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1 - Stavební úpravy ..." sheetId="2" r:id="rId2"/>
    <sheet name="SO 012 - Stavební úpravy ..." sheetId="3" r:id="rId3"/>
    <sheet name="SO 02 - Pavilon pravá čás..." sheetId="4" r:id="rId4"/>
    <sheet name="SO 021 - Oprava skladu u ..." sheetId="5" r:id="rId5"/>
    <sheet name="Pokyny pro vyplnění" sheetId="6" r:id="rId6"/>
  </sheets>
  <definedNames>
    <definedName name="_xlnm.Print_Area" localSheetId="0">'Rekapitulace stavby'!$D$4:$AO$36,'Rekapitulace stavby'!$C$42:$AQ$61</definedName>
    <definedName name="_xlnm._FilterDatabase" localSheetId="1" hidden="1">'SO 011 - Stavební úpravy ...'!$C$107:$K$783</definedName>
    <definedName name="_xlnm.Print_Area" localSheetId="1">'SO 011 - Stavební úpravy ...'!$C$4:$J$41,'SO 011 - Stavební úpravy ...'!$C$47:$J$87,'SO 011 - Stavební úpravy ...'!$C$93:$K$783</definedName>
    <definedName name="_xlnm._FilterDatabase" localSheetId="2" hidden="1">'SO 012 - Stavební úpravy ...'!$C$107:$K$783</definedName>
    <definedName name="_xlnm.Print_Area" localSheetId="2">'SO 012 - Stavební úpravy ...'!$C$4:$J$41,'SO 012 - Stavební úpravy ...'!$C$47:$J$87,'SO 012 - Stavební úpravy ...'!$C$93:$K$783</definedName>
    <definedName name="_xlnm._FilterDatabase" localSheetId="3" hidden="1">'SO 02 - Pavilon pravá čás...'!$C$101:$K$707</definedName>
    <definedName name="_xlnm.Print_Area" localSheetId="3">'SO 02 - Pavilon pravá čás...'!$C$4:$J$39,'SO 02 - Pavilon pravá čás...'!$C$45:$J$83,'SO 02 - Pavilon pravá čás...'!$C$89:$K$707</definedName>
    <definedName name="_xlnm._FilterDatabase" localSheetId="4" hidden="1">'SO 021 - Oprava skladu u ...'!$C$95:$K$207</definedName>
    <definedName name="_xlnm.Print_Area" localSheetId="4">'SO 021 - Oprava skladu u ...'!$C$4:$J$41,'SO 021 - Oprava skladu u ...'!$C$47:$J$75,'SO 021 - Oprava skladu u ...'!$C$81:$K$207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011 - Stavební úpravy ...'!$107:$107</definedName>
    <definedName name="_xlnm.Print_Titles" localSheetId="2">'SO 012 - Stavební úpravy ...'!$107:$107</definedName>
    <definedName name="_xlnm.Print_Titles" localSheetId="3">'SO 02 - Pavilon pravá čás...'!$101:$101</definedName>
    <definedName name="_xlnm.Print_Titles" localSheetId="4">'SO 021 - Oprava skladu u ...'!$95:$95</definedName>
  </definedNames>
  <calcPr fullCalcOnLoad="1"/>
</workbook>
</file>

<file path=xl/sharedStrings.xml><?xml version="1.0" encoding="utf-8"?>
<sst xmlns="http://schemas.openxmlformats.org/spreadsheetml/2006/main" count="22558" uniqueCount="1491">
  <si>
    <t>Export Komplet</t>
  </si>
  <si>
    <t>VZ</t>
  </si>
  <si>
    <t>2.0</t>
  </si>
  <si>
    <t>ZAMOK</t>
  </si>
  <si>
    <t>False</t>
  </si>
  <si>
    <t>{04a16e1c-7be5-4164-b721-5e0f412b882e}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</si>
  <si>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</si>
  <si>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</si>
  <si>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</si>
  <si>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</si>
  <si>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</si>
  <si>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</si>
  <si>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</si>
  <si>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N2752019c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</si>
  <si>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</si>
  <si>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</si>
  <si>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ZŠ Záhuní - IV.etapa rekonstrukce sanitárního zázemí v 1.NP a 2.NP, pavilonu učeben</t>
  </si>
  <si>
    <t>KSO:</t>
  </si>
  <si>
    <t/>
  </si>
  <si>
    <t>CC-CZ:</t>
  </si>
  <si>
    <t>Místo:</t>
  </si>
  <si>
    <t xml:space="preserve"> </t>
  </si>
  <si>
    <t>Datum:</t>
  </si>
  <si>
    <t>22. 5. 2019</t>
  </si>
  <si>
    <t>Zadavatel:</t>
  </si>
  <si>
    <t>IČ:</t>
  </si>
  <si>
    <t>Město Frenštát p.R., Náměstí Míru 1</t>
  </si>
  <si>
    <t>DIČ:</t>
  </si>
  <si>
    <t>Uchazeč:</t>
  </si>
  <si>
    <t>Vyplň údaj</t>
  </si>
  <si>
    <t>Projektant:</t>
  </si>
  <si>
    <t>Ing.arch. Janda Martin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</si>
  <si>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</si>
  <si>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</si>
  <si>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</si>
  <si>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</si>
  <si>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</si>
  <si>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</si>
  <si>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</si>
  <si>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</si>
  <si>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</si>
  <si>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</si>
  <si>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</si>
  <si>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</si>
  <si>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</si>
  <si>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</si>
  <si>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</si>
  <si>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</si>
  <si>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</si>
  <si>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</si>
  <si>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</si>
  <si>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</si>
  <si>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</si>
  <si>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</si>
  <si>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</si>
  <si>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</si>
  <si>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</si>
  <si>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</si>
  <si>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</si>
  <si>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</si>
  <si>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</si>
  <si>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</si>
  <si>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</si>
  <si>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</si>
  <si>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</si>
  <si>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</si>
  <si>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</si>
  <si>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</si>
  <si>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</si>
  <si>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</si>
  <si>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</si>
  <si>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</si>
  <si>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</si>
  <si>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</si>
  <si>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</si>
  <si>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Pavilon levá část -  stavební úpravy 1.NP a 2.NP</t>
  </si>
  <si>
    <t>STA</t>
  </si>
  <si>
    <t>1</t>
  </si>
  <si>
    <t>{030768d6-6c89-47de-9364-2767d36b4659}</t>
  </si>
  <si>
    <t>2</t>
  </si>
  <si>
    <t>/</t>
  </si>
  <si>
    <t>SO 011</t>
  </si>
  <si>
    <t>Stavební úpravy 1 NP</t>
  </si>
  <si>
    <t>Soupis</t>
  </si>
  <si>
    <t>{d7812b24-49c7-4e59-a723-ac140c29c1dc}</t>
  </si>
  <si>
    <t>SO 012</t>
  </si>
  <si>
    <t>Stavební úpravy 2.NP</t>
  </si>
  <si>
    <t>{70a4773f-7ed4-4107-9871-ed93934bba9b}</t>
  </si>
  <si>
    <t>SO 02</t>
  </si>
  <si>
    <t>Pavilon pravá část -  stavební úpravy 1.NP</t>
  </si>
  <si>
    <t>{f96457ea-6ded-4dd8-92a1-c8b81a61889b}</t>
  </si>
  <si>
    <t>###NOINSERT###</t>
  </si>
  <si>
    <t>SO 021</t>
  </si>
  <si>
    <t>Oprava skladu u WC v pavilonu učeben</t>
  </si>
  <si>
    <t>{bcfdca32-5de4-4a84-915d-027153dfa682}</t>
  </si>
  <si>
    <t>KRYCÍ LIST SOUPISU PRACÍ</t>
  </si>
  <si>
    <t>Objekt:</t>
  </si>
  <si>
    <t>SO 01 - Pavilon levá část -  stavební úpravy 1.NP a 2.NP</t>
  </si>
  <si>
    <t>Soupis:</t>
  </si>
  <si>
    <t>SO 011 - Stavební úpravy 1 NP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</si>
  <si>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</si>
  <si>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</si>
  <si>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</si>
  <si>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</si>
  <si>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</si>
  <si>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</si>
  <si>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</si>
  <si>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</si>
  <si>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</si>
  <si>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</si>
  <si>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</si>
  <si>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</si>
  <si>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</si>
  <si>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</si>
  <si>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</si>
  <si>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</si>
  <si>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</si>
  <si>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</si>
  <si>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</si>
  <si>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</si>
  <si>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</si>
  <si>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</si>
  <si>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</si>
  <si>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</si>
  <si>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</si>
  <si>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</si>
  <si>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</si>
  <si>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</si>
  <si>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</si>
  <si>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</si>
  <si>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</si>
  <si>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</si>
  <si>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</si>
  <si>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</si>
  <si>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</si>
  <si>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</si>
  <si>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</si>
  <si>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</si>
  <si>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</si>
  <si>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</si>
  <si>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</si>
  <si>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</si>
  <si>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</si>
  <si>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</si>
  <si>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</si>
  <si>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</si>
  <si>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342272235</t>
  </si>
  <si>
    <t>Příčky z pórobetonových tvárnic hladkých na tenké maltové lože objemová hmotnost do 500 kg/m3, tloušťka příčky 125 mm</t>
  </si>
  <si>
    <t>m2</t>
  </si>
  <si>
    <t>CS ÚRS 2018 02</t>
  </si>
  <si>
    <t>4</t>
  </si>
  <si>
    <t>-1238790964</t>
  </si>
  <si>
    <t>VV</t>
  </si>
  <si>
    <t>výkres 07</t>
  </si>
  <si>
    <t>1,875*1,2</t>
  </si>
  <si>
    <t>3,15*1,2</t>
  </si>
  <si>
    <t>Součet</t>
  </si>
  <si>
    <t>6</t>
  </si>
  <si>
    <t>Úpravy povrchů, podlahy a osazování výplní</t>
  </si>
  <si>
    <t>611325421</t>
  </si>
  <si>
    <t>Oprava vápenocementové omítky vnitřních ploch štukové dvouvrstvé, tloušťky do 20 mm a tloušťky štuku do 3 mm stropů, v rozsahu opravované plochy do 10%</t>
  </si>
  <si>
    <t>-1572649151</t>
  </si>
  <si>
    <t>výkres 04</t>
  </si>
  <si>
    <t>5+9,9+13,2+0,88+9,36+3,52</t>
  </si>
  <si>
    <t>612131121</t>
  </si>
  <si>
    <t>Podkladní a spojovací vrstva vnitřních omítaných ploch penetrace akrylát-silikonová nanášená ručně stěn</t>
  </si>
  <si>
    <t>1673370171</t>
  </si>
  <si>
    <t>1,875*0,125</t>
  </si>
  <si>
    <t>3,15*0,125</t>
  </si>
  <si>
    <t>1,2*0,125</t>
  </si>
  <si>
    <t>612142001</t>
  </si>
  <si>
    <t>Potažení vnitřních ploch pletivem v ploše nebo pruzích, na plném podkladu sklovláknitým vtlačením do tmelu stěn</t>
  </si>
  <si>
    <t>-154603759</t>
  </si>
  <si>
    <t>výkres 04 SDK předstěny</t>
  </si>
  <si>
    <t>3,5*3,6</t>
  </si>
  <si>
    <t>0,9*3,6</t>
  </si>
  <si>
    <t>1,7*3,6</t>
  </si>
  <si>
    <t>2,6*3,6</t>
  </si>
  <si>
    <t>výkres 04 porobeton</t>
  </si>
  <si>
    <t>1,875*0,125+3,15*0,125+1,2*0,125</t>
  </si>
  <si>
    <t>5</t>
  </si>
  <si>
    <t>612321121</t>
  </si>
  <si>
    <t>Omítka vápenocementová vnitřních ploch nanášená ručně jednovrstvá, tloušťky do 10 mm hladká svislých konstrukcí stěn</t>
  </si>
  <si>
    <t>1009925955</t>
  </si>
  <si>
    <t>otlučená omítka 100%</t>
  </si>
  <si>
    <t>54,07</t>
  </si>
  <si>
    <t>otlučené obklady</t>
  </si>
  <si>
    <t>36,76</t>
  </si>
  <si>
    <t>612325421</t>
  </si>
  <si>
    <t>Oprava vápenocementové omítky vnitřních ploch štukové dvouvrstvé, tloušťky do 20 mm a tloušťky štuku do 3 mm stěn, v rozsahu opravované plochy do 10%</t>
  </si>
  <si>
    <t>223060181</t>
  </si>
  <si>
    <t xml:space="preserve">výkres 02 </t>
  </si>
  <si>
    <t>1.22,2.22 předsíň WC chlapci</t>
  </si>
  <si>
    <t>(1,875+0,525+0,3+1,9+2,175+2,3)*1,85</t>
  </si>
  <si>
    <t>-(0,8*0,25)*2</t>
  </si>
  <si>
    <t>1.23,2.23 WC chlapci</t>
  </si>
  <si>
    <t>(2,3+2,6+1,7+2,3+4,25)*1,85</t>
  </si>
  <si>
    <t>-(0,8*0,25)</t>
  </si>
  <si>
    <t>-1,5*1,1</t>
  </si>
  <si>
    <t>1.24,2.24,1.25,2.25 předsíň WC dívky, úklidová komora</t>
  </si>
  <si>
    <t>(1,975+0,3+0,7+5+2,675+5,3)*1,85</t>
  </si>
  <si>
    <t>1.26,2.26 WC dívky</t>
  </si>
  <si>
    <t>(2,675+3,5++2,675+3,5)*1,85</t>
  </si>
  <si>
    <t>-(1,5*1,1)*2</t>
  </si>
  <si>
    <t>1.27,2.27 WC ženy</t>
  </si>
  <si>
    <t>(1,975+0,7+0,7+0,8+2,675+1,5)*1,85</t>
  </si>
  <si>
    <t>7</t>
  </si>
  <si>
    <t>632451445</t>
  </si>
  <si>
    <t>Potěr pískocementový běžný tl. přes 30 do 40 mm tř. C 20</t>
  </si>
  <si>
    <t>-856209393</t>
  </si>
  <si>
    <t>8</t>
  </si>
  <si>
    <t>632902211</t>
  </si>
  <si>
    <t>Příprava zatvrdlého povrchu betonových mazanin pro cementový potěr cementovým mlékem s přísadou</t>
  </si>
  <si>
    <t>982983663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</si>
  <si>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</si>
  <si>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</si>
  <si>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</si>
  <si>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</si>
  <si>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-51159337</t>
  </si>
  <si>
    <t>10</t>
  </si>
  <si>
    <t>952901111</t>
  </si>
  <si>
    <t>Vyčištění budov nebo objektů před předáním do užívání budov bytové nebo občanské výstavby, světlé výšky podlaží do 4 m</t>
  </si>
  <si>
    <t>-924404204</t>
  </si>
  <si>
    <t>11</t>
  </si>
  <si>
    <t>965081213</t>
  </si>
  <si>
    <t>Bourání podlah z dlaždic bez podkladního lože nebo mazaniny, s jakoukoliv výplní spár keramických nebo xylolitových tl. do 10 mm, plochy přes 1 m2</t>
  </si>
  <si>
    <t>-1887198763</t>
  </si>
  <si>
    <t>12</t>
  </si>
  <si>
    <t>978010101</t>
  </si>
  <si>
    <t>Zednické výpomoci pro ZT a EL</t>
  </si>
  <si>
    <t>hod</t>
  </si>
  <si>
    <t>vlastní</t>
  </si>
  <si>
    <t>440473549</t>
  </si>
  <si>
    <t>13</t>
  </si>
  <si>
    <t>978011121</t>
  </si>
  <si>
    <t>Otlučení vápenných nebo vápenocementových omítek vnitřních ploch stropů, v rozsahu přes 5 do 10 %</t>
  </si>
  <si>
    <t>-1911875345</t>
  </si>
  <si>
    <t>14</t>
  </si>
  <si>
    <t>978013121</t>
  </si>
  <si>
    <t>Otlučení vápenných nebo vápenocementových omítek vnitřních ploch stěn s vyškrabáním spar, s očištěním zdiva, v rozsahu přes 5 do 10 %</t>
  </si>
  <si>
    <t>1216123548</t>
  </si>
  <si>
    <t>978013191</t>
  </si>
  <si>
    <t>Otlučení vápenných nebo vápenocementových omítek vnitřních ploch stěn s vyškrabáním spar, s očištěním zdiva, v rozsahu přes 50 do 100 %</t>
  </si>
  <si>
    <t>1093069945</t>
  </si>
  <si>
    <t>(0,3+1,9+1,875+1,325)*1,75</t>
  </si>
  <si>
    <t>-(0,8*1,75)*2</t>
  </si>
  <si>
    <t>(1,7+2,3+4,25+1,7)*1,75</t>
  </si>
  <si>
    <t>-(0,8*1,75)</t>
  </si>
  <si>
    <t>(1+0,3+0,7+5+2,675+1,4)*1,75</t>
  </si>
  <si>
    <t>(1,1+3,5+2,675)*1,75</t>
  </si>
  <si>
    <t>(0,4+0,7+0,7+0,8+1)*1,75</t>
  </si>
  <si>
    <t>16</t>
  </si>
  <si>
    <t>978059541</t>
  </si>
  <si>
    <t>Odsekání obkladů stěn včetně otlučení podkladní omítky až na zdivo z obkládaček vnitřních, z jakýchkoliv materiálů, plochy přes 1 m2</t>
  </si>
  <si>
    <t>1274412095</t>
  </si>
  <si>
    <t>(1,1+1,875+0,525)*1,75</t>
  </si>
  <si>
    <t>(0,6+2,6)*1,75</t>
  </si>
  <si>
    <t>(3,8+1)*1,75</t>
  </si>
  <si>
    <t>(3,5+1,5)*1,75</t>
  </si>
  <si>
    <t>(1,5+1,5+1,5)*1,75</t>
  </si>
  <si>
    <t>997</t>
  </si>
  <si>
    <t>Přesun sutě</t>
  </si>
  <si>
    <t>17</t>
  </si>
  <si>
    <t>997013214</t>
  </si>
  <si>
    <t>Vnitrostaveništní doprava suti a vybouraných hmot vodorovně do 50 m svisle ručně (nošením po schodech) pro budovy a haly výšky přes 12 do 15 m</t>
  </si>
  <si>
    <t>t</t>
  </si>
  <si>
    <t>1274680846</t>
  </si>
  <si>
    <t>18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</si>
  <si>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</si>
  <si>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</si>
  <si>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-322086374</t>
  </si>
  <si>
    <t>8,81*10</t>
  </si>
  <si>
    <t>19</t>
  </si>
  <si>
    <t>997013501</t>
  </si>
  <si>
    <t>Odvoz suti a vybouraných hmot na skládku nebo meziskládku se složením, na vzdálenost do 1 km</t>
  </si>
  <si>
    <t>-1331142351</t>
  </si>
  <si>
    <t>20</t>
  </si>
  <si>
    <t>997013509</t>
  </si>
  <si>
    <t>Odvoz suti a vybouraných hmot na skládku nebo meziskládku se složením, na vzdálenost Příplatek k ceně za každý další i započatý 1 km přes 1 km</t>
  </si>
  <si>
    <t>-1719821841</t>
  </si>
  <si>
    <t>8,81*14</t>
  </si>
  <si>
    <t>997013831</t>
  </si>
  <si>
    <t>Poplatek za uložení stavebního odpadu na skládce (skládkovné) směsného stavebního a demoličního zatříděného do Katalogu odpadů pod kódem 170 904</t>
  </si>
  <si>
    <t>1636469853</t>
  </si>
  <si>
    <t>998</t>
  </si>
  <si>
    <t>Přesun hmot</t>
  </si>
  <si>
    <t>22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</si>
  <si>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</si>
  <si>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</si>
  <si>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602639918</t>
  </si>
  <si>
    <t>23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</si>
  <si>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</si>
  <si>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</si>
  <si>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-1804946001</t>
  </si>
  <si>
    <t>PSV</t>
  </si>
  <si>
    <t>Práce a dodávky PSV</t>
  </si>
  <si>
    <t>711</t>
  </si>
  <si>
    <t>Izolace proti vodě, vlhkosti a plynům</t>
  </si>
  <si>
    <t>24</t>
  </si>
  <si>
    <t>711493112</t>
  </si>
  <si>
    <t>Izolace proti podpovrchové a tlakové vodě - ostatní na ploše vodorovné V jednosložkovou na bázi cementu</t>
  </si>
  <si>
    <t>-748364638</t>
  </si>
  <si>
    <t>25</t>
  </si>
  <si>
    <t>711493122</t>
  </si>
  <si>
    <t>Izolace proti podpovrchové a tlakové vodě - ostatní na ploše svislé S jednosložkovou na bázi cementu</t>
  </si>
  <si>
    <t>-1041933289</t>
  </si>
  <si>
    <t>26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</si>
  <si>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</si>
  <si>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</si>
  <si>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</si>
  <si>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-790029636</t>
  </si>
  <si>
    <t>713</t>
  </si>
  <si>
    <t>Izolace tepelné</t>
  </si>
  <si>
    <t>27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</si>
  <si>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</si>
  <si>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</si>
  <si>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m</t>
  </si>
  <si>
    <t>68311097</t>
  </si>
  <si>
    <t>10,53</t>
  </si>
  <si>
    <t>15,3</t>
  </si>
  <si>
    <t>28</t>
  </si>
  <si>
    <t>M</t>
  </si>
  <si>
    <t>63154531</t>
  </si>
  <si>
    <t>pouzdro izolační potrubní s jednostrannou Al fólií max. 250/100 °C 28/30 mm</t>
  </si>
  <si>
    <t>32</t>
  </si>
  <si>
    <t>1896218427</t>
  </si>
  <si>
    <t>3,15+1,875</t>
  </si>
  <si>
    <t>4*0,5</t>
  </si>
  <si>
    <t>3*0,5</t>
  </si>
  <si>
    <t>29</t>
  </si>
  <si>
    <t>63154572</t>
  </si>
  <si>
    <t>pouzdro izolační potrubní s jednostrannou Al fólií max. 250/100 °C 35/40 mm</t>
  </si>
  <si>
    <t>1938716815</t>
  </si>
  <si>
    <t>3,5</t>
  </si>
  <si>
    <t>4,3</t>
  </si>
  <si>
    <t>1,5</t>
  </si>
  <si>
    <t>2*0,5</t>
  </si>
  <si>
    <t>30</t>
  </si>
  <si>
    <t>998713202</t>
  </si>
  <si>
    <t>Přesun hmot pro izolace tepelné stanovený procentní sazbou (%) z ceny vodorovná dopravní vzdálenost do 50 m v objektech výšky přes 6 do 12 m</t>
  </si>
  <si>
    <t>1648680133</t>
  </si>
  <si>
    <t>721</t>
  </si>
  <si>
    <t>Zdravotechnika - vnitřní kanalizace</t>
  </si>
  <si>
    <t>31</t>
  </si>
  <si>
    <t>721140806</t>
  </si>
  <si>
    <t>Demontáž potrubí z litinových trub odpadních nebo dešťových přes 100 do DN 200</t>
  </si>
  <si>
    <t>763295081</t>
  </si>
  <si>
    <t>6*3,6</t>
  </si>
  <si>
    <t>721174025</t>
  </si>
  <si>
    <t>Potrubí z plastových trub polypropylenové odpadní (svislé) DN 110</t>
  </si>
  <si>
    <t>-1808177915</t>
  </si>
  <si>
    <t>33</t>
  </si>
  <si>
    <t>721174044</t>
  </si>
  <si>
    <t>Potrubí z plastových trub polypropylenové připojovací DN 75</t>
  </si>
  <si>
    <t>-1057968233</t>
  </si>
  <si>
    <t>3,15</t>
  </si>
  <si>
    <t>1,875</t>
  </si>
  <si>
    <t>2,6</t>
  </si>
  <si>
    <t>34</t>
  </si>
  <si>
    <t>721174045</t>
  </si>
  <si>
    <t>Potrubí z plastových trub polypropylenové připojovací DN 110</t>
  </si>
  <si>
    <t>2057471879</t>
  </si>
  <si>
    <t>2,7</t>
  </si>
  <si>
    <t>1*0,5</t>
  </si>
  <si>
    <t>35</t>
  </si>
  <si>
    <t>721194107</t>
  </si>
  <si>
    <t>Vyměření přípojek na potrubí vyvedení a upevnění odpadních výpustek DN 70</t>
  </si>
  <si>
    <t>kus</t>
  </si>
  <si>
    <t>2022464394</t>
  </si>
  <si>
    <t>4+3+4</t>
  </si>
  <si>
    <t>36</t>
  </si>
  <si>
    <t>721194109</t>
  </si>
  <si>
    <t>Vyměření přípojek na potrubí vyvedení a upevnění odpadních výpustek DN 100</t>
  </si>
  <si>
    <t>-114813014</t>
  </si>
  <si>
    <t>2+4+2+1</t>
  </si>
  <si>
    <t>37</t>
  </si>
  <si>
    <t>721290111</t>
  </si>
  <si>
    <t>Zkouška těsnosti kanalizace v objektech vodou do DN 125</t>
  </si>
  <si>
    <t>1005945272</t>
  </si>
  <si>
    <t>21,6</t>
  </si>
  <si>
    <t>13,13</t>
  </si>
  <si>
    <t>13,2</t>
  </si>
  <si>
    <t>38</t>
  </si>
  <si>
    <t>998721202</t>
  </si>
  <si>
    <t>Přesun hmot pro vnitřní kanalizace stanovený procentní sazbou (%) z ceny vodorovná dopravní vzdálenost do 50 m v objektech výšky přes 6 do 12 m</t>
  </si>
  <si>
    <t>-422971442</t>
  </si>
  <si>
    <t>722</t>
  </si>
  <si>
    <t>Zdravotechnika - vnitřní vodovod</t>
  </si>
  <si>
    <t>39</t>
  </si>
  <si>
    <t>722174003</t>
  </si>
  <si>
    <t>Potrubí z plastových trubek z polypropylenu (PPR) svařovaných polyfuzně PN 16 (SDR 7,4) D 25 x 3,5</t>
  </si>
  <si>
    <t>1219430029</t>
  </si>
  <si>
    <t>40</t>
  </si>
  <si>
    <t>722174004</t>
  </si>
  <si>
    <t>Potrubí z plastových trubek z polypropylenu (PPR) svařovaných polyfuzně PN 16 (SDR 7,4) D 32 x 4,4</t>
  </si>
  <si>
    <t>-1236404168</t>
  </si>
  <si>
    <t>41</t>
  </si>
  <si>
    <t>722220121</t>
  </si>
  <si>
    <t>Armatury s jedním závitem nástěnky pro baterii G 1/2</t>
  </si>
  <si>
    <t>pár</t>
  </si>
  <si>
    <t>-373685727</t>
  </si>
  <si>
    <t>4+3+1</t>
  </si>
  <si>
    <t>42</t>
  </si>
  <si>
    <t>722290226</t>
  </si>
  <si>
    <t>Zkoušky, proplach a desinfekce vodovodního potrubí zkoušky těsnosti vodovodního potrubí závitového do DN 50</t>
  </si>
  <si>
    <t>442391125</t>
  </si>
  <si>
    <t>43</t>
  </si>
  <si>
    <t>998722202</t>
  </si>
  <si>
    <t>Přesun hmot pro vnitřní vodovod stanovený procentní sazbou (%) z ceny vodorovná dopravní vzdálenost do 50 m v objektech výšky přes 6 do 12 m</t>
  </si>
  <si>
    <t>1117793675</t>
  </si>
  <si>
    <t>725</t>
  </si>
  <si>
    <t>Zdravotechnika - zařizovací předměty</t>
  </si>
  <si>
    <t>44</t>
  </si>
  <si>
    <t>725110811</t>
  </si>
  <si>
    <t>Demontáž klozetů splachovacích s nádrží nebo tlakovým splachovačem</t>
  </si>
  <si>
    <t>soubor</t>
  </si>
  <si>
    <t>577174866</t>
  </si>
  <si>
    <t>výkres 02</t>
  </si>
  <si>
    <t>2+5</t>
  </si>
  <si>
    <t>45</t>
  </si>
  <si>
    <t>725119111</t>
  </si>
  <si>
    <t>Zařízení záchodů montáž splachovačů ostatních typů nádržkových keramických bez armatury</t>
  </si>
  <si>
    <t>-1598226604</t>
  </si>
  <si>
    <t>46</t>
  </si>
  <si>
    <t>55147031</t>
  </si>
  <si>
    <t>splachovač nádržkový úsporný z PH</t>
  </si>
  <si>
    <t>-1808492655</t>
  </si>
  <si>
    <t>47</t>
  </si>
  <si>
    <t>725119125</t>
  </si>
  <si>
    <t>Zařízení záchodů montáž klozetových mís závěsných na nosné stěny</t>
  </si>
  <si>
    <t>-657225660</t>
  </si>
  <si>
    <t>48</t>
  </si>
  <si>
    <t>64236021</t>
  </si>
  <si>
    <t>klozet keramický bílý závěsný hluboké splachování 490x360x350 mm</t>
  </si>
  <si>
    <t>581444307</t>
  </si>
  <si>
    <t>49</t>
  </si>
  <si>
    <t>55167381</t>
  </si>
  <si>
    <t>sedátko klozetové duroplastové bílé s poklopem</t>
  </si>
  <si>
    <t>239307749</t>
  </si>
  <si>
    <t>50</t>
  </si>
  <si>
    <t>64286150</t>
  </si>
  <si>
    <t>šrouby ke klozetu</t>
  </si>
  <si>
    <t>sada</t>
  </si>
  <si>
    <t>-520547208</t>
  </si>
  <si>
    <t>51</t>
  </si>
  <si>
    <t>725129102</t>
  </si>
  <si>
    <t>Pisoárové záchodky montáž ostatních typů automatických</t>
  </si>
  <si>
    <t>1128863227</t>
  </si>
  <si>
    <t>52</t>
  </si>
  <si>
    <t>64251311</t>
  </si>
  <si>
    <t>pisoár keramický automatický s radarovým splachovačem a integrovaným zdrojem 230 V AC</t>
  </si>
  <si>
    <t>-1749647359</t>
  </si>
  <si>
    <t>53</t>
  </si>
  <si>
    <t>64286200</t>
  </si>
  <si>
    <t>šrouby upevňovací k urinálu</t>
  </si>
  <si>
    <t>-134875974</t>
  </si>
  <si>
    <t>54</t>
  </si>
  <si>
    <t>55172110</t>
  </si>
  <si>
    <t>zdroj napájecí 230V AC/24V DC 170 x 130 x 85 mm max. 4 ventily</t>
  </si>
  <si>
    <t>-2128652649</t>
  </si>
  <si>
    <t>55</t>
  </si>
  <si>
    <t>725130811</t>
  </si>
  <si>
    <t>Demontáž pisoárových stání s nádrží 1 dílných</t>
  </si>
  <si>
    <t>215769597</t>
  </si>
  <si>
    <t>56</t>
  </si>
  <si>
    <t>725210821</t>
  </si>
  <si>
    <t>Demontáž umyvadel bez výtokových armatur umyvadel</t>
  </si>
  <si>
    <t>384130842</t>
  </si>
  <si>
    <t>4+3</t>
  </si>
  <si>
    <t>57</t>
  </si>
  <si>
    <t>725219102</t>
  </si>
  <si>
    <t>Umyvadla montáž umyvadel ostatních typů na šrouby do zdiva</t>
  </si>
  <si>
    <t>1191892329</t>
  </si>
  <si>
    <t>58</t>
  </si>
  <si>
    <t>64211046</t>
  </si>
  <si>
    <t>umyvadlo keramické závěsné bílé 600x490mm</t>
  </si>
  <si>
    <t>-287491237</t>
  </si>
  <si>
    <t>59</t>
  </si>
  <si>
    <t>64286106</t>
  </si>
  <si>
    <t>šrouby k umyvadlům s bílou krytkou</t>
  </si>
  <si>
    <t>1647970805</t>
  </si>
  <si>
    <t>60</t>
  </si>
  <si>
    <t>64211034</t>
  </si>
  <si>
    <t>kryt sifonu keramický bílý umyvadla 600x450x190 mm</t>
  </si>
  <si>
    <t>161373977</t>
  </si>
  <si>
    <t>61</t>
  </si>
  <si>
    <t>725230811</t>
  </si>
  <si>
    <t>Demontáž bidetů diturvitových</t>
  </si>
  <si>
    <t>2087953225</t>
  </si>
  <si>
    <t>62</t>
  </si>
  <si>
    <t>725239101</t>
  </si>
  <si>
    <t>Bidety montáž ostatních typů</t>
  </si>
  <si>
    <t>-1077468115</t>
  </si>
  <si>
    <t>63</t>
  </si>
  <si>
    <t>64240414</t>
  </si>
  <si>
    <t>bidet keramický závěsný s otvorem pro baterii bílý</t>
  </si>
  <si>
    <t>1080154504</t>
  </si>
  <si>
    <t>64</t>
  </si>
  <si>
    <t>725291511</t>
  </si>
  <si>
    <t>Doplňky zařízení koupelen a záchodů plastové dávkovač tekutého mýdla na 350 ml</t>
  </si>
  <si>
    <t>-401164343</t>
  </si>
  <si>
    <t>3+2</t>
  </si>
  <si>
    <t>65</t>
  </si>
  <si>
    <t>725291521</t>
  </si>
  <si>
    <t>Doplňky zařízení koupelen a záchodů plastové zásobník toaletních papírů</t>
  </si>
  <si>
    <t>673106897</t>
  </si>
  <si>
    <t>66</t>
  </si>
  <si>
    <t>725291531</t>
  </si>
  <si>
    <t>Doplňky zařízení koupelen a záchodů plastové zásobník papírových ručníků</t>
  </si>
  <si>
    <t>-1569957976</t>
  </si>
  <si>
    <t>67</t>
  </si>
  <si>
    <t>725330820</t>
  </si>
  <si>
    <t>Demontáž výlevek bez výtokových armatur a bez nádrže a splachovacího potrubí diturvitových</t>
  </si>
  <si>
    <t>726270068</t>
  </si>
  <si>
    <t>68</t>
  </si>
  <si>
    <t>725339111</t>
  </si>
  <si>
    <t>Výlevky montáž výlevky</t>
  </si>
  <si>
    <t>-275041599</t>
  </si>
  <si>
    <t>69</t>
  </si>
  <si>
    <t>64271101</t>
  </si>
  <si>
    <t>výlevka keramická bílá</t>
  </si>
  <si>
    <t>1301008508</t>
  </si>
  <si>
    <t>70</t>
  </si>
  <si>
    <t>64286251</t>
  </si>
  <si>
    <t>mřížka plastová kulatá sklopná k výlevce 402x340mm</t>
  </si>
  <si>
    <t>-1644063428</t>
  </si>
  <si>
    <t>71</t>
  </si>
  <si>
    <t>725829121</t>
  </si>
  <si>
    <t>Baterie umyvadlové montáž ostatních typů nástěnných pákových nebo klasických</t>
  </si>
  <si>
    <t>-1204504063</t>
  </si>
  <si>
    <t>72</t>
  </si>
  <si>
    <t>55145615</t>
  </si>
  <si>
    <t>baterie umyvadlová nástěnná páková 150 mm chrom</t>
  </si>
  <si>
    <t>-962667735</t>
  </si>
  <si>
    <t>73</t>
  </si>
  <si>
    <t>725829131</t>
  </si>
  <si>
    <t>Baterie umyvadlové montáž ostatních typů stojánkových G 1/2</t>
  </si>
  <si>
    <t>1205358923</t>
  </si>
  <si>
    <t>74</t>
  </si>
  <si>
    <t>55144047</t>
  </si>
  <si>
    <t>baterie umyvadlová stojánková páková s ovládáním výpusti</t>
  </si>
  <si>
    <t>314939062</t>
  </si>
  <si>
    <t>75</t>
  </si>
  <si>
    <t>725829141</t>
  </si>
  <si>
    <t>Baterie bidetové montáž ostatních typů stojánkových pákových souprav</t>
  </si>
  <si>
    <t>1327491420</t>
  </si>
  <si>
    <t>76</t>
  </si>
  <si>
    <t>55145505</t>
  </si>
  <si>
    <t>baterie bidetová stojánková páková s otvíráním odpadu</t>
  </si>
  <si>
    <t>-542100554</t>
  </si>
  <si>
    <t>77</t>
  </si>
  <si>
    <t>725861101</t>
  </si>
  <si>
    <t>Zápachové uzávěrky zařizovacích předmětů pro umyvadla DN 32</t>
  </si>
  <si>
    <t>667515502</t>
  </si>
  <si>
    <t>78</t>
  </si>
  <si>
    <t>998725202</t>
  </si>
  <si>
    <t>Přesun hmot pro zařizovací předměty stanovený procentní sazbou (%) z ceny vodorovná dopravní vzdálenost do 50 m v objektech výšky přes 6 do 12 m</t>
  </si>
  <si>
    <t>917748226</t>
  </si>
  <si>
    <t>726</t>
  </si>
  <si>
    <t>Zdravotechnika - předstěnové instalace</t>
  </si>
  <si>
    <t>79</t>
  </si>
  <si>
    <t>726131203</t>
  </si>
  <si>
    <t>Předstěnové instalační systémy do lehkých stěn s kovovou konstrukcí montáž ostatních typů pisoárů</t>
  </si>
  <si>
    <t>700237401</t>
  </si>
  <si>
    <t>80</t>
  </si>
  <si>
    <t>55281760</t>
  </si>
  <si>
    <t>montážní prvek pro pisoár do lehkých stěn s kovovou konstrukcí stavební výšky 1300mm</t>
  </si>
  <si>
    <t>-1346575453</t>
  </si>
  <si>
    <t>81</t>
  </si>
  <si>
    <t>726131204</t>
  </si>
  <si>
    <t>Předstěnové instalační systémy do lehkých stěn s kovovou konstrukcí montáž ostatních typů klozetů</t>
  </si>
  <si>
    <t>-1015397956</t>
  </si>
  <si>
    <t>82</t>
  </si>
  <si>
    <t>55281706</t>
  </si>
  <si>
    <t>montážní prvek pro závěsné WC do lehkých stěn s kovovou konstrukcí ovládání zepředu stavební výšky 1120mm</t>
  </si>
  <si>
    <t>-1005324644</t>
  </si>
  <si>
    <t>83</t>
  </si>
  <si>
    <t>55281792</t>
  </si>
  <si>
    <t>tlačítko pro ovládání WC zepředu, chrom, Stop splachování, 24,6 x 16,4 cm</t>
  </si>
  <si>
    <t>-789789603</t>
  </si>
  <si>
    <t>84</t>
  </si>
  <si>
    <t>998726212</t>
  </si>
  <si>
    <t>Přesun hmot pro instalační prefabrikáty stanovený procentní sazbou (%) z ceny vodorovná dopravní vzdálenost do 50 m v objektech výšky přes 6 do 12 m</t>
  </si>
  <si>
    <t>-1038686793</t>
  </si>
  <si>
    <t>735</t>
  </si>
  <si>
    <t>Ústřední vytápění - otopná tělesa</t>
  </si>
  <si>
    <t>85</t>
  </si>
  <si>
    <t>7350101</t>
  </si>
  <si>
    <t>Topná zkouška</t>
  </si>
  <si>
    <t>1977140181</t>
  </si>
  <si>
    <t>86</t>
  </si>
  <si>
    <t>735151811</t>
  </si>
  <si>
    <t>Demontáž otopných těles panelových jednořadých stavební délky do 1500 mm</t>
  </si>
  <si>
    <t>626606257</t>
  </si>
  <si>
    <t>87</t>
  </si>
  <si>
    <t>735191905</t>
  </si>
  <si>
    <t>Ostatní opravy otopných těles odvzdušnění tělesa</t>
  </si>
  <si>
    <t>1342533326</t>
  </si>
  <si>
    <t>88</t>
  </si>
  <si>
    <t>735191910</t>
  </si>
  <si>
    <t>Ostatní opravy otopných těles napuštění vody do otopného systému včetně potrubí (bez kotle a ohříváků) otopných těles</t>
  </si>
  <si>
    <t>-981510172</t>
  </si>
  <si>
    <t>1,2*1*4</t>
  </si>
  <si>
    <t>89</t>
  </si>
  <si>
    <t>735192921</t>
  </si>
  <si>
    <t>Ostatní opravy otopných těles zpětná montáž otopných těles panelových jednořadých do 1500 mm</t>
  </si>
  <si>
    <t>1588786055</t>
  </si>
  <si>
    <t>90</t>
  </si>
  <si>
    <t>735494811</t>
  </si>
  <si>
    <t>Vypuštění vody z otopných soustav bez kotlů, ohříváků, zásobníků a nádrží</t>
  </si>
  <si>
    <t>114998290</t>
  </si>
  <si>
    <t>91</t>
  </si>
  <si>
    <t>998735202</t>
  </si>
  <si>
    <t>Přesun hmot pro otopná tělesa stanovený procentní sazbou (%) z ceny vodorovná dopravní vzdálenost do 50 m v objektech výšky přes 6 do 12 m</t>
  </si>
  <si>
    <t>-157298876</t>
  </si>
  <si>
    <t>741</t>
  </si>
  <si>
    <t>Elektroinstalace - silnoproud</t>
  </si>
  <si>
    <t>92</t>
  </si>
  <si>
    <t>741371843</t>
  </si>
  <si>
    <t>Demontáž svítidel bez zachování funkčnosti (do suti) v bytových nebo společenských místnostech se standardní paticí (E27, T5, GU10) přisazených, ploše přes 0,09 do 0,36 m2</t>
  </si>
  <si>
    <t>1097543605</t>
  </si>
  <si>
    <t>93</t>
  </si>
  <si>
    <t>741810001</t>
  </si>
  <si>
    <t>Zkoušky a prohlídky elektrických rozvodů a zařízení celková prohlídka a vyhotovení revizní zprávy pro objem montážních prací do 100 tis. Kč</t>
  </si>
  <si>
    <t>-1877072299</t>
  </si>
  <si>
    <t>94</t>
  </si>
  <si>
    <t>748001001</t>
  </si>
  <si>
    <t>Přívod elektro kabelu z rozvaděče pro osušovače</t>
  </si>
  <si>
    <t>1675956202</t>
  </si>
  <si>
    <t>95</t>
  </si>
  <si>
    <t>748002002</t>
  </si>
  <si>
    <t>Připojení osušovače rukou</t>
  </si>
  <si>
    <t>ks</t>
  </si>
  <si>
    <t>-1398703430</t>
  </si>
  <si>
    <t>96</t>
  </si>
  <si>
    <t>748021</t>
  </si>
  <si>
    <t xml:space="preserve">elektrický osušovač rukou </t>
  </si>
  <si>
    <t>1829402836</t>
  </si>
  <si>
    <t>97</t>
  </si>
  <si>
    <t>748003003</t>
  </si>
  <si>
    <t>Napojení 4 ks pisoárů s automatickým radarovým splachovačem</t>
  </si>
  <si>
    <t>kpl</t>
  </si>
  <si>
    <t>-1639949681</t>
  </si>
  <si>
    <t>98</t>
  </si>
  <si>
    <t>748123101</t>
  </si>
  <si>
    <t>Montáž svítidel přisazených stropních</t>
  </si>
  <si>
    <t>712545280</t>
  </si>
  <si>
    <t>99</t>
  </si>
  <si>
    <t>7480101</t>
  </si>
  <si>
    <t>Svítidlo stropní přisazené</t>
  </si>
  <si>
    <t>1205526592</t>
  </si>
  <si>
    <t>100</t>
  </si>
  <si>
    <t>998741202</t>
  </si>
  <si>
    <t>Přesun hmot pro silnoproud stanovený procentní sazbou (%) z ceny vodorovná dopravní vzdálenost do 50 m v objektech výšky přes 6 do 12 m</t>
  </si>
  <si>
    <t>-829787848</t>
  </si>
  <si>
    <t>763</t>
  </si>
  <si>
    <t>Konstrukce suché výstavby</t>
  </si>
  <si>
    <t>101</t>
  </si>
  <si>
    <t>763121429</t>
  </si>
  <si>
    <t>Stěna předsazená ze sádrokartonových desek s nosnou konstrukcí z ocelových profilů CW, UW jednoduše opláštěná deskou impregnovanou H2 tl. 12,5 mm, TI tl. 40 mm, EI 30 stěna tl. 112,5 mm, profil 100</t>
  </si>
  <si>
    <t>730743773</t>
  </si>
  <si>
    <t>102</t>
  </si>
  <si>
    <t>763121714</t>
  </si>
  <si>
    <t>Stěna předsazená ze sádrokartonových desek ostatní konstrukce a práce na předsazených stěnách ze sádrokartonových desek základní penetrační nátěr</t>
  </si>
  <si>
    <t>-1312944430</t>
  </si>
  <si>
    <t>103</t>
  </si>
  <si>
    <t>763121761</t>
  </si>
  <si>
    <t>Stěna předsazená ze sádrokartonových desek Příplatek k cenám za rovinnost kvality speciální tmelení kvality Q3</t>
  </si>
  <si>
    <t>-2101455990</t>
  </si>
  <si>
    <t>104</t>
  </si>
  <si>
    <t>763173112</t>
  </si>
  <si>
    <t>Instalační technika pro konstrukce ze sádrokartonových desek montáž nosičů zařizovacích předmětů  úchytu pro pisoár</t>
  </si>
  <si>
    <t>497321272</t>
  </si>
  <si>
    <t>105</t>
  </si>
  <si>
    <t>59030728</t>
  </si>
  <si>
    <t>konstrukce pro uchycení pisoáru osová rozteč CW profilů 450-625mm</t>
  </si>
  <si>
    <t>-18427344</t>
  </si>
  <si>
    <t>106</t>
  </si>
  <si>
    <t>763173113</t>
  </si>
  <si>
    <t>Instalační technika pro konstrukce ze sádrokartonových desek montáž nosičů zařizovacích předmětů  úchytu pro WC</t>
  </si>
  <si>
    <t>-491291100</t>
  </si>
  <si>
    <t>107</t>
  </si>
  <si>
    <t>59030731</t>
  </si>
  <si>
    <t>konstrukce pro uchycení WC osová rozteč CW profilů 450-625mm</t>
  </si>
  <si>
    <t>1016296831</t>
  </si>
  <si>
    <t>108</t>
  </si>
  <si>
    <t>998763201</t>
  </si>
  <si>
    <t>Přesun hmot pro dřevostavby stanovený procentní sazbou (%) z ceny vodorovná dopravní vzdálenost do 50 m v objektech výšky přes 6 do 12 m</t>
  </si>
  <si>
    <t>202054783</t>
  </si>
  <si>
    <t>766</t>
  </si>
  <si>
    <t>Konstrukce truhlářské</t>
  </si>
  <si>
    <t>109</t>
  </si>
  <si>
    <t>7661001</t>
  </si>
  <si>
    <t>Montáž a dodávka stěn záchodových 3,5*1,1*1,95 m,1,7*1,1*1,95m, 0,95*1,1*1,95 m,materiál LTT vysotlaký laminát, stavitelné nožičky, WC zámek,vč. dopravy 1/T, 2/T, 3/T</t>
  </si>
  <si>
    <t>-62756553</t>
  </si>
  <si>
    <t>110</t>
  </si>
  <si>
    <t>766660001</t>
  </si>
  <si>
    <t>Montáž dveřních křídel dřevěných nebo plastových otevíravých do ocelové zárubně povrchově upravených jednokřídlových, šířky do 800 mm</t>
  </si>
  <si>
    <t>-624066540</t>
  </si>
  <si>
    <t>111</t>
  </si>
  <si>
    <t>61162934</t>
  </si>
  <si>
    <t>dveře vnitřní hladké laminované světlý dub plné 1křídlé 80x197cm</t>
  </si>
  <si>
    <t>-864971733</t>
  </si>
  <si>
    <t>112</t>
  </si>
  <si>
    <t>766660722</t>
  </si>
  <si>
    <t>Montáž dveřních doplňků dveřního kování zámku</t>
  </si>
  <si>
    <t>-1662089676</t>
  </si>
  <si>
    <t>113</t>
  </si>
  <si>
    <t>54914624</t>
  </si>
  <si>
    <t>kování vrchní dveřní klika včetně štítu a montážního materiálu HR BB 72 F4</t>
  </si>
  <si>
    <t>-577812996</t>
  </si>
  <si>
    <t>114</t>
  </si>
  <si>
    <t>766691914</t>
  </si>
  <si>
    <t>Ostatní práce vyvěšení nebo zavěšení křídel s případným uložením a opětovným zavěšením po provedení stavebních změn dřevěných dveřních, plochy do 2 m2</t>
  </si>
  <si>
    <t>1156962693</t>
  </si>
  <si>
    <t>115</t>
  </si>
  <si>
    <t>998766202</t>
  </si>
  <si>
    <t>Přesun hmot pro konstrukce truhlářské stanovený procentní sazbou (%) z ceny vodorovná dopravní vzdálenost do 50 m v objektech výšky přes 6 do 12 m</t>
  </si>
  <si>
    <t>-849608937</t>
  </si>
  <si>
    <t>767</t>
  </si>
  <si>
    <t>Konstrukce zámečnické</t>
  </si>
  <si>
    <t>116</t>
  </si>
  <si>
    <t>767132812</t>
  </si>
  <si>
    <t>Demontáž stěn a příček z plechu svařovaných</t>
  </si>
  <si>
    <t>-1890906438</t>
  </si>
  <si>
    <t>3,5*2</t>
  </si>
  <si>
    <t>(1,1*2)*3</t>
  </si>
  <si>
    <t>(0,9+1,1)*2</t>
  </si>
  <si>
    <t>(1,1+1,7+1,1)*2</t>
  </si>
  <si>
    <t>117</t>
  </si>
  <si>
    <t>998767202</t>
  </si>
  <si>
    <t>Přesun hmot pro zámečnické konstrukce stanovený procentní sazbou (%) z ceny vodorovná dopravní vzdálenost do 50 m v objektech výšky přes 6 do 12 m</t>
  </si>
  <si>
    <t>-506004180</t>
  </si>
  <si>
    <t>771</t>
  </si>
  <si>
    <t>Podlahy z dlaždic</t>
  </si>
  <si>
    <t>118</t>
  </si>
  <si>
    <t>771574131</t>
  </si>
  <si>
    <t>Montáž podlah z dlaždic keramických lepených flexibilním lepidlem režných nebo glazovaných protiskluzných nebo reliefovaných do 50 ks/ m2</t>
  </si>
  <si>
    <t>-1752545241</t>
  </si>
  <si>
    <t>119</t>
  </si>
  <si>
    <t>5976001</t>
  </si>
  <si>
    <t>dlaždice keramické slinuté,  protiskluzné R-10, 29,8 x 29,8 x 0,9 cm</t>
  </si>
  <si>
    <t>248307793</t>
  </si>
  <si>
    <t>41,86*1,1 'Přepočtené koeficientem množství</t>
  </si>
  <si>
    <t>120</t>
  </si>
  <si>
    <t>771579191</t>
  </si>
  <si>
    <t>Montáž podlah z dlaždic keramických Příplatek k cenám za plochu do 5 m2 jednotlivě</t>
  </si>
  <si>
    <t>-231532212</t>
  </si>
  <si>
    <t>5+3,52</t>
  </si>
  <si>
    <t>121</t>
  </si>
  <si>
    <t>771591111</t>
  </si>
  <si>
    <t>Podlahy - ostatní práce penetrace podkladu</t>
  </si>
  <si>
    <t>-804149732</t>
  </si>
  <si>
    <t>122</t>
  </si>
  <si>
    <t>771591161</t>
  </si>
  <si>
    <t>Podlahy - ostatní práce montáž profilu dilatační spáry v rovině dlažby</t>
  </si>
  <si>
    <t>-66352167</t>
  </si>
  <si>
    <t>ve dveřích</t>
  </si>
  <si>
    <t>0,8*5</t>
  </si>
  <si>
    <t>123</t>
  </si>
  <si>
    <t>590541530</t>
  </si>
  <si>
    <t>profil dilatační na ochranu dlaždic hliník (10 x 2500 mm)</t>
  </si>
  <si>
    <t>CS ÚRS 2016 02</t>
  </si>
  <si>
    <t>692075300</t>
  </si>
  <si>
    <t>4*1,1 'Přepočtené koeficientem množství</t>
  </si>
  <si>
    <t>124</t>
  </si>
  <si>
    <t>771990112</t>
  </si>
  <si>
    <t>Vyrovnání podkladní vrstvy samonivelační stěrkou tl. 4 mm, min. pevnosti 30 MPa</t>
  </si>
  <si>
    <t>-193896415</t>
  </si>
  <si>
    <t>125</t>
  </si>
  <si>
    <t>998771202</t>
  </si>
  <si>
    <t>Přesun hmot pro podlahy z dlaždic stanovený procentní sazbou (%) z ceny vodorovná dopravní vzdálenost do 50 m v objektech výšky přes 6 do 12 m</t>
  </si>
  <si>
    <t>-39774328</t>
  </si>
  <si>
    <t>781</t>
  </si>
  <si>
    <t>Dokončovací práce - obklady</t>
  </si>
  <si>
    <t>126</t>
  </si>
  <si>
    <t>781414111</t>
  </si>
  <si>
    <t>Montáž obkladů vnitřních stěn z obkladaček a dekorů (listel) pórovinových lepených flexibilním lepidlem z obkladaček pravoúhlých do 22 ks/m2</t>
  </si>
  <si>
    <t>-1711228706</t>
  </si>
  <si>
    <t>-2,52</t>
  </si>
  <si>
    <t>127</t>
  </si>
  <si>
    <t>59761040</t>
  </si>
  <si>
    <t>obkládačky keramické koupelnové (bílé i barevné) přes 19 do 22 ks/m2</t>
  </si>
  <si>
    <t>-2105787938</t>
  </si>
  <si>
    <t>88,93*1,1 'Přepočtené koeficientem množství</t>
  </si>
  <si>
    <t>128</t>
  </si>
  <si>
    <t>781484115</t>
  </si>
  <si>
    <t>Montáž obkladů vnitřních stěn z mozaikových lepenců keramických nebo skleněných lepených flexibilním lepidlem dílce vel. 200 x 200 mm</t>
  </si>
  <si>
    <t>-1439083980</t>
  </si>
  <si>
    <t>WC chlapci</t>
  </si>
  <si>
    <t>1,875*0,5</t>
  </si>
  <si>
    <t>WC dívky</t>
  </si>
  <si>
    <t>3,15*0,5</t>
  </si>
  <si>
    <t>129</t>
  </si>
  <si>
    <t>5976101</t>
  </si>
  <si>
    <t>mozaika keramická  koupelny (barevná) set 30 x 30 x 0,6 cm I. j.,mozaika 50x50 mm</t>
  </si>
  <si>
    <t>-120060343</t>
  </si>
  <si>
    <t>2,52*1,1 'Přepočtené koeficientem množství</t>
  </si>
  <si>
    <t>130</t>
  </si>
  <si>
    <t>781489191</t>
  </si>
  <si>
    <t>Montáž obkladů vnitřních stěn z mozaikových lepenců keramických nebo skleněných Příplatek k cenám za plochu do 10 m2 jednotlivě</t>
  </si>
  <si>
    <t>1459820242</t>
  </si>
  <si>
    <t>131</t>
  </si>
  <si>
    <t>781491011</t>
  </si>
  <si>
    <t>Montáž zrcadel lepených silikonovým tmelem na podkladní omítku, plochy do 1 m2</t>
  </si>
  <si>
    <t>-1529264555</t>
  </si>
  <si>
    <t>0,5*0,25*3</t>
  </si>
  <si>
    <t>0,6*0,25*4</t>
  </si>
  <si>
    <t>132</t>
  </si>
  <si>
    <t>63465126</t>
  </si>
  <si>
    <t>zrcadlo nemontované čiré tl 5mm max. rozměr 3210x2250mm</t>
  </si>
  <si>
    <t>1227298311</t>
  </si>
  <si>
    <t>0,98*1,1 'Přepočtené koeficientem množství</t>
  </si>
  <si>
    <t>133</t>
  </si>
  <si>
    <t>781494111</t>
  </si>
  <si>
    <t>Ostatní prvky plastové profily ukončovací a dilatační lepené flexibilním lepidlem rohové</t>
  </si>
  <si>
    <t>46486786</t>
  </si>
  <si>
    <t>1,75*3</t>
  </si>
  <si>
    <t>1,2</t>
  </si>
  <si>
    <t>134</t>
  </si>
  <si>
    <t>781494511</t>
  </si>
  <si>
    <t>Ostatní prvky plastové profily ukončovací a dilatační lepené flexibilním lepidlem ukončovací</t>
  </si>
  <si>
    <t>1192719315</t>
  </si>
  <si>
    <t>2,175+2,3+1,875+0,4+0,3+1,9</t>
  </si>
  <si>
    <t>-0,8*2</t>
  </si>
  <si>
    <t>4,3+2,3+4,3+2,3</t>
  </si>
  <si>
    <t>-0,8</t>
  </si>
  <si>
    <t>5,3+1,975+0,3+0,7+5+2,675</t>
  </si>
  <si>
    <t>3,15+0,125</t>
  </si>
  <si>
    <t>3,5+2,675+3,5+2,675</t>
  </si>
  <si>
    <t>1,9+2+0,7+0,7+0,8+2,675</t>
  </si>
  <si>
    <t>135</t>
  </si>
  <si>
    <t>998781202</t>
  </si>
  <si>
    <t>Přesun hmot pro obklady keramické stanovený procentní sazbou (%) z ceny vodorovná dopravní vzdálenost do 50 m v objektech výšky přes 6 do 12 m</t>
  </si>
  <si>
    <t>1749491262</t>
  </si>
  <si>
    <t>783</t>
  </si>
  <si>
    <t>Dokončovací práce - nátěry</t>
  </si>
  <si>
    <t>136</t>
  </si>
  <si>
    <t>7830101</t>
  </si>
  <si>
    <t>Nátěr zárubní</t>
  </si>
  <si>
    <t>-715511983</t>
  </si>
  <si>
    <t>137</t>
  </si>
  <si>
    <t>7830102</t>
  </si>
  <si>
    <t>nátěr radiátorů, vč, dopravy</t>
  </si>
  <si>
    <t>-1175747922</t>
  </si>
  <si>
    <t>138</t>
  </si>
  <si>
    <t>783314101</t>
  </si>
  <si>
    <t>Základní nátěr zámečnických konstrukcí jednonásobný syntetický</t>
  </si>
  <si>
    <t>-1003481713</t>
  </si>
  <si>
    <t>víko šachtice</t>
  </si>
  <si>
    <t>0,9*0,6</t>
  </si>
  <si>
    <t>139</t>
  </si>
  <si>
    <t>783317101</t>
  </si>
  <si>
    <t>Krycí nátěr (email) zámečnických konstrukcí jednonásobný syntetický standardní</t>
  </si>
  <si>
    <t>1183477321</t>
  </si>
  <si>
    <t>784</t>
  </si>
  <si>
    <t>Dokončovací práce - malby a tapety</t>
  </si>
  <si>
    <t>140</t>
  </si>
  <si>
    <t>784121001</t>
  </si>
  <si>
    <t>Oškrabání malby v místnostech výšky do 3,80 m</t>
  </si>
  <si>
    <t>637333996</t>
  </si>
  <si>
    <t>stropy</t>
  </si>
  <si>
    <t>41,86</t>
  </si>
  <si>
    <t>141</t>
  </si>
  <si>
    <t>784211101</t>
  </si>
  <si>
    <t>Malby z malířských směsí otěruvzdorných za mokra dvojnásobné, bílé za mokra otěruvzdorné výborně v místnostech výšky do 3,80 m</t>
  </si>
  <si>
    <t>-18818456</t>
  </si>
  <si>
    <t>VRN</t>
  </si>
  <si>
    <t>Vedlejší rozpočtové náklady</t>
  </si>
  <si>
    <t>142</t>
  </si>
  <si>
    <t>VRN 01</t>
  </si>
  <si>
    <t>Zařízení staveniště</t>
  </si>
  <si>
    <t>-706066869</t>
  </si>
  <si>
    <t>SO 012 - Stavební úpravy 2.NP</t>
  </si>
  <si>
    <t>1014248604</t>
  </si>
  <si>
    <t>1316458698</t>
  </si>
  <si>
    <t>1116994097</t>
  </si>
  <si>
    <t>999951838</t>
  </si>
  <si>
    <t>-667388392</t>
  </si>
  <si>
    <t>18505161</t>
  </si>
  <si>
    <t>-2055184910</t>
  </si>
  <si>
    <t>-2124205090</t>
  </si>
  <si>
    <t>186938557</t>
  </si>
  <si>
    <t>-790368639</t>
  </si>
  <si>
    <t>-1504173751</t>
  </si>
  <si>
    <t>-1961754376</t>
  </si>
  <si>
    <t>1252842978</t>
  </si>
  <si>
    <t>979511254</t>
  </si>
  <si>
    <t>1676169693</t>
  </si>
  <si>
    <t>1304575690</t>
  </si>
  <si>
    <t>1586580053</t>
  </si>
  <si>
    <t>885684028</t>
  </si>
  <si>
    <t>-1485644734</t>
  </si>
  <si>
    <t>389412914</t>
  </si>
  <si>
    <t>1988183794</t>
  </si>
  <si>
    <t>-1139075252</t>
  </si>
  <si>
    <t>63999776</t>
  </si>
  <si>
    <t>-1569690124</t>
  </si>
  <si>
    <t>209267469</t>
  </si>
  <si>
    <t>-262626732</t>
  </si>
  <si>
    <t>1630963544</t>
  </si>
  <si>
    <t>977906808</t>
  </si>
  <si>
    <t>-1106921653</t>
  </si>
  <si>
    <t>-968322578</t>
  </si>
  <si>
    <t>132945854</t>
  </si>
  <si>
    <t>-1230098172</t>
  </si>
  <si>
    <t>-1611389506</t>
  </si>
  <si>
    <t>-904076062</t>
  </si>
  <si>
    <t>2124466033</t>
  </si>
  <si>
    <t>-455055728</t>
  </si>
  <si>
    <t>2036527756</t>
  </si>
  <si>
    <t>-298313800</t>
  </si>
  <si>
    <t>1905076825</t>
  </si>
  <si>
    <t>594187766</t>
  </si>
  <si>
    <t>1162526225</t>
  </si>
  <si>
    <t>-1211088235</t>
  </si>
  <si>
    <t>-624283657</t>
  </si>
  <si>
    <t>709822338</t>
  </si>
  <si>
    <t>-831217849</t>
  </si>
  <si>
    <t>-139030744</t>
  </si>
  <si>
    <t>-302798956</t>
  </si>
  <si>
    <t>1128579015</t>
  </si>
  <si>
    <t>1861145733</t>
  </si>
  <si>
    <t>-1672403372</t>
  </si>
  <si>
    <t>377066930</t>
  </si>
  <si>
    <t>-1178125734</t>
  </si>
  <si>
    <t>1046010307</t>
  </si>
  <si>
    <t>985561305</t>
  </si>
  <si>
    <t>-386938247</t>
  </si>
  <si>
    <t>-1180904811</t>
  </si>
  <si>
    <t>-636574985</t>
  </si>
  <si>
    <t>-932292378</t>
  </si>
  <si>
    <t>-472501985</t>
  </si>
  <si>
    <t>-972589648</t>
  </si>
  <si>
    <t>2097426184</t>
  </si>
  <si>
    <t>62850845</t>
  </si>
  <si>
    <t>-697531589</t>
  </si>
  <si>
    <t>-1088085731</t>
  </si>
  <si>
    <t>-1776792640</t>
  </si>
  <si>
    <t>-1210674868</t>
  </si>
  <si>
    <t>-1951628873</t>
  </si>
  <si>
    <t>-1386953015</t>
  </si>
  <si>
    <t>1026923012</t>
  </si>
  <si>
    <t>308461055</t>
  </si>
  <si>
    <t>1694887804</t>
  </si>
  <si>
    <t>979392321</t>
  </si>
  <si>
    <t>898801053</t>
  </si>
  <si>
    <t>-1139604593</t>
  </si>
  <si>
    <t>257182847</t>
  </si>
  <si>
    <t>-853172676</t>
  </si>
  <si>
    <t>400143138</t>
  </si>
  <si>
    <t>-190344579</t>
  </si>
  <si>
    <t>1773135000</t>
  </si>
  <si>
    <t>-301556233</t>
  </si>
  <si>
    <t>1755654376</t>
  </si>
  <si>
    <t>1720057449</t>
  </si>
  <si>
    <t>263242163</t>
  </si>
  <si>
    <t>1487475282</t>
  </si>
  <si>
    <t>-945793604</t>
  </si>
  <si>
    <t>1130237277</t>
  </si>
  <si>
    <t>-309351122</t>
  </si>
  <si>
    <t>1934325531</t>
  </si>
  <si>
    <t>461171618</t>
  </si>
  <si>
    <t>-88662669</t>
  </si>
  <si>
    <t>1806483127</t>
  </si>
  <si>
    <t>861938462</t>
  </si>
  <si>
    <t>-514128334</t>
  </si>
  <si>
    <t>621427405</t>
  </si>
  <si>
    <t>-884676690</t>
  </si>
  <si>
    <t>517579466</t>
  </si>
  <si>
    <t>-2121287015</t>
  </si>
  <si>
    <t>752106004</t>
  </si>
  <si>
    <t>492812742</t>
  </si>
  <si>
    <t>1640716699</t>
  </si>
  <si>
    <t>1750506018</t>
  </si>
  <si>
    <t>1912402359</t>
  </si>
  <si>
    <t>442917457</t>
  </si>
  <si>
    <t>-1438950705</t>
  </si>
  <si>
    <t>576897739</t>
  </si>
  <si>
    <t>1407394118</t>
  </si>
  <si>
    <t>553371579</t>
  </si>
  <si>
    <t>-1065103010</t>
  </si>
  <si>
    <t>-407163140</t>
  </si>
  <si>
    <t>2013898539</t>
  </si>
  <si>
    <t>326321663</t>
  </si>
  <si>
    <t>647215046</t>
  </si>
  <si>
    <t>1747604617</t>
  </si>
  <si>
    <t>-1641877894</t>
  </si>
  <si>
    <t>845820335</t>
  </si>
  <si>
    <t>569178867</t>
  </si>
  <si>
    <t>1514403609</t>
  </si>
  <si>
    <t>-841598831</t>
  </si>
  <si>
    <t>-1088144408</t>
  </si>
  <si>
    <t>304722992</t>
  </si>
  <si>
    <t>1057225427</t>
  </si>
  <si>
    <t>1247630795</t>
  </si>
  <si>
    <t>-1369593970</t>
  </si>
  <si>
    <t>-583343137</t>
  </si>
  <si>
    <t>1563096929</t>
  </si>
  <si>
    <t>-113852094</t>
  </si>
  <si>
    <t>-946610674</t>
  </si>
  <si>
    <t>-26920405</t>
  </si>
  <si>
    <t>-2034873627</t>
  </si>
  <si>
    <t>1120714585</t>
  </si>
  <si>
    <t>341145182</t>
  </si>
  <si>
    <t>840684598</t>
  </si>
  <si>
    <t>-205818985</t>
  </si>
  <si>
    <t>536138091</t>
  </si>
  <si>
    <t>1952326681</t>
  </si>
  <si>
    <t>-365441467</t>
  </si>
  <si>
    <t>1616899057</t>
  </si>
  <si>
    <t>927249010</t>
  </si>
  <si>
    <t>1358413779</t>
  </si>
  <si>
    <t>1692954537</t>
  </si>
  <si>
    <t>2034545976</t>
  </si>
  <si>
    <t>-2024863995</t>
  </si>
  <si>
    <t>SO 02 - Pavilon pravá část -  stavební úpravy 1.NP</t>
  </si>
  <si>
    <t>-1437534719</t>
  </si>
  <si>
    <t>výkres 05</t>
  </si>
  <si>
    <t>2,1*1,2</t>
  </si>
  <si>
    <t>-1855048763</t>
  </si>
  <si>
    <t>pravá část , výkres 05</t>
  </si>
  <si>
    <t>5,75+9,43+8,07+0,88+8,82</t>
  </si>
  <si>
    <t>1386165212</t>
  </si>
  <si>
    <t>2,1*0,125</t>
  </si>
  <si>
    <t>-255948612</t>
  </si>
  <si>
    <t>SDK předstěny</t>
  </si>
  <si>
    <t>4,075*3,6</t>
  </si>
  <si>
    <t>3,275*3,6</t>
  </si>
  <si>
    <t>423272738</t>
  </si>
  <si>
    <t>38,32</t>
  </si>
  <si>
    <t>35,75</t>
  </si>
  <si>
    <t>646031069</t>
  </si>
  <si>
    <t>1.06 předsíň chlapci</t>
  </si>
  <si>
    <t>(2,1+0,5+0,3+1,675+2,4+2,175)*1,85</t>
  </si>
  <si>
    <t>1.07 WC chlapci</t>
  </si>
  <si>
    <t>(2,175+4,075+2,175+4,075)*1,85</t>
  </si>
  <si>
    <t>-0,8*0,25</t>
  </si>
  <si>
    <t>1.08 WC dívky</t>
  </si>
  <si>
    <t>(2,8+2,575+0,7+0,7+2,1+3,275)*1,85</t>
  </si>
  <si>
    <t>1.10 a 1.09 předsíň dívky, úklidová komora</t>
  </si>
  <si>
    <t>(2,8+1,075+0,7+0,4+0,7+1,725+2,8+3,2)*1,85</t>
  </si>
  <si>
    <t>-1619145064</t>
  </si>
  <si>
    <t>-756027768</t>
  </si>
  <si>
    <t>102051695</t>
  </si>
  <si>
    <t>1772751140</t>
  </si>
  <si>
    <t>1694798359</t>
  </si>
  <si>
    <t>pravá část , výkres 03</t>
  </si>
  <si>
    <t>1174376987</t>
  </si>
  <si>
    <t>2036421881</t>
  </si>
  <si>
    <t>-550801255</t>
  </si>
  <si>
    <t>4544984</t>
  </si>
  <si>
    <t>osekaná omítka pod obklad</t>
  </si>
  <si>
    <t>(2,1+0,9+0,5+0,3+1,675)*1,75</t>
  </si>
  <si>
    <t>(4,075+1,4+1,075)*1,75</t>
  </si>
  <si>
    <t>-0,8*1,75</t>
  </si>
  <si>
    <t>(1,7+2,575+0,7+0,7+1)*1,75</t>
  </si>
  <si>
    <t>(1,7+1,075+0,7+0,4+0,7+1,725+1,7)*1,75</t>
  </si>
  <si>
    <t>172275604</t>
  </si>
  <si>
    <t>(1,275+2,1)*1,75</t>
  </si>
  <si>
    <t>(1,3+4,075+0,8)*1,75</t>
  </si>
  <si>
    <t>(1,1+3,275+1,1)*1,75</t>
  </si>
  <si>
    <t>(1,1+3,2+1,1)*1,75</t>
  </si>
  <si>
    <t>-1291731664</t>
  </si>
  <si>
    <t>1401246715</t>
  </si>
  <si>
    <t>7,08*10</t>
  </si>
  <si>
    <t>1756671943</t>
  </si>
  <si>
    <t>-828194215</t>
  </si>
  <si>
    <t>7,08*14</t>
  </si>
  <si>
    <t>-1143875619</t>
  </si>
  <si>
    <t>-591621463</t>
  </si>
  <si>
    <t>-329611472</t>
  </si>
  <si>
    <t>-1773778079</t>
  </si>
  <si>
    <t>83501674</t>
  </si>
  <si>
    <t>1870030730</t>
  </si>
  <si>
    <t>988435871</t>
  </si>
  <si>
    <t>9,95</t>
  </si>
  <si>
    <t>11,63</t>
  </si>
  <si>
    <t>1599281081</t>
  </si>
  <si>
    <t>2,35</t>
  </si>
  <si>
    <t>2,1</t>
  </si>
  <si>
    <t>0,5</t>
  </si>
  <si>
    <t>-1270852572</t>
  </si>
  <si>
    <t>3,2</t>
  </si>
  <si>
    <t>2,425</t>
  </si>
  <si>
    <t>745246633</t>
  </si>
  <si>
    <t>721140802</t>
  </si>
  <si>
    <t>Demontáž potrubí z litinových trub odpadních nebo dešťových do DN 100</t>
  </si>
  <si>
    <t>-1068376581</t>
  </si>
  <si>
    <t>4*3,6</t>
  </si>
  <si>
    <t>373832135</t>
  </si>
  <si>
    <t>445847559</t>
  </si>
  <si>
    <t>246757794</t>
  </si>
  <si>
    <t>487837111</t>
  </si>
  <si>
    <t>3+3+3</t>
  </si>
  <si>
    <t>-1762317469</t>
  </si>
  <si>
    <t>1+4+2</t>
  </si>
  <si>
    <t>224008447</t>
  </si>
  <si>
    <t>14,4</t>
  </si>
  <si>
    <t>10,2</t>
  </si>
  <si>
    <t>318565439</t>
  </si>
  <si>
    <t>-1853461993</t>
  </si>
  <si>
    <t>-197297175</t>
  </si>
  <si>
    <t>1374620407</t>
  </si>
  <si>
    <t>2+3+1</t>
  </si>
  <si>
    <t>319505285</t>
  </si>
  <si>
    <t>-430867776</t>
  </si>
  <si>
    <t>-804807606</t>
  </si>
  <si>
    <t>4+2</t>
  </si>
  <si>
    <t>725119101</t>
  </si>
  <si>
    <t>Zařízení záchodů montáž splachovačů ostatních typů nádržkových plastových vysokopoložených</t>
  </si>
  <si>
    <t>1178155562</t>
  </si>
  <si>
    <t>1766108668</t>
  </si>
  <si>
    <t>-1286381526</t>
  </si>
  <si>
    <t>1569283966</t>
  </si>
  <si>
    <t>-1395534196</t>
  </si>
  <si>
    <t>879050623</t>
  </si>
  <si>
    <t>-1214768654</t>
  </si>
  <si>
    <t>-1319377333</t>
  </si>
  <si>
    <t>-1717280869</t>
  </si>
  <si>
    <t>313444499</t>
  </si>
  <si>
    <t>-1569974906</t>
  </si>
  <si>
    <t>výkres 03</t>
  </si>
  <si>
    <t>-1516174463</t>
  </si>
  <si>
    <t>-332531791</t>
  </si>
  <si>
    <t>-47727097</t>
  </si>
  <si>
    <t>1663450968</t>
  </si>
  <si>
    <t>-315202998</t>
  </si>
  <si>
    <t>908992387</t>
  </si>
  <si>
    <t>-1359024344</t>
  </si>
  <si>
    <t>-1243799132</t>
  </si>
  <si>
    <t>1+1</t>
  </si>
  <si>
    <t>965364064</t>
  </si>
  <si>
    <t>2056083656</t>
  </si>
  <si>
    <t>-399287851</t>
  </si>
  <si>
    <t>1547467989</t>
  </si>
  <si>
    <t>1163372711</t>
  </si>
  <si>
    <t>1946788697</t>
  </si>
  <si>
    <t>1909113469</t>
  </si>
  <si>
    <t>-513214465</t>
  </si>
  <si>
    <t>1227310682</t>
  </si>
  <si>
    <t>489705392</t>
  </si>
  <si>
    <t>444396241</t>
  </si>
  <si>
    <t>-1115342226</t>
  </si>
  <si>
    <t>-2037006239</t>
  </si>
  <si>
    <t>598796483</t>
  </si>
  <si>
    <t>1104852725</t>
  </si>
  <si>
    <t>1061328471</t>
  </si>
  <si>
    <t>986763420</t>
  </si>
  <si>
    <t>(1,2*1)*4</t>
  </si>
  <si>
    <t>153606209</t>
  </si>
  <si>
    <t>228110584</t>
  </si>
  <si>
    <t>137550639</t>
  </si>
  <si>
    <t>1146421822</t>
  </si>
  <si>
    <t>648406057</t>
  </si>
  <si>
    <t>-164034837</t>
  </si>
  <si>
    <t>1526769476</t>
  </si>
  <si>
    <t>750608764</t>
  </si>
  <si>
    <t>1940025619</t>
  </si>
  <si>
    <t>-1335861624</t>
  </si>
  <si>
    <t>Napojení 3 ks pisoárů s automatickým radarovým splachovačem</t>
  </si>
  <si>
    <t>-208212724</t>
  </si>
  <si>
    <t>2008738815</t>
  </si>
  <si>
    <t>-6619626</t>
  </si>
  <si>
    <t>168700442</t>
  </si>
  <si>
    <t>1868158729</t>
  </si>
  <si>
    <t>235400220</t>
  </si>
  <si>
    <t>-1552415761</t>
  </si>
  <si>
    <t>994618654</t>
  </si>
  <si>
    <t>-1494636667</t>
  </si>
  <si>
    <t>-237700823</t>
  </si>
  <si>
    <t>-893884236</t>
  </si>
  <si>
    <t>1131217566</t>
  </si>
  <si>
    <t>1005595739</t>
  </si>
  <si>
    <t>Montáž a dodávka stěn záchodových 3,3*1,1*1,95 m,1,7*1,1*1,95 m, 0,9*1,1*1,95 m, materiál LTT vysotlaký laminát, stavitelné nožičky,vč. dopravy, WC zámkem 4/T,5/T,6/T</t>
  </si>
  <si>
    <t>1506968011</t>
  </si>
  <si>
    <t>-39871493</t>
  </si>
  <si>
    <t>150049182</t>
  </si>
  <si>
    <t>208938433</t>
  </si>
  <si>
    <t>1798153814</t>
  </si>
  <si>
    <t>121872070</t>
  </si>
  <si>
    <t>výkres 03,05</t>
  </si>
  <si>
    <t>4+4</t>
  </si>
  <si>
    <t>-1832515939</t>
  </si>
  <si>
    <t>-1461200431</t>
  </si>
  <si>
    <t>(1,2+0,9)*2</t>
  </si>
  <si>
    <t>(3,275+1,2*3)*2</t>
  </si>
  <si>
    <t>(1,65+1,25)*2</t>
  </si>
  <si>
    <t>-969165664</t>
  </si>
  <si>
    <t>1664221506</t>
  </si>
  <si>
    <t>-235195914</t>
  </si>
  <si>
    <t>32,95*1,1 'Přepočtené koeficientem množství</t>
  </si>
  <si>
    <t>-367910250</t>
  </si>
  <si>
    <t>-1211186558</t>
  </si>
  <si>
    <t>0,8*4</t>
  </si>
  <si>
    <t>-1608888418</t>
  </si>
  <si>
    <t>3,2*1,1 'Přepočtené koeficientem množství</t>
  </si>
  <si>
    <t>-1686352022</t>
  </si>
  <si>
    <t>-877775533</t>
  </si>
  <si>
    <t>1206024611</t>
  </si>
  <si>
    <t>odsekaná omítka 100%, odsekané obklady</t>
  </si>
  <si>
    <t>přizdívka umývadla</t>
  </si>
  <si>
    <t>2,07*0,125</t>
  </si>
  <si>
    <t>odpočet mozaiky</t>
  </si>
  <si>
    <t>-2,19</t>
  </si>
  <si>
    <t>1288467696</t>
  </si>
  <si>
    <t>72,14*1,1 'Přepočtené koeficientem množství</t>
  </si>
  <si>
    <t>-1232667453</t>
  </si>
  <si>
    <t>2,07*0,5</t>
  </si>
  <si>
    <t>2,3*0,5</t>
  </si>
  <si>
    <t>1116844468</t>
  </si>
  <si>
    <t>2,19*1,1 'Přepočtené koeficientem množství</t>
  </si>
  <si>
    <t>1560257671</t>
  </si>
  <si>
    <t>-1795066300</t>
  </si>
  <si>
    <t>WC hoši</t>
  </si>
  <si>
    <t>0,6*0,25*3</t>
  </si>
  <si>
    <t>-707257420</t>
  </si>
  <si>
    <t>0,83*1,1 'Přepočtené koeficientem množství</t>
  </si>
  <si>
    <t>-98861061</t>
  </si>
  <si>
    <t>1,75*4</t>
  </si>
  <si>
    <t>317889597</t>
  </si>
  <si>
    <t>1,2+0,8+1,1+0,7+0,4+0,7+1,725+0,4+1,6+3,2</t>
  </si>
  <si>
    <t>1,4+0,4+2,575+0,7+0,7+1,95+3,275</t>
  </si>
  <si>
    <t>4,075+2,175+4,075+1,375</t>
  </si>
  <si>
    <t>1,275+2,1+0,5+0,3+0,7+2,4</t>
  </si>
  <si>
    <t>-6574281</t>
  </si>
  <si>
    <t>-1514050787</t>
  </si>
  <si>
    <t>-825024557</t>
  </si>
  <si>
    <t>-662788566</t>
  </si>
  <si>
    <t>32,95</t>
  </si>
  <si>
    <t>-1984041850</t>
  </si>
  <si>
    <t>-801001459</t>
  </si>
  <si>
    <t>SO 021 - Oprava skladu u WC v pavilonu učeben</t>
  </si>
  <si>
    <t>342272215</t>
  </si>
  <si>
    <t>Příčky z pórobetonových tvárnic hladkých na tenké maltové lože objemová hmotnost do 500 kg/m3, tloušťka příčky 75 mm</t>
  </si>
  <si>
    <t>-734895661</t>
  </si>
  <si>
    <t>0,52*2,5+0,52*0,7</t>
  </si>
  <si>
    <t>0,58*2,5+0,58*0,7</t>
  </si>
  <si>
    <t>2,28*2,5+2,28*0,7</t>
  </si>
  <si>
    <t>342291131</t>
  </si>
  <si>
    <t>Ukotvení příček plochými kotvami, do konstrukce betonové</t>
  </si>
  <si>
    <t>-937732407</t>
  </si>
  <si>
    <t>0,52*2+2,5*2</t>
  </si>
  <si>
    <t>0,52*2+0,7*2</t>
  </si>
  <si>
    <t>0,58*2+2,5*2</t>
  </si>
  <si>
    <t>0,58*2+0,7*2</t>
  </si>
  <si>
    <t>2,28*2+2,5*2</t>
  </si>
  <si>
    <t>2,28*2+0,7*2</t>
  </si>
  <si>
    <t>611325111</t>
  </si>
  <si>
    <t>Vápenocementová omítka rýh hladká ve stropech, šířky rýhy do 150 mm</t>
  </si>
  <si>
    <t>-1194404182</t>
  </si>
  <si>
    <t>výkres 03 přidání svítidla</t>
  </si>
  <si>
    <t>2,5*0,07</t>
  </si>
  <si>
    <t>552158959</t>
  </si>
  <si>
    <t>2,5*0,3</t>
  </si>
  <si>
    <t>-191327141</t>
  </si>
  <si>
    <t>(0,52*2,5+0,52*0,7)*2</t>
  </si>
  <si>
    <t>(0,58*2,5+0,58*0,7)*2</t>
  </si>
  <si>
    <t>(2,28*2,5+2,28*0,7)*2</t>
  </si>
  <si>
    <t>362855365</t>
  </si>
  <si>
    <t>612311131</t>
  </si>
  <si>
    <t>Potažení vnitřních ploch štukem tloušťky do 3 mm svislých konstrukcí stěn</t>
  </si>
  <si>
    <t>-162079294</t>
  </si>
  <si>
    <t>217797358</t>
  </si>
  <si>
    <t>(2+4,56)*1,2</t>
  </si>
  <si>
    <t>962081131</t>
  </si>
  <si>
    <t>Bourání zdiva příček nebo vybourání otvorů ze skleněných tvárnic, tl. do 100 mm</t>
  </si>
  <si>
    <t>889171808</t>
  </si>
  <si>
    <t>974082832</t>
  </si>
  <si>
    <t>Vysekání rýh pro vodiče v podhledu kamenných kleneb nebo betonových stropů do hl. 50 mm a šířky do 70 mm</t>
  </si>
  <si>
    <t>1160551948</t>
  </si>
  <si>
    <t>2,5</t>
  </si>
  <si>
    <t>997013213</t>
  </si>
  <si>
    <t>Vnitrostaveništní doprava suti a vybouraných hmot vodorovně do 50 m svisle ručně (nošením po schodech) pro budovy a haly výšky přes 9 do 12 m</t>
  </si>
  <si>
    <t>-151242268</t>
  </si>
  <si>
    <t>1123483863</t>
  </si>
  <si>
    <t>1,02*10</t>
  </si>
  <si>
    <t>624231654</t>
  </si>
  <si>
    <t>1625787155</t>
  </si>
  <si>
    <t>1,02*14</t>
  </si>
  <si>
    <t>67367965</t>
  </si>
  <si>
    <t>952005835</t>
  </si>
  <si>
    <t>-1615827162</t>
  </si>
  <si>
    <t>741001</t>
  </si>
  <si>
    <t>LED panel interiérový přisazený</t>
  </si>
  <si>
    <t>1213509256</t>
  </si>
  <si>
    <t>741002</t>
  </si>
  <si>
    <t>Elektroinstalace - připojení svítidla</t>
  </si>
  <si>
    <t>613005023</t>
  </si>
  <si>
    <t>766699761</t>
  </si>
  <si>
    <t>Montáž ostatních truhlářských konstrukcí překrytí spár stěn lištou plochou</t>
  </si>
  <si>
    <t>246624844</t>
  </si>
  <si>
    <t>S1</t>
  </si>
  <si>
    <t>1,05</t>
  </si>
  <si>
    <t>S2</t>
  </si>
  <si>
    <t>624320</t>
  </si>
  <si>
    <t>deska kompaktní laminátová jádro bílé tl 4mm</t>
  </si>
  <si>
    <t>-673273201</t>
  </si>
  <si>
    <t>1,05*0,02</t>
  </si>
  <si>
    <t>492292672</t>
  </si>
  <si>
    <t>783001</t>
  </si>
  <si>
    <t>Nátěr ocelových rámů</t>
  </si>
  <si>
    <t>149241256</t>
  </si>
  <si>
    <t>1335461988</t>
  </si>
  <si>
    <t>36,22</t>
  </si>
  <si>
    <t>0,75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</si>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</sst>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18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18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1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12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N2752019c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15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ZŠ Záhuní - IV.etapa rekonstrukce sanitárního zázemí v 1.NP a 2.NP, pavilonu učeben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20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22</v>
      </c>
      <c r="AJ47" s="41"/>
      <c r="AK47" s="41"/>
      <c r="AL47" s="41"/>
      <c r="AM47" s="73" t="str">
        <f>IF(AN8="","",AN8)</f>
        <v>22. 5. 2019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24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Frenštát p.R., Náměstí Míru 1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Ing.arch. Janda Martin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18</v>
      </c>
      <c r="AR54" s="105"/>
      <c r="AS54" s="106">
        <f>ROUND(AS55+AS58,2)</f>
        <v>0</v>
      </c>
      <c r="AT54" s="107">
        <f>ROUND(SUM(AV54:AW54),2)</f>
        <v>0</v>
      </c>
      <c r="AU54" s="108">
        <f>ROUND(AU55+AU58,5)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ROUND(AZ55+AZ58,2)</f>
        <v>0</v>
      </c>
      <c r="BA54" s="107">
        <f>ROUND(BA55+BA58,2)</f>
        <v>0</v>
      </c>
      <c r="BB54" s="107">
        <f>ROUND(BB55+BB58,2)</f>
        <v>0</v>
      </c>
      <c r="BC54" s="107">
        <f>ROUND(BC55+BC58,2)</f>
        <v>0</v>
      </c>
      <c r="BD54" s="109">
        <f>ROUND(BD55+BD58,2)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18</v>
      </c>
    </row>
    <row r="55" spans="1:91" s="7" customFormat="1" ht="27" customHeight="1">
      <c r="A55" s="7"/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76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69</v>
      </c>
      <c r="BT55" s="124" t="s">
        <v>77</v>
      </c>
      <c r="BU55" s="124" t="s">
        <v>71</v>
      </c>
      <c r="BV55" s="124" t="s">
        <v>72</v>
      </c>
      <c r="BW55" s="124" t="s">
        <v>78</v>
      </c>
      <c r="BX55" s="124" t="s">
        <v>5</v>
      </c>
      <c r="CL55" s="124" t="s">
        <v>18</v>
      </c>
      <c r="CM55" s="124" t="s">
        <v>79</v>
      </c>
    </row>
    <row r="56" spans="1:90" s="4" customFormat="1" ht="16.5" customHeight="1">
      <c r="A56" s="125" t="s">
        <v>80</v>
      </c>
      <c r="B56" s="64"/>
      <c r="C56" s="126"/>
      <c r="D56" s="126"/>
      <c r="E56" s="127" t="s">
        <v>81</v>
      </c>
      <c r="F56" s="127"/>
      <c r="G56" s="127"/>
      <c r="H56" s="127"/>
      <c r="I56" s="127"/>
      <c r="J56" s="126"/>
      <c r="K56" s="127" t="s">
        <v>82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011 - Stavební úpravy 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83</v>
      </c>
      <c r="AR56" s="66"/>
      <c r="AS56" s="130">
        <v>0</v>
      </c>
      <c r="AT56" s="131">
        <f>ROUND(SUM(AV56:AW56),2)</f>
        <v>0</v>
      </c>
      <c r="AU56" s="132">
        <f>'SO 011 - Stavební úpravy ...'!P108</f>
        <v>0</v>
      </c>
      <c r="AV56" s="131">
        <f>'SO 011 - Stavební úpravy ...'!J35</f>
        <v>0</v>
      </c>
      <c r="AW56" s="131">
        <f>'SO 011 - Stavební úpravy ...'!J36</f>
        <v>0</v>
      </c>
      <c r="AX56" s="131">
        <f>'SO 011 - Stavební úpravy ...'!J37</f>
        <v>0</v>
      </c>
      <c r="AY56" s="131">
        <f>'SO 011 - Stavební úpravy ...'!J38</f>
        <v>0</v>
      </c>
      <c r="AZ56" s="131">
        <f>'SO 011 - Stavební úpravy ...'!F35</f>
        <v>0</v>
      </c>
      <c r="BA56" s="131">
        <f>'SO 011 - Stavební úpravy ...'!F36</f>
        <v>0</v>
      </c>
      <c r="BB56" s="131">
        <f>'SO 011 - Stavební úpravy ...'!F37</f>
        <v>0</v>
      </c>
      <c r="BC56" s="131">
        <f>'SO 011 - Stavební úpravy ...'!F38</f>
        <v>0</v>
      </c>
      <c r="BD56" s="133">
        <f>'SO 011 - Stavební úpravy ...'!F39</f>
        <v>0</v>
      </c>
      <c r="BE56" s="4"/>
      <c r="BT56" s="134" t="s">
        <v>79</v>
      </c>
      <c r="BV56" s="134" t="s">
        <v>72</v>
      </c>
      <c r="BW56" s="134" t="s">
        <v>84</v>
      </c>
      <c r="BX56" s="134" t="s">
        <v>78</v>
      </c>
      <c r="CL56" s="134" t="s">
        <v>18</v>
      </c>
    </row>
    <row r="57" spans="1:90" s="4" customFormat="1" ht="16.5" customHeight="1">
      <c r="A57" s="125" t="s">
        <v>80</v>
      </c>
      <c r="B57" s="64"/>
      <c r="C57" s="126"/>
      <c r="D57" s="126"/>
      <c r="E57" s="127" t="s">
        <v>85</v>
      </c>
      <c r="F57" s="127"/>
      <c r="G57" s="127"/>
      <c r="H57" s="127"/>
      <c r="I57" s="127"/>
      <c r="J57" s="126"/>
      <c r="K57" s="127" t="s">
        <v>86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012 - Stavební úpravy 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83</v>
      </c>
      <c r="AR57" s="66"/>
      <c r="AS57" s="130">
        <v>0</v>
      </c>
      <c r="AT57" s="131">
        <f>ROUND(SUM(AV57:AW57),2)</f>
        <v>0</v>
      </c>
      <c r="AU57" s="132">
        <f>'SO 012 - Stavební úpravy ...'!P108</f>
        <v>0</v>
      </c>
      <c r="AV57" s="131">
        <f>'SO 012 - Stavební úpravy ...'!J35</f>
        <v>0</v>
      </c>
      <c r="AW57" s="131">
        <f>'SO 012 - Stavební úpravy ...'!J36</f>
        <v>0</v>
      </c>
      <c r="AX57" s="131">
        <f>'SO 012 - Stavební úpravy ...'!J37</f>
        <v>0</v>
      </c>
      <c r="AY57" s="131">
        <f>'SO 012 - Stavební úpravy ...'!J38</f>
        <v>0</v>
      </c>
      <c r="AZ57" s="131">
        <f>'SO 012 - Stavební úpravy ...'!F35</f>
        <v>0</v>
      </c>
      <c r="BA57" s="131">
        <f>'SO 012 - Stavební úpravy ...'!F36</f>
        <v>0</v>
      </c>
      <c r="BB57" s="131">
        <f>'SO 012 - Stavební úpravy ...'!F37</f>
        <v>0</v>
      </c>
      <c r="BC57" s="131">
        <f>'SO 012 - Stavební úpravy ...'!F38</f>
        <v>0</v>
      </c>
      <c r="BD57" s="133">
        <f>'SO 012 - Stavební úpravy ...'!F39</f>
        <v>0</v>
      </c>
      <c r="BE57" s="4"/>
      <c r="BT57" s="134" t="s">
        <v>79</v>
      </c>
      <c r="BV57" s="134" t="s">
        <v>72</v>
      </c>
      <c r="BW57" s="134" t="s">
        <v>87</v>
      </c>
      <c r="BX57" s="134" t="s">
        <v>78</v>
      </c>
      <c r="CL57" s="134" t="s">
        <v>18</v>
      </c>
    </row>
    <row r="58" spans="1:91" s="7" customFormat="1" ht="27" customHeight="1">
      <c r="A58" s="7"/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ROUND(SUM(AG59:AG60),2)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76</v>
      </c>
      <c r="AR58" s="119"/>
      <c r="AS58" s="120">
        <f>ROUND(SUM(AS59:AS60),2)</f>
        <v>0</v>
      </c>
      <c r="AT58" s="121">
        <f>ROUND(SUM(AV58:AW58),2)</f>
        <v>0</v>
      </c>
      <c r="AU58" s="122">
        <f>ROUND(SUM(AU59:AU60),5)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ROUND(SUM(AZ59:AZ60),2)</f>
        <v>0</v>
      </c>
      <c r="BA58" s="121">
        <f>ROUND(SUM(BA59:BA60),2)</f>
        <v>0</v>
      </c>
      <c r="BB58" s="121">
        <f>ROUND(SUM(BB59:BB60),2)</f>
        <v>0</v>
      </c>
      <c r="BC58" s="121">
        <f>ROUND(SUM(BC59:BC60),2)</f>
        <v>0</v>
      </c>
      <c r="BD58" s="123">
        <f>ROUND(SUM(BD59:BD60),2)</f>
        <v>0</v>
      </c>
      <c r="BE58" s="7"/>
      <c r="BS58" s="124" t="s">
        <v>69</v>
      </c>
      <c r="BT58" s="124" t="s">
        <v>77</v>
      </c>
      <c r="BV58" s="124" t="s">
        <v>72</v>
      </c>
      <c r="BW58" s="124" t="s">
        <v>90</v>
      </c>
      <c r="BX58" s="124" t="s">
        <v>5</v>
      </c>
      <c r="CL58" s="124" t="s">
        <v>18</v>
      </c>
      <c r="CM58" s="124" t="s">
        <v>79</v>
      </c>
    </row>
    <row r="59" spans="1:91" s="4" customFormat="1" ht="25.5" customHeight="1">
      <c r="A59" s="125" t="s">
        <v>80</v>
      </c>
      <c r="B59" s="64"/>
      <c r="C59" s="126"/>
      <c r="D59" s="126"/>
      <c r="E59" s="127" t="s">
        <v>88</v>
      </c>
      <c r="F59" s="127"/>
      <c r="G59" s="127"/>
      <c r="H59" s="127"/>
      <c r="I59" s="127"/>
      <c r="J59" s="126"/>
      <c r="K59" s="127" t="s">
        <v>89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02 - Pavilon pravá čás...'!J30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83</v>
      </c>
      <c r="AR59" s="66"/>
      <c r="AS59" s="130">
        <v>0</v>
      </c>
      <c r="AT59" s="131">
        <f>ROUND(SUM(AV59:AW59),2)</f>
        <v>0</v>
      </c>
      <c r="AU59" s="132">
        <f>'SO 02 - Pavilon pravá čás...'!P102</f>
        <v>0</v>
      </c>
      <c r="AV59" s="131">
        <f>'SO 02 - Pavilon pravá čás...'!J33</f>
        <v>0</v>
      </c>
      <c r="AW59" s="131">
        <f>'SO 02 - Pavilon pravá čás...'!J34</f>
        <v>0</v>
      </c>
      <c r="AX59" s="131">
        <f>'SO 02 - Pavilon pravá čás...'!J35</f>
        <v>0</v>
      </c>
      <c r="AY59" s="131">
        <f>'SO 02 - Pavilon pravá čás...'!J36</f>
        <v>0</v>
      </c>
      <c r="AZ59" s="131">
        <f>'SO 02 - Pavilon pravá čás...'!F33</f>
        <v>0</v>
      </c>
      <c r="BA59" s="131">
        <f>'SO 02 - Pavilon pravá čás...'!F34</f>
        <v>0</v>
      </c>
      <c r="BB59" s="131">
        <f>'SO 02 - Pavilon pravá čás...'!F35</f>
        <v>0</v>
      </c>
      <c r="BC59" s="131">
        <f>'SO 02 - Pavilon pravá čás...'!F36</f>
        <v>0</v>
      </c>
      <c r="BD59" s="133">
        <f>'SO 02 - Pavilon pravá čás...'!F37</f>
        <v>0</v>
      </c>
      <c r="BE59" s="4"/>
      <c r="BT59" s="134" t="s">
        <v>79</v>
      </c>
      <c r="BU59" s="134" t="s">
        <v>91</v>
      </c>
      <c r="BV59" s="134" t="s">
        <v>72</v>
      </c>
      <c r="BW59" s="134" t="s">
        <v>90</v>
      </c>
      <c r="BX59" s="134" t="s">
        <v>5</v>
      </c>
      <c r="CL59" s="134" t="s">
        <v>18</v>
      </c>
      <c r="CM59" s="134" t="s">
        <v>79</v>
      </c>
    </row>
    <row r="60" spans="1:90" s="4" customFormat="1" ht="16.5" customHeight="1">
      <c r="A60" s="125" t="s">
        <v>80</v>
      </c>
      <c r="B60" s="64"/>
      <c r="C60" s="126"/>
      <c r="D60" s="126"/>
      <c r="E60" s="127" t="s">
        <v>92</v>
      </c>
      <c r="F60" s="127"/>
      <c r="G60" s="127"/>
      <c r="H60" s="127"/>
      <c r="I60" s="127"/>
      <c r="J60" s="126"/>
      <c r="K60" s="127" t="s">
        <v>93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021 - Oprava skladu u 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83</v>
      </c>
      <c r="AR60" s="66"/>
      <c r="AS60" s="135">
        <v>0</v>
      </c>
      <c r="AT60" s="136">
        <f>ROUND(SUM(AV60:AW60),2)</f>
        <v>0</v>
      </c>
      <c r="AU60" s="137">
        <f>'SO 021 - Oprava skladu u ...'!P96</f>
        <v>0</v>
      </c>
      <c r="AV60" s="136">
        <f>'SO 021 - Oprava skladu u ...'!J35</f>
        <v>0</v>
      </c>
      <c r="AW60" s="136">
        <f>'SO 021 - Oprava skladu u ...'!J36</f>
        <v>0</v>
      </c>
      <c r="AX60" s="136">
        <f>'SO 021 - Oprava skladu u ...'!J37</f>
        <v>0</v>
      </c>
      <c r="AY60" s="136">
        <f>'SO 021 - Oprava skladu u ...'!J38</f>
        <v>0</v>
      </c>
      <c r="AZ60" s="136">
        <f>'SO 021 - Oprava skladu u ...'!F35</f>
        <v>0</v>
      </c>
      <c r="BA60" s="136">
        <f>'SO 021 - Oprava skladu u ...'!F36</f>
        <v>0</v>
      </c>
      <c r="BB60" s="136">
        <f>'SO 021 - Oprava skladu u ...'!F37</f>
        <v>0</v>
      </c>
      <c r="BC60" s="136">
        <f>'SO 021 - Oprava skladu u ...'!F38</f>
        <v>0</v>
      </c>
      <c r="BD60" s="138">
        <f>'SO 021 - Oprava skladu u ...'!F39</f>
        <v>0</v>
      </c>
      <c r="BE60" s="4"/>
      <c r="BT60" s="134" t="s">
        <v>79</v>
      </c>
      <c r="BV60" s="134" t="s">
        <v>72</v>
      </c>
      <c r="BW60" s="134" t="s">
        <v>94</v>
      </c>
      <c r="BX60" s="134" t="s">
        <v>90</v>
      </c>
      <c r="CL60" s="134" t="s">
        <v>18</v>
      </c>
    </row>
    <row r="61" spans="1:57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password="CC35" sheet="1" objects="1" scenarios="1" formatColumns="0" formatRows="0"/>
  <mergeCells count="6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  <mergeCell ref="E59:I59"/>
    <mergeCell ref="K59:AF59"/>
    <mergeCell ref="E60:I60"/>
    <mergeCell ref="K60:AF60"/>
  </mergeCells>
  <hyperlinks>
    <hyperlink ref="A56" location="'SO 011 - Stavební úpravy ...'!C2" display="/"/>
    <hyperlink ref="A57" location="'SO 012 - Stavební úpravy ...'!C2" display="/"/>
    <hyperlink ref="A59" location="'SO 02 - Pavilon pravá čás...'!C2" display="/"/>
    <hyperlink ref="A60" location="'SO 021 - Oprava skladu u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79</v>
      </c>
    </row>
    <row r="4" spans="2:46" s="1" customFormat="1" ht="24.95" customHeight="1">
      <c r="B4" s="21"/>
      <c r="D4" s="143" t="s">
        <v>95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15</v>
      </c>
      <c r="I6" s="139"/>
      <c r="L6" s="21"/>
    </row>
    <row r="7" spans="2:12" s="1" customFormat="1" ht="16.5" customHeight="1">
      <c r="B7" s="21"/>
      <c r="E7" s="146" t="str">
        <f>'Rekapitulace stavby'!K6</f>
        <v>Oprava ZŠ Záhuní - IV.etapa rekonstrukce sanitárního zázemí v 1.NP a 2.NP, pavilonu učeben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96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97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98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99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17</v>
      </c>
      <c r="E13" s="39"/>
      <c r="F13" s="134" t="s">
        <v>18</v>
      </c>
      <c r="G13" s="39"/>
      <c r="H13" s="39"/>
      <c r="I13" s="150" t="s">
        <v>19</v>
      </c>
      <c r="J13" s="134" t="s">
        <v>18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20</v>
      </c>
      <c r="E14" s="39"/>
      <c r="F14" s="134" t="s">
        <v>21</v>
      </c>
      <c r="G14" s="39"/>
      <c r="H14" s="39"/>
      <c r="I14" s="150" t="s">
        <v>22</v>
      </c>
      <c r="J14" s="151" t="str">
        <f>'Rekapitulace stavby'!AN8</f>
        <v>22. 5. 2019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24</v>
      </c>
      <c r="E16" s="39"/>
      <c r="F16" s="39"/>
      <c r="G16" s="39"/>
      <c r="H16" s="39"/>
      <c r="I16" s="150" t="s">
        <v>25</v>
      </c>
      <c r="J16" s="134" t="s">
        <v>18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26</v>
      </c>
      <c r="F17" s="39"/>
      <c r="G17" s="39"/>
      <c r="H17" s="39"/>
      <c r="I17" s="150" t="s">
        <v>27</v>
      </c>
      <c r="J17" s="134" t="s">
        <v>18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28</v>
      </c>
      <c r="E19" s="39"/>
      <c r="F19" s="39"/>
      <c r="G19" s="39"/>
      <c r="H19" s="39"/>
      <c r="I19" s="150" t="s">
        <v>25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27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30</v>
      </c>
      <c r="E22" s="39"/>
      <c r="F22" s="39"/>
      <c r="G22" s="39"/>
      <c r="H22" s="39"/>
      <c r="I22" s="150" t="s">
        <v>25</v>
      </c>
      <c r="J22" s="134" t="s">
        <v>18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50" t="s">
        <v>27</v>
      </c>
      <c r="J23" s="134" t="s">
        <v>18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33</v>
      </c>
      <c r="E25" s="39"/>
      <c r="F25" s="39"/>
      <c r="G25" s="39"/>
      <c r="H25" s="39"/>
      <c r="I25" s="150" t="s">
        <v>25</v>
      </c>
      <c r="J25" s="134" t="str">
        <f>IF('Rekapitulace stavby'!AN19="","",'Rekapitulace stavby'!AN19)</f>
        <v/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50" t="s">
        <v>27</v>
      </c>
      <c r="J26" s="134" t="str">
        <f>IF('Rekapitulace stavby'!AN20="","",'Rekapitulace stavby'!AN20)</f>
        <v/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34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18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36</v>
      </c>
      <c r="E32" s="39"/>
      <c r="F32" s="39"/>
      <c r="G32" s="39"/>
      <c r="H32" s="39"/>
      <c r="I32" s="147"/>
      <c r="J32" s="160">
        <f>ROUND(J108,2)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38</v>
      </c>
      <c r="G34" s="39"/>
      <c r="H34" s="39"/>
      <c r="I34" s="162" t="s">
        <v>37</v>
      </c>
      <c r="J34" s="161" t="s">
        <v>39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45" t="s">
        <v>41</v>
      </c>
      <c r="F35" s="164">
        <f>ROUND((SUM(BE108:BE783)),2)</f>
        <v>0</v>
      </c>
      <c r="G35" s="39"/>
      <c r="H35" s="39"/>
      <c r="I35" s="165">
        <v>0.21</v>
      </c>
      <c r="J35" s="164">
        <f>ROUND(((SUM(BE108:BE783))*I35),2)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42</v>
      </c>
      <c r="F36" s="164">
        <f>ROUND((SUM(BF108:BF783)),2)</f>
        <v>0</v>
      </c>
      <c r="G36" s="39"/>
      <c r="H36" s="39"/>
      <c r="I36" s="165">
        <v>0.15</v>
      </c>
      <c r="J36" s="164">
        <f>ROUND(((SUM(BF108:BF783))*I36),2)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43</v>
      </c>
      <c r="F37" s="164">
        <f>ROUND((SUM(BG108:BG783)),2)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44</v>
      </c>
      <c r="F38" s="164">
        <f>ROUND((SUM(BH108:BH783)),2)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45</v>
      </c>
      <c r="F39" s="164">
        <f>ROUND((SUM(BI108:BI783)),2)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100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15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Oprava ZŠ Záhuní - IV.etapa rekonstrukce sanitárního zázemí v 1.NP a 2.NP, pavilonu učeben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96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97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98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011 - Stavební úpravy 1 NP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20</v>
      </c>
      <c r="D56" s="41"/>
      <c r="E56" s="41"/>
      <c r="F56" s="28" t="str">
        <f>F14</f>
        <v xml:space="preserve"> </v>
      </c>
      <c r="G56" s="41"/>
      <c r="H56" s="41"/>
      <c r="I56" s="150" t="s">
        <v>22</v>
      </c>
      <c r="J56" s="73" t="str">
        <f>IF(J14="","",J14)</f>
        <v>22. 5. 2019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7.9" customHeight="1">
      <c r="A58" s="39"/>
      <c r="B58" s="40"/>
      <c r="C58" s="33" t="s">
        <v>24</v>
      </c>
      <c r="D58" s="41"/>
      <c r="E58" s="41"/>
      <c r="F58" s="28" t="str">
        <f>E17</f>
        <v>Město Frenštát p.R., Náměstí Míru 1</v>
      </c>
      <c r="G58" s="41"/>
      <c r="H58" s="41"/>
      <c r="I58" s="150" t="s">
        <v>30</v>
      </c>
      <c r="J58" s="37" t="str">
        <f>E23</f>
        <v>Ing.arch. Janda Martin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150" t="s">
        <v>33</v>
      </c>
      <c r="J59" s="37" t="str">
        <f>E26</f>
        <v xml:space="preserve"> 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101</v>
      </c>
      <c r="D61" s="182"/>
      <c r="E61" s="182"/>
      <c r="F61" s="182"/>
      <c r="G61" s="182"/>
      <c r="H61" s="182"/>
      <c r="I61" s="183"/>
      <c r="J61" s="184" t="s">
        <v>102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68</v>
      </c>
      <c r="D63" s="41"/>
      <c r="E63" s="41"/>
      <c r="F63" s="41"/>
      <c r="G63" s="41"/>
      <c r="H63" s="41"/>
      <c r="I63" s="147"/>
      <c r="J63" s="103">
        <f>J108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103</v>
      </c>
    </row>
    <row r="64" spans="1:31" s="9" customFormat="1" ht="24.95" customHeight="1">
      <c r="A64" s="9"/>
      <c r="B64" s="186"/>
      <c r="C64" s="187"/>
      <c r="D64" s="188" t="s">
        <v>104</v>
      </c>
      <c r="E64" s="189"/>
      <c r="F64" s="189"/>
      <c r="G64" s="189"/>
      <c r="H64" s="189"/>
      <c r="I64" s="190"/>
      <c r="J64" s="191">
        <f>J109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105</v>
      </c>
      <c r="E65" s="195"/>
      <c r="F65" s="195"/>
      <c r="G65" s="195"/>
      <c r="H65" s="195"/>
      <c r="I65" s="196"/>
      <c r="J65" s="197">
        <f>J110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106</v>
      </c>
      <c r="E66" s="195"/>
      <c r="F66" s="195"/>
      <c r="G66" s="195"/>
      <c r="H66" s="195"/>
      <c r="I66" s="196"/>
      <c r="J66" s="197">
        <f>J116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107</v>
      </c>
      <c r="E67" s="195"/>
      <c r="F67" s="195"/>
      <c r="G67" s="195"/>
      <c r="H67" s="195"/>
      <c r="I67" s="196"/>
      <c r="J67" s="197">
        <f>J176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108</v>
      </c>
      <c r="E68" s="195"/>
      <c r="F68" s="195"/>
      <c r="G68" s="195"/>
      <c r="H68" s="195"/>
      <c r="I68" s="196"/>
      <c r="J68" s="197">
        <f>J247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109</v>
      </c>
      <c r="E69" s="195"/>
      <c r="F69" s="195"/>
      <c r="G69" s="195"/>
      <c r="H69" s="195"/>
      <c r="I69" s="196"/>
      <c r="J69" s="197">
        <f>J257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6"/>
      <c r="C70" s="187"/>
      <c r="D70" s="188" t="s">
        <v>110</v>
      </c>
      <c r="E70" s="189"/>
      <c r="F70" s="189"/>
      <c r="G70" s="189"/>
      <c r="H70" s="189"/>
      <c r="I70" s="190"/>
      <c r="J70" s="191">
        <f>J260</f>
        <v>0</v>
      </c>
      <c r="K70" s="187"/>
      <c r="L70" s="19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3"/>
      <c r="C71" s="126"/>
      <c r="D71" s="194" t="s">
        <v>111</v>
      </c>
      <c r="E71" s="195"/>
      <c r="F71" s="195"/>
      <c r="G71" s="195"/>
      <c r="H71" s="195"/>
      <c r="I71" s="196"/>
      <c r="J71" s="197">
        <f>J261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3"/>
      <c r="C72" s="126"/>
      <c r="D72" s="194" t="s">
        <v>112</v>
      </c>
      <c r="E72" s="195"/>
      <c r="F72" s="195"/>
      <c r="G72" s="195"/>
      <c r="H72" s="195"/>
      <c r="I72" s="196"/>
      <c r="J72" s="197">
        <f>J274</f>
        <v>0</v>
      </c>
      <c r="K72" s="126"/>
      <c r="L72" s="19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3"/>
      <c r="C73" s="126"/>
      <c r="D73" s="194" t="s">
        <v>113</v>
      </c>
      <c r="E73" s="195"/>
      <c r="F73" s="195"/>
      <c r="G73" s="195"/>
      <c r="H73" s="195"/>
      <c r="I73" s="196"/>
      <c r="J73" s="197">
        <f>J295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3"/>
      <c r="C74" s="126"/>
      <c r="D74" s="194" t="s">
        <v>114</v>
      </c>
      <c r="E74" s="195"/>
      <c r="F74" s="195"/>
      <c r="G74" s="195"/>
      <c r="H74" s="195"/>
      <c r="I74" s="196"/>
      <c r="J74" s="197">
        <f>J332</f>
        <v>0</v>
      </c>
      <c r="K74" s="126"/>
      <c r="L74" s="19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3"/>
      <c r="C75" s="126"/>
      <c r="D75" s="194" t="s">
        <v>115</v>
      </c>
      <c r="E75" s="195"/>
      <c r="F75" s="195"/>
      <c r="G75" s="195"/>
      <c r="H75" s="195"/>
      <c r="I75" s="196"/>
      <c r="J75" s="197">
        <f>J356</f>
        <v>0</v>
      </c>
      <c r="K75" s="126"/>
      <c r="L75" s="19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3"/>
      <c r="C76" s="126"/>
      <c r="D76" s="194" t="s">
        <v>116</v>
      </c>
      <c r="E76" s="195"/>
      <c r="F76" s="195"/>
      <c r="G76" s="195"/>
      <c r="H76" s="195"/>
      <c r="I76" s="196"/>
      <c r="J76" s="197">
        <f>J489</f>
        <v>0</v>
      </c>
      <c r="K76" s="126"/>
      <c r="L76" s="19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3"/>
      <c r="C77" s="126"/>
      <c r="D77" s="194" t="s">
        <v>117</v>
      </c>
      <c r="E77" s="195"/>
      <c r="F77" s="195"/>
      <c r="G77" s="195"/>
      <c r="H77" s="195"/>
      <c r="I77" s="196"/>
      <c r="J77" s="197">
        <f>J511</f>
        <v>0</v>
      </c>
      <c r="K77" s="126"/>
      <c r="L77" s="19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3"/>
      <c r="C78" s="126"/>
      <c r="D78" s="194" t="s">
        <v>118</v>
      </c>
      <c r="E78" s="195"/>
      <c r="F78" s="195"/>
      <c r="G78" s="195"/>
      <c r="H78" s="195"/>
      <c r="I78" s="196"/>
      <c r="J78" s="197">
        <f>J529</f>
        <v>0</v>
      </c>
      <c r="K78" s="126"/>
      <c r="L78" s="19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3"/>
      <c r="C79" s="126"/>
      <c r="D79" s="194" t="s">
        <v>119</v>
      </c>
      <c r="E79" s="195"/>
      <c r="F79" s="195"/>
      <c r="G79" s="195"/>
      <c r="H79" s="195"/>
      <c r="I79" s="196"/>
      <c r="J79" s="197">
        <f>J551</f>
        <v>0</v>
      </c>
      <c r="K79" s="126"/>
      <c r="L79" s="19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3"/>
      <c r="C80" s="126"/>
      <c r="D80" s="194" t="s">
        <v>120</v>
      </c>
      <c r="E80" s="195"/>
      <c r="F80" s="195"/>
      <c r="G80" s="195"/>
      <c r="H80" s="195"/>
      <c r="I80" s="196"/>
      <c r="J80" s="197">
        <f>J590</f>
        <v>0</v>
      </c>
      <c r="K80" s="126"/>
      <c r="L80" s="19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3"/>
      <c r="C81" s="126"/>
      <c r="D81" s="194" t="s">
        <v>121</v>
      </c>
      <c r="E81" s="195"/>
      <c r="F81" s="195"/>
      <c r="G81" s="195"/>
      <c r="H81" s="195"/>
      <c r="I81" s="196"/>
      <c r="J81" s="197">
        <f>J613</f>
        <v>0</v>
      </c>
      <c r="K81" s="126"/>
      <c r="L81" s="19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3"/>
      <c r="C82" s="126"/>
      <c r="D82" s="194" t="s">
        <v>122</v>
      </c>
      <c r="E82" s="195"/>
      <c r="F82" s="195"/>
      <c r="G82" s="195"/>
      <c r="H82" s="195"/>
      <c r="I82" s="196"/>
      <c r="J82" s="197">
        <f>J621</f>
        <v>0</v>
      </c>
      <c r="K82" s="126"/>
      <c r="L82" s="19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3"/>
      <c r="C83" s="126"/>
      <c r="D83" s="194" t="s">
        <v>123</v>
      </c>
      <c r="E83" s="195"/>
      <c r="F83" s="195"/>
      <c r="G83" s="195"/>
      <c r="H83" s="195"/>
      <c r="I83" s="196"/>
      <c r="J83" s="197">
        <f>J652</f>
        <v>0</v>
      </c>
      <c r="K83" s="126"/>
      <c r="L83" s="19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3"/>
      <c r="C84" s="126"/>
      <c r="D84" s="194" t="s">
        <v>124</v>
      </c>
      <c r="E84" s="195"/>
      <c r="F84" s="195"/>
      <c r="G84" s="195"/>
      <c r="H84" s="195"/>
      <c r="I84" s="196"/>
      <c r="J84" s="197">
        <f>J720</f>
        <v>0</v>
      </c>
      <c r="K84" s="126"/>
      <c r="L84" s="19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3"/>
      <c r="C85" s="126"/>
      <c r="D85" s="194" t="s">
        <v>125</v>
      </c>
      <c r="E85" s="195"/>
      <c r="F85" s="195"/>
      <c r="G85" s="195"/>
      <c r="H85" s="195"/>
      <c r="I85" s="196"/>
      <c r="J85" s="197">
        <f>J733</f>
        <v>0</v>
      </c>
      <c r="K85" s="126"/>
      <c r="L85" s="19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9" customFormat="1" ht="24.95" customHeight="1">
      <c r="A86" s="9"/>
      <c r="B86" s="186"/>
      <c r="C86" s="187"/>
      <c r="D86" s="188" t="s">
        <v>126</v>
      </c>
      <c r="E86" s="189"/>
      <c r="F86" s="189"/>
      <c r="G86" s="189"/>
      <c r="H86" s="189"/>
      <c r="I86" s="190"/>
      <c r="J86" s="191">
        <f>J782</f>
        <v>0</v>
      </c>
      <c r="K86" s="187"/>
      <c r="L86" s="19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2" customFormat="1" ht="21.8" customHeight="1">
      <c r="A87" s="39"/>
      <c r="B87" s="40"/>
      <c r="C87" s="41"/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176"/>
      <c r="J88" s="61"/>
      <c r="K88" s="6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92" spans="1:31" s="2" customFormat="1" ht="6.95" customHeight="1">
      <c r="A92" s="39"/>
      <c r="B92" s="62"/>
      <c r="C92" s="63"/>
      <c r="D92" s="63"/>
      <c r="E92" s="63"/>
      <c r="F92" s="63"/>
      <c r="G92" s="63"/>
      <c r="H92" s="63"/>
      <c r="I92" s="179"/>
      <c r="J92" s="63"/>
      <c r="K92" s="63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4.95" customHeight="1">
      <c r="A93" s="39"/>
      <c r="B93" s="40"/>
      <c r="C93" s="24" t="s">
        <v>127</v>
      </c>
      <c r="D93" s="41"/>
      <c r="E93" s="41"/>
      <c r="F93" s="41"/>
      <c r="G93" s="41"/>
      <c r="H93" s="41"/>
      <c r="I93" s="147"/>
      <c r="J93" s="41"/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147"/>
      <c r="J94" s="41"/>
      <c r="K94" s="41"/>
      <c r="L94" s="14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15</v>
      </c>
      <c r="D95" s="41"/>
      <c r="E95" s="41"/>
      <c r="F95" s="41"/>
      <c r="G95" s="41"/>
      <c r="H95" s="41"/>
      <c r="I95" s="147"/>
      <c r="J95" s="41"/>
      <c r="K95" s="41"/>
      <c r="L95" s="14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6.5" customHeight="1">
      <c r="A96" s="39"/>
      <c r="B96" s="40"/>
      <c r="C96" s="41"/>
      <c r="D96" s="41"/>
      <c r="E96" s="180" t="str">
        <f>E7</f>
        <v>Oprava ZŠ Záhuní - IV.etapa rekonstrukce sanitárního zázemí v 1.NP a 2.NP, pavilonu učeben</v>
      </c>
      <c r="F96" s="33"/>
      <c r="G96" s="33"/>
      <c r="H96" s="33"/>
      <c r="I96" s="147"/>
      <c r="J96" s="41"/>
      <c r="K96" s="41"/>
      <c r="L96" s="14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2:12" s="1" customFormat="1" ht="12" customHeight="1">
      <c r="B97" s="22"/>
      <c r="C97" s="33" t="s">
        <v>96</v>
      </c>
      <c r="D97" s="23"/>
      <c r="E97" s="23"/>
      <c r="F97" s="23"/>
      <c r="G97" s="23"/>
      <c r="H97" s="23"/>
      <c r="I97" s="139"/>
      <c r="J97" s="23"/>
      <c r="K97" s="23"/>
      <c r="L97" s="21"/>
    </row>
    <row r="98" spans="1:31" s="2" customFormat="1" ht="16.5" customHeight="1">
      <c r="A98" s="39"/>
      <c r="B98" s="40"/>
      <c r="C98" s="41"/>
      <c r="D98" s="41"/>
      <c r="E98" s="180" t="s">
        <v>97</v>
      </c>
      <c r="F98" s="41"/>
      <c r="G98" s="41"/>
      <c r="H98" s="41"/>
      <c r="I98" s="147"/>
      <c r="J98" s="41"/>
      <c r="K98" s="41"/>
      <c r="L98" s="14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98</v>
      </c>
      <c r="D99" s="41"/>
      <c r="E99" s="41"/>
      <c r="F99" s="41"/>
      <c r="G99" s="41"/>
      <c r="H99" s="41"/>
      <c r="I99" s="147"/>
      <c r="J99" s="41"/>
      <c r="K99" s="41"/>
      <c r="L99" s="14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70" t="str">
        <f>E11</f>
        <v>SO 011 - Stavební úpravy 1 NP</v>
      </c>
      <c r="F100" s="41"/>
      <c r="G100" s="41"/>
      <c r="H100" s="41"/>
      <c r="I100" s="147"/>
      <c r="J100" s="41"/>
      <c r="K100" s="41"/>
      <c r="L100" s="14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147"/>
      <c r="J101" s="41"/>
      <c r="K101" s="41"/>
      <c r="L101" s="148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2" customHeight="1">
      <c r="A102" s="39"/>
      <c r="B102" s="40"/>
      <c r="C102" s="33" t="s">
        <v>20</v>
      </c>
      <c r="D102" s="41"/>
      <c r="E102" s="41"/>
      <c r="F102" s="28" t="str">
        <f>F14</f>
        <v xml:space="preserve"> </v>
      </c>
      <c r="G102" s="41"/>
      <c r="H102" s="41"/>
      <c r="I102" s="150" t="s">
        <v>22</v>
      </c>
      <c r="J102" s="73" t="str">
        <f>IF(J14="","",J14)</f>
        <v>22. 5. 2019</v>
      </c>
      <c r="K102" s="41"/>
      <c r="L102" s="148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147"/>
      <c r="J103" s="41"/>
      <c r="K103" s="41"/>
      <c r="L103" s="14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7.9" customHeight="1">
      <c r="A104" s="39"/>
      <c r="B104" s="40"/>
      <c r="C104" s="33" t="s">
        <v>24</v>
      </c>
      <c r="D104" s="41"/>
      <c r="E104" s="41"/>
      <c r="F104" s="28" t="str">
        <f>E17</f>
        <v>Město Frenštát p.R., Náměstí Míru 1</v>
      </c>
      <c r="G104" s="41"/>
      <c r="H104" s="41"/>
      <c r="I104" s="150" t="s">
        <v>30</v>
      </c>
      <c r="J104" s="37" t="str">
        <f>E23</f>
        <v>Ing.arch. Janda Martin</v>
      </c>
      <c r="K104" s="41"/>
      <c r="L104" s="14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5.15" customHeight="1">
      <c r="A105" s="39"/>
      <c r="B105" s="40"/>
      <c r="C105" s="33" t="s">
        <v>28</v>
      </c>
      <c r="D105" s="41"/>
      <c r="E105" s="41"/>
      <c r="F105" s="28" t="str">
        <f>IF(E20="","",E20)</f>
        <v>Vyplň údaj</v>
      </c>
      <c r="G105" s="41"/>
      <c r="H105" s="41"/>
      <c r="I105" s="150" t="s">
        <v>33</v>
      </c>
      <c r="J105" s="37" t="str">
        <f>E26</f>
        <v xml:space="preserve"> </v>
      </c>
      <c r="K105" s="41"/>
      <c r="L105" s="148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0.3" customHeight="1">
      <c r="A106" s="39"/>
      <c r="B106" s="40"/>
      <c r="C106" s="41"/>
      <c r="D106" s="41"/>
      <c r="E106" s="41"/>
      <c r="F106" s="41"/>
      <c r="G106" s="41"/>
      <c r="H106" s="41"/>
      <c r="I106" s="147"/>
      <c r="J106" s="41"/>
      <c r="K106" s="41"/>
      <c r="L106" s="148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11" customFormat="1" ht="29.25" customHeight="1">
      <c r="A107" s="199"/>
      <c r="B107" s="200"/>
      <c r="C107" s="201" t="s">
        <v>128</v>
      </c>
      <c r="D107" s="202" t="s">
        <v>55</v>
      </c>
      <c r="E107" s="202" t="s">
        <v>51</v>
      </c>
      <c r="F107" s="202" t="s">
        <v>52</v>
      </c>
      <c r="G107" s="202" t="s">
        <v>129</v>
      </c>
      <c r="H107" s="202" t="s">
        <v>130</v>
      </c>
      <c r="I107" s="203" t="s">
        <v>131</v>
      </c>
      <c r="J107" s="202" t="s">
        <v>102</v>
      </c>
      <c r="K107" s="204" t="s">
        <v>132</v>
      </c>
      <c r="L107" s="205"/>
      <c r="M107" s="93" t="s">
        <v>18</v>
      </c>
      <c r="N107" s="94" t="s">
        <v>40</v>
      </c>
      <c r="O107" s="94" t="s">
        <v>133</v>
      </c>
      <c r="P107" s="94" t="s">
        <v>134</v>
      </c>
      <c r="Q107" s="94" t="s">
        <v>135</v>
      </c>
      <c r="R107" s="94" t="s">
        <v>136</v>
      </c>
      <c r="S107" s="94" t="s">
        <v>137</v>
      </c>
      <c r="T107" s="95" t="s">
        <v>138</v>
      </c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</row>
    <row r="108" spans="1:63" s="2" customFormat="1" ht="22.8" customHeight="1">
      <c r="A108" s="39"/>
      <c r="B108" s="40"/>
      <c r="C108" s="100" t="s">
        <v>139</v>
      </c>
      <c r="D108" s="41"/>
      <c r="E108" s="41"/>
      <c r="F108" s="41"/>
      <c r="G108" s="41"/>
      <c r="H108" s="41"/>
      <c r="I108" s="147"/>
      <c r="J108" s="206">
        <f>BK108</f>
        <v>0</v>
      </c>
      <c r="K108" s="41"/>
      <c r="L108" s="45"/>
      <c r="M108" s="96"/>
      <c r="N108" s="207"/>
      <c r="O108" s="97"/>
      <c r="P108" s="208">
        <f>P109+P260+P782</f>
        <v>0</v>
      </c>
      <c r="Q108" s="97"/>
      <c r="R108" s="208">
        <f>R109+R260+R782</f>
        <v>11.901031799999998</v>
      </c>
      <c r="S108" s="97"/>
      <c r="T108" s="209">
        <f>T109+T260+T782</f>
        <v>8.8356414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69</v>
      </c>
      <c r="AU108" s="18" t="s">
        <v>103</v>
      </c>
      <c r="BK108" s="210">
        <f>BK109+BK260+BK782</f>
        <v>0</v>
      </c>
    </row>
    <row r="109" spans="1:63" s="12" customFormat="1" ht="25.9" customHeight="1">
      <c r="A109" s="12"/>
      <c r="B109" s="211"/>
      <c r="C109" s="212"/>
      <c r="D109" s="213" t="s">
        <v>69</v>
      </c>
      <c r="E109" s="214" t="s">
        <v>140</v>
      </c>
      <c r="F109" s="214" t="s">
        <v>141</v>
      </c>
      <c r="G109" s="212"/>
      <c r="H109" s="212"/>
      <c r="I109" s="215"/>
      <c r="J109" s="216">
        <f>BK109</f>
        <v>0</v>
      </c>
      <c r="K109" s="212"/>
      <c r="L109" s="217"/>
      <c r="M109" s="218"/>
      <c r="N109" s="219"/>
      <c r="O109" s="219"/>
      <c r="P109" s="220">
        <f>P110+P116+P176+P247+P257</f>
        <v>0</v>
      </c>
      <c r="Q109" s="219"/>
      <c r="R109" s="220">
        <f>R110+R116+R176+R247+R257</f>
        <v>6.810416999999999</v>
      </c>
      <c r="S109" s="219"/>
      <c r="T109" s="221">
        <f>T110+T116+T176+T247+T257</f>
        <v>7.01576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2" t="s">
        <v>77</v>
      </c>
      <c r="AT109" s="223" t="s">
        <v>69</v>
      </c>
      <c r="AU109" s="223" t="s">
        <v>70</v>
      </c>
      <c r="AY109" s="222" t="s">
        <v>142</v>
      </c>
      <c r="BK109" s="224">
        <f>BK110+BK116+BK176+BK247+BK257</f>
        <v>0</v>
      </c>
    </row>
    <row r="110" spans="1:63" s="12" customFormat="1" ht="22.8" customHeight="1">
      <c r="A110" s="12"/>
      <c r="B110" s="211"/>
      <c r="C110" s="212"/>
      <c r="D110" s="213" t="s">
        <v>69</v>
      </c>
      <c r="E110" s="225" t="s">
        <v>143</v>
      </c>
      <c r="F110" s="225" t="s">
        <v>144</v>
      </c>
      <c r="G110" s="212"/>
      <c r="H110" s="212"/>
      <c r="I110" s="215"/>
      <c r="J110" s="226">
        <f>BK110</f>
        <v>0</v>
      </c>
      <c r="K110" s="212"/>
      <c r="L110" s="217"/>
      <c r="M110" s="218"/>
      <c r="N110" s="219"/>
      <c r="O110" s="219"/>
      <c r="P110" s="220">
        <f>SUM(P111:P115)</f>
        <v>0</v>
      </c>
      <c r="Q110" s="219"/>
      <c r="R110" s="220">
        <f>SUM(R111:R115)</f>
        <v>0.5201478</v>
      </c>
      <c r="S110" s="219"/>
      <c r="T110" s="221">
        <f>SUM(T111:T115)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2" t="s">
        <v>77</v>
      </c>
      <c r="AT110" s="223" t="s">
        <v>69</v>
      </c>
      <c r="AU110" s="223" t="s">
        <v>77</v>
      </c>
      <c r="AY110" s="222" t="s">
        <v>142</v>
      </c>
      <c r="BK110" s="224">
        <f>SUM(BK111:BK115)</f>
        <v>0</v>
      </c>
    </row>
    <row r="111" spans="1:65" s="2" customFormat="1" ht="24" customHeight="1">
      <c r="A111" s="39"/>
      <c r="B111" s="40"/>
      <c r="C111" s="227" t="s">
        <v>77</v>
      </c>
      <c r="D111" s="227" t="s">
        <v>145</v>
      </c>
      <c r="E111" s="228" t="s">
        <v>146</v>
      </c>
      <c r="F111" s="229" t="s">
        <v>147</v>
      </c>
      <c r="G111" s="230" t="s">
        <v>148</v>
      </c>
      <c r="H111" s="231">
        <v>6.03</v>
      </c>
      <c r="I111" s="232"/>
      <c r="J111" s="231">
        <f>ROUND(I111*H111,2)</f>
        <v>0</v>
      </c>
      <c r="K111" s="229" t="s">
        <v>149</v>
      </c>
      <c r="L111" s="45"/>
      <c r="M111" s="233" t="s">
        <v>18</v>
      </c>
      <c r="N111" s="234" t="s">
        <v>41</v>
      </c>
      <c r="O111" s="85"/>
      <c r="P111" s="235">
        <f>O111*H111</f>
        <v>0</v>
      </c>
      <c r="Q111" s="235">
        <v>0.08626</v>
      </c>
      <c r="R111" s="235">
        <f>Q111*H111</f>
        <v>0.5201478</v>
      </c>
      <c r="S111" s="235">
        <v>0</v>
      </c>
      <c r="T111" s="23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7" t="s">
        <v>150</v>
      </c>
      <c r="AT111" s="237" t="s">
        <v>145</v>
      </c>
      <c r="AU111" s="237" t="s">
        <v>79</v>
      </c>
      <c r="AY111" s="18" t="s">
        <v>142</v>
      </c>
      <c r="BE111" s="238">
        <f>IF(N111="základní",J111,0)</f>
        <v>0</v>
      </c>
      <c r="BF111" s="238">
        <f>IF(N111="snížená",J111,0)</f>
        <v>0</v>
      </c>
      <c r="BG111" s="238">
        <f>IF(N111="zákl. přenesená",J111,0)</f>
        <v>0</v>
      </c>
      <c r="BH111" s="238">
        <f>IF(N111="sníž. přenesená",J111,0)</f>
        <v>0</v>
      </c>
      <c r="BI111" s="238">
        <f>IF(N111="nulová",J111,0)</f>
        <v>0</v>
      </c>
      <c r="BJ111" s="18" t="s">
        <v>77</v>
      </c>
      <c r="BK111" s="238">
        <f>ROUND(I111*H111,2)</f>
        <v>0</v>
      </c>
      <c r="BL111" s="18" t="s">
        <v>150</v>
      </c>
      <c r="BM111" s="237" t="s">
        <v>151</v>
      </c>
    </row>
    <row r="112" spans="1:51" s="13" customFormat="1" ht="12">
      <c r="A112" s="13"/>
      <c r="B112" s="239"/>
      <c r="C112" s="240"/>
      <c r="D112" s="241" t="s">
        <v>152</v>
      </c>
      <c r="E112" s="242" t="s">
        <v>18</v>
      </c>
      <c r="F112" s="243" t="s">
        <v>153</v>
      </c>
      <c r="G112" s="240"/>
      <c r="H112" s="242" t="s">
        <v>18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9" t="s">
        <v>152</v>
      </c>
      <c r="AU112" s="249" t="s">
        <v>79</v>
      </c>
      <c r="AV112" s="13" t="s">
        <v>77</v>
      </c>
      <c r="AW112" s="13" t="s">
        <v>32</v>
      </c>
      <c r="AX112" s="13" t="s">
        <v>70</v>
      </c>
      <c r="AY112" s="249" t="s">
        <v>142</v>
      </c>
    </row>
    <row r="113" spans="1:51" s="14" customFormat="1" ht="12">
      <c r="A113" s="14"/>
      <c r="B113" s="250"/>
      <c r="C113" s="251"/>
      <c r="D113" s="241" t="s">
        <v>152</v>
      </c>
      <c r="E113" s="252" t="s">
        <v>18</v>
      </c>
      <c r="F113" s="253" t="s">
        <v>154</v>
      </c>
      <c r="G113" s="251"/>
      <c r="H113" s="254">
        <v>2.25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152</v>
      </c>
      <c r="AU113" s="260" t="s">
        <v>79</v>
      </c>
      <c r="AV113" s="14" t="s">
        <v>79</v>
      </c>
      <c r="AW113" s="14" t="s">
        <v>32</v>
      </c>
      <c r="AX113" s="14" t="s">
        <v>70</v>
      </c>
      <c r="AY113" s="260" t="s">
        <v>142</v>
      </c>
    </row>
    <row r="114" spans="1:51" s="14" customFormat="1" ht="12">
      <c r="A114" s="14"/>
      <c r="B114" s="250"/>
      <c r="C114" s="251"/>
      <c r="D114" s="241" t="s">
        <v>152</v>
      </c>
      <c r="E114" s="252" t="s">
        <v>18</v>
      </c>
      <c r="F114" s="253" t="s">
        <v>155</v>
      </c>
      <c r="G114" s="251"/>
      <c r="H114" s="254">
        <v>3.78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0" t="s">
        <v>152</v>
      </c>
      <c r="AU114" s="260" t="s">
        <v>79</v>
      </c>
      <c r="AV114" s="14" t="s">
        <v>79</v>
      </c>
      <c r="AW114" s="14" t="s">
        <v>32</v>
      </c>
      <c r="AX114" s="14" t="s">
        <v>70</v>
      </c>
      <c r="AY114" s="260" t="s">
        <v>142</v>
      </c>
    </row>
    <row r="115" spans="1:51" s="15" customFormat="1" ht="12">
      <c r="A115" s="15"/>
      <c r="B115" s="261"/>
      <c r="C115" s="262"/>
      <c r="D115" s="241" t="s">
        <v>152</v>
      </c>
      <c r="E115" s="263" t="s">
        <v>18</v>
      </c>
      <c r="F115" s="264" t="s">
        <v>156</v>
      </c>
      <c r="G115" s="262"/>
      <c r="H115" s="265">
        <v>6.029999999999999</v>
      </c>
      <c r="I115" s="266"/>
      <c r="J115" s="262"/>
      <c r="K115" s="262"/>
      <c r="L115" s="267"/>
      <c r="M115" s="268"/>
      <c r="N115" s="269"/>
      <c r="O115" s="269"/>
      <c r="P115" s="269"/>
      <c r="Q115" s="269"/>
      <c r="R115" s="269"/>
      <c r="S115" s="269"/>
      <c r="T115" s="27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1" t="s">
        <v>152</v>
      </c>
      <c r="AU115" s="271" t="s">
        <v>79</v>
      </c>
      <c r="AV115" s="15" t="s">
        <v>150</v>
      </c>
      <c r="AW115" s="15" t="s">
        <v>32</v>
      </c>
      <c r="AX115" s="15" t="s">
        <v>77</v>
      </c>
      <c r="AY115" s="271" t="s">
        <v>142</v>
      </c>
    </row>
    <row r="116" spans="1:63" s="12" customFormat="1" ht="22.8" customHeight="1">
      <c r="A116" s="12"/>
      <c r="B116" s="211"/>
      <c r="C116" s="212"/>
      <c r="D116" s="213" t="s">
        <v>69</v>
      </c>
      <c r="E116" s="225" t="s">
        <v>157</v>
      </c>
      <c r="F116" s="225" t="s">
        <v>158</v>
      </c>
      <c r="G116" s="212"/>
      <c r="H116" s="212"/>
      <c r="I116" s="215"/>
      <c r="J116" s="226">
        <f>BK116</f>
        <v>0</v>
      </c>
      <c r="K116" s="212"/>
      <c r="L116" s="217"/>
      <c r="M116" s="218"/>
      <c r="N116" s="219"/>
      <c r="O116" s="219"/>
      <c r="P116" s="220">
        <f>SUM(P117:P175)</f>
        <v>0</v>
      </c>
      <c r="Q116" s="219"/>
      <c r="R116" s="220">
        <f>SUM(R117:R175)</f>
        <v>6.2831529999999995</v>
      </c>
      <c r="S116" s="219"/>
      <c r="T116" s="221">
        <f>SUM(T117:T175)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2" t="s">
        <v>77</v>
      </c>
      <c r="AT116" s="223" t="s">
        <v>69</v>
      </c>
      <c r="AU116" s="223" t="s">
        <v>77</v>
      </c>
      <c r="AY116" s="222" t="s">
        <v>142</v>
      </c>
      <c r="BK116" s="224">
        <f>SUM(BK117:BK175)</f>
        <v>0</v>
      </c>
    </row>
    <row r="117" spans="1:65" s="2" customFormat="1" ht="24" customHeight="1">
      <c r="A117" s="39"/>
      <c r="B117" s="40"/>
      <c r="C117" s="227" t="s">
        <v>79</v>
      </c>
      <c r="D117" s="227" t="s">
        <v>145</v>
      </c>
      <c r="E117" s="228" t="s">
        <v>159</v>
      </c>
      <c r="F117" s="229" t="s">
        <v>160</v>
      </c>
      <c r="G117" s="230" t="s">
        <v>148</v>
      </c>
      <c r="H117" s="231">
        <v>41.86</v>
      </c>
      <c r="I117" s="232"/>
      <c r="J117" s="231">
        <f>ROUND(I117*H117,2)</f>
        <v>0</v>
      </c>
      <c r="K117" s="229" t="s">
        <v>149</v>
      </c>
      <c r="L117" s="45"/>
      <c r="M117" s="233" t="s">
        <v>18</v>
      </c>
      <c r="N117" s="234" t="s">
        <v>41</v>
      </c>
      <c r="O117" s="85"/>
      <c r="P117" s="235">
        <f>O117*H117</f>
        <v>0</v>
      </c>
      <c r="Q117" s="235">
        <v>0.0057</v>
      </c>
      <c r="R117" s="235">
        <f>Q117*H117</f>
        <v>0.238602</v>
      </c>
      <c r="S117" s="235">
        <v>0</v>
      </c>
      <c r="T117" s="23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7" t="s">
        <v>150</v>
      </c>
      <c r="AT117" s="237" t="s">
        <v>145</v>
      </c>
      <c r="AU117" s="237" t="s">
        <v>79</v>
      </c>
      <c r="AY117" s="18" t="s">
        <v>142</v>
      </c>
      <c r="BE117" s="238">
        <f>IF(N117="základní",J117,0)</f>
        <v>0</v>
      </c>
      <c r="BF117" s="238">
        <f>IF(N117="snížená",J117,0)</f>
        <v>0</v>
      </c>
      <c r="BG117" s="238">
        <f>IF(N117="zákl. přenesená",J117,0)</f>
        <v>0</v>
      </c>
      <c r="BH117" s="238">
        <f>IF(N117="sníž. přenesená",J117,0)</f>
        <v>0</v>
      </c>
      <c r="BI117" s="238">
        <f>IF(N117="nulová",J117,0)</f>
        <v>0</v>
      </c>
      <c r="BJ117" s="18" t="s">
        <v>77</v>
      </c>
      <c r="BK117" s="238">
        <f>ROUND(I117*H117,2)</f>
        <v>0</v>
      </c>
      <c r="BL117" s="18" t="s">
        <v>150</v>
      </c>
      <c r="BM117" s="237" t="s">
        <v>161</v>
      </c>
    </row>
    <row r="118" spans="1:51" s="13" customFormat="1" ht="12">
      <c r="A118" s="13"/>
      <c r="B118" s="239"/>
      <c r="C118" s="240"/>
      <c r="D118" s="241" t="s">
        <v>152</v>
      </c>
      <c r="E118" s="242" t="s">
        <v>18</v>
      </c>
      <c r="F118" s="243" t="s">
        <v>162</v>
      </c>
      <c r="G118" s="240"/>
      <c r="H118" s="242" t="s">
        <v>18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9" t="s">
        <v>152</v>
      </c>
      <c r="AU118" s="249" t="s">
        <v>79</v>
      </c>
      <c r="AV118" s="13" t="s">
        <v>77</v>
      </c>
      <c r="AW118" s="13" t="s">
        <v>32</v>
      </c>
      <c r="AX118" s="13" t="s">
        <v>70</v>
      </c>
      <c r="AY118" s="249" t="s">
        <v>142</v>
      </c>
    </row>
    <row r="119" spans="1:51" s="14" customFormat="1" ht="12">
      <c r="A119" s="14"/>
      <c r="B119" s="250"/>
      <c r="C119" s="251"/>
      <c r="D119" s="241" t="s">
        <v>152</v>
      </c>
      <c r="E119" s="252" t="s">
        <v>18</v>
      </c>
      <c r="F119" s="253" t="s">
        <v>163</v>
      </c>
      <c r="G119" s="251"/>
      <c r="H119" s="254">
        <v>41.86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152</v>
      </c>
      <c r="AU119" s="260" t="s">
        <v>79</v>
      </c>
      <c r="AV119" s="14" t="s">
        <v>79</v>
      </c>
      <c r="AW119" s="14" t="s">
        <v>32</v>
      </c>
      <c r="AX119" s="14" t="s">
        <v>70</v>
      </c>
      <c r="AY119" s="260" t="s">
        <v>142</v>
      </c>
    </row>
    <row r="120" spans="1:51" s="15" customFormat="1" ht="12">
      <c r="A120" s="15"/>
      <c r="B120" s="261"/>
      <c r="C120" s="262"/>
      <c r="D120" s="241" t="s">
        <v>152</v>
      </c>
      <c r="E120" s="263" t="s">
        <v>18</v>
      </c>
      <c r="F120" s="264" t="s">
        <v>156</v>
      </c>
      <c r="G120" s="262"/>
      <c r="H120" s="265">
        <v>41.86</v>
      </c>
      <c r="I120" s="266"/>
      <c r="J120" s="262"/>
      <c r="K120" s="262"/>
      <c r="L120" s="267"/>
      <c r="M120" s="268"/>
      <c r="N120" s="269"/>
      <c r="O120" s="269"/>
      <c r="P120" s="269"/>
      <c r="Q120" s="269"/>
      <c r="R120" s="269"/>
      <c r="S120" s="269"/>
      <c r="T120" s="27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1" t="s">
        <v>152</v>
      </c>
      <c r="AU120" s="271" t="s">
        <v>79</v>
      </c>
      <c r="AV120" s="15" t="s">
        <v>150</v>
      </c>
      <c r="AW120" s="15" t="s">
        <v>32</v>
      </c>
      <c r="AX120" s="15" t="s">
        <v>77</v>
      </c>
      <c r="AY120" s="271" t="s">
        <v>142</v>
      </c>
    </row>
    <row r="121" spans="1:65" s="2" customFormat="1" ht="16.5" customHeight="1">
      <c r="A121" s="39"/>
      <c r="B121" s="40"/>
      <c r="C121" s="227" t="s">
        <v>143</v>
      </c>
      <c r="D121" s="227" t="s">
        <v>145</v>
      </c>
      <c r="E121" s="228" t="s">
        <v>164</v>
      </c>
      <c r="F121" s="229" t="s">
        <v>165</v>
      </c>
      <c r="G121" s="230" t="s">
        <v>148</v>
      </c>
      <c r="H121" s="231">
        <v>6.8</v>
      </c>
      <c r="I121" s="232"/>
      <c r="J121" s="231">
        <f>ROUND(I121*H121,2)</f>
        <v>0</v>
      </c>
      <c r="K121" s="229" t="s">
        <v>149</v>
      </c>
      <c r="L121" s="45"/>
      <c r="M121" s="233" t="s">
        <v>18</v>
      </c>
      <c r="N121" s="234" t="s">
        <v>41</v>
      </c>
      <c r="O121" s="85"/>
      <c r="P121" s="235">
        <f>O121*H121</f>
        <v>0</v>
      </c>
      <c r="Q121" s="235">
        <v>0.00026</v>
      </c>
      <c r="R121" s="235">
        <f>Q121*H121</f>
        <v>0.0017679999999999998</v>
      </c>
      <c r="S121" s="235">
        <v>0</v>
      </c>
      <c r="T121" s="23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7" t="s">
        <v>150</v>
      </c>
      <c r="AT121" s="237" t="s">
        <v>145</v>
      </c>
      <c r="AU121" s="237" t="s">
        <v>79</v>
      </c>
      <c r="AY121" s="18" t="s">
        <v>142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8" t="s">
        <v>77</v>
      </c>
      <c r="BK121" s="238">
        <f>ROUND(I121*H121,2)</f>
        <v>0</v>
      </c>
      <c r="BL121" s="18" t="s">
        <v>150</v>
      </c>
      <c r="BM121" s="237" t="s">
        <v>166</v>
      </c>
    </row>
    <row r="122" spans="1:51" s="13" customFormat="1" ht="12">
      <c r="A122" s="13"/>
      <c r="B122" s="239"/>
      <c r="C122" s="240"/>
      <c r="D122" s="241" t="s">
        <v>152</v>
      </c>
      <c r="E122" s="242" t="s">
        <v>18</v>
      </c>
      <c r="F122" s="243" t="s">
        <v>153</v>
      </c>
      <c r="G122" s="240"/>
      <c r="H122" s="242" t="s">
        <v>18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152</v>
      </c>
      <c r="AU122" s="249" t="s">
        <v>79</v>
      </c>
      <c r="AV122" s="13" t="s">
        <v>77</v>
      </c>
      <c r="AW122" s="13" t="s">
        <v>32</v>
      </c>
      <c r="AX122" s="13" t="s">
        <v>70</v>
      </c>
      <c r="AY122" s="249" t="s">
        <v>142</v>
      </c>
    </row>
    <row r="123" spans="1:51" s="14" customFormat="1" ht="12">
      <c r="A123" s="14"/>
      <c r="B123" s="250"/>
      <c r="C123" s="251"/>
      <c r="D123" s="241" t="s">
        <v>152</v>
      </c>
      <c r="E123" s="252" t="s">
        <v>18</v>
      </c>
      <c r="F123" s="253" t="s">
        <v>154</v>
      </c>
      <c r="G123" s="251"/>
      <c r="H123" s="254">
        <v>2.25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0" t="s">
        <v>152</v>
      </c>
      <c r="AU123" s="260" t="s">
        <v>79</v>
      </c>
      <c r="AV123" s="14" t="s">
        <v>79</v>
      </c>
      <c r="AW123" s="14" t="s">
        <v>32</v>
      </c>
      <c r="AX123" s="14" t="s">
        <v>70</v>
      </c>
      <c r="AY123" s="260" t="s">
        <v>142</v>
      </c>
    </row>
    <row r="124" spans="1:51" s="14" customFormat="1" ht="12">
      <c r="A124" s="14"/>
      <c r="B124" s="250"/>
      <c r="C124" s="251"/>
      <c r="D124" s="241" t="s">
        <v>152</v>
      </c>
      <c r="E124" s="252" t="s">
        <v>18</v>
      </c>
      <c r="F124" s="253" t="s">
        <v>155</v>
      </c>
      <c r="G124" s="251"/>
      <c r="H124" s="254">
        <v>3.78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0" t="s">
        <v>152</v>
      </c>
      <c r="AU124" s="260" t="s">
        <v>79</v>
      </c>
      <c r="AV124" s="14" t="s">
        <v>79</v>
      </c>
      <c r="AW124" s="14" t="s">
        <v>32</v>
      </c>
      <c r="AX124" s="14" t="s">
        <v>70</v>
      </c>
      <c r="AY124" s="260" t="s">
        <v>142</v>
      </c>
    </row>
    <row r="125" spans="1:51" s="14" customFormat="1" ht="12">
      <c r="A125" s="14"/>
      <c r="B125" s="250"/>
      <c r="C125" s="251"/>
      <c r="D125" s="241" t="s">
        <v>152</v>
      </c>
      <c r="E125" s="252" t="s">
        <v>18</v>
      </c>
      <c r="F125" s="253" t="s">
        <v>167</v>
      </c>
      <c r="G125" s="251"/>
      <c r="H125" s="254">
        <v>0.23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152</v>
      </c>
      <c r="AU125" s="260" t="s">
        <v>79</v>
      </c>
      <c r="AV125" s="14" t="s">
        <v>79</v>
      </c>
      <c r="AW125" s="14" t="s">
        <v>32</v>
      </c>
      <c r="AX125" s="14" t="s">
        <v>70</v>
      </c>
      <c r="AY125" s="260" t="s">
        <v>142</v>
      </c>
    </row>
    <row r="126" spans="1:51" s="14" customFormat="1" ht="12">
      <c r="A126" s="14"/>
      <c r="B126" s="250"/>
      <c r="C126" s="251"/>
      <c r="D126" s="241" t="s">
        <v>152</v>
      </c>
      <c r="E126" s="252" t="s">
        <v>18</v>
      </c>
      <c r="F126" s="253" t="s">
        <v>168</v>
      </c>
      <c r="G126" s="251"/>
      <c r="H126" s="254">
        <v>0.39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0" t="s">
        <v>152</v>
      </c>
      <c r="AU126" s="260" t="s">
        <v>79</v>
      </c>
      <c r="AV126" s="14" t="s">
        <v>79</v>
      </c>
      <c r="AW126" s="14" t="s">
        <v>32</v>
      </c>
      <c r="AX126" s="14" t="s">
        <v>70</v>
      </c>
      <c r="AY126" s="260" t="s">
        <v>142</v>
      </c>
    </row>
    <row r="127" spans="1:51" s="14" customFormat="1" ht="12">
      <c r="A127" s="14"/>
      <c r="B127" s="250"/>
      <c r="C127" s="251"/>
      <c r="D127" s="241" t="s">
        <v>152</v>
      </c>
      <c r="E127" s="252" t="s">
        <v>18</v>
      </c>
      <c r="F127" s="253" t="s">
        <v>169</v>
      </c>
      <c r="G127" s="251"/>
      <c r="H127" s="254">
        <v>0.15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0" t="s">
        <v>152</v>
      </c>
      <c r="AU127" s="260" t="s">
        <v>79</v>
      </c>
      <c r="AV127" s="14" t="s">
        <v>79</v>
      </c>
      <c r="AW127" s="14" t="s">
        <v>32</v>
      </c>
      <c r="AX127" s="14" t="s">
        <v>70</v>
      </c>
      <c r="AY127" s="260" t="s">
        <v>142</v>
      </c>
    </row>
    <row r="128" spans="1:51" s="15" customFormat="1" ht="12">
      <c r="A128" s="15"/>
      <c r="B128" s="261"/>
      <c r="C128" s="262"/>
      <c r="D128" s="241" t="s">
        <v>152</v>
      </c>
      <c r="E128" s="263" t="s">
        <v>18</v>
      </c>
      <c r="F128" s="264" t="s">
        <v>156</v>
      </c>
      <c r="G128" s="262"/>
      <c r="H128" s="265">
        <v>6.8</v>
      </c>
      <c r="I128" s="266"/>
      <c r="J128" s="262"/>
      <c r="K128" s="262"/>
      <c r="L128" s="267"/>
      <c r="M128" s="268"/>
      <c r="N128" s="269"/>
      <c r="O128" s="269"/>
      <c r="P128" s="269"/>
      <c r="Q128" s="269"/>
      <c r="R128" s="269"/>
      <c r="S128" s="269"/>
      <c r="T128" s="27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1" t="s">
        <v>152</v>
      </c>
      <c r="AU128" s="271" t="s">
        <v>79</v>
      </c>
      <c r="AV128" s="15" t="s">
        <v>150</v>
      </c>
      <c r="AW128" s="15" t="s">
        <v>32</v>
      </c>
      <c r="AX128" s="15" t="s">
        <v>77</v>
      </c>
      <c r="AY128" s="271" t="s">
        <v>142</v>
      </c>
    </row>
    <row r="129" spans="1:65" s="2" customFormat="1" ht="24" customHeight="1">
      <c r="A129" s="39"/>
      <c r="B129" s="40"/>
      <c r="C129" s="227" t="s">
        <v>150</v>
      </c>
      <c r="D129" s="227" t="s">
        <v>145</v>
      </c>
      <c r="E129" s="228" t="s">
        <v>170</v>
      </c>
      <c r="F129" s="229" t="s">
        <v>171</v>
      </c>
      <c r="G129" s="230" t="s">
        <v>148</v>
      </c>
      <c r="H129" s="231">
        <v>38.13</v>
      </c>
      <c r="I129" s="232"/>
      <c r="J129" s="231">
        <f>ROUND(I129*H129,2)</f>
        <v>0</v>
      </c>
      <c r="K129" s="229" t="s">
        <v>149</v>
      </c>
      <c r="L129" s="45"/>
      <c r="M129" s="233" t="s">
        <v>18</v>
      </c>
      <c r="N129" s="234" t="s">
        <v>41</v>
      </c>
      <c r="O129" s="85"/>
      <c r="P129" s="235">
        <f>O129*H129</f>
        <v>0</v>
      </c>
      <c r="Q129" s="235">
        <v>0.00438</v>
      </c>
      <c r="R129" s="235">
        <f>Q129*H129</f>
        <v>0.16700940000000003</v>
      </c>
      <c r="S129" s="235">
        <v>0</v>
      </c>
      <c r="T129" s="23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7" t="s">
        <v>150</v>
      </c>
      <c r="AT129" s="237" t="s">
        <v>145</v>
      </c>
      <c r="AU129" s="237" t="s">
        <v>79</v>
      </c>
      <c r="AY129" s="18" t="s">
        <v>142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8" t="s">
        <v>77</v>
      </c>
      <c r="BK129" s="238">
        <f>ROUND(I129*H129,2)</f>
        <v>0</v>
      </c>
      <c r="BL129" s="18" t="s">
        <v>150</v>
      </c>
      <c r="BM129" s="237" t="s">
        <v>172</v>
      </c>
    </row>
    <row r="130" spans="1:51" s="13" customFormat="1" ht="12">
      <c r="A130" s="13"/>
      <c r="B130" s="239"/>
      <c r="C130" s="240"/>
      <c r="D130" s="241" t="s">
        <v>152</v>
      </c>
      <c r="E130" s="242" t="s">
        <v>18</v>
      </c>
      <c r="F130" s="243" t="s">
        <v>173</v>
      </c>
      <c r="G130" s="240"/>
      <c r="H130" s="242" t="s">
        <v>18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152</v>
      </c>
      <c r="AU130" s="249" t="s">
        <v>79</v>
      </c>
      <c r="AV130" s="13" t="s">
        <v>77</v>
      </c>
      <c r="AW130" s="13" t="s">
        <v>32</v>
      </c>
      <c r="AX130" s="13" t="s">
        <v>70</v>
      </c>
      <c r="AY130" s="249" t="s">
        <v>142</v>
      </c>
    </row>
    <row r="131" spans="1:51" s="14" customFormat="1" ht="12">
      <c r="A131" s="14"/>
      <c r="B131" s="250"/>
      <c r="C131" s="251"/>
      <c r="D131" s="241" t="s">
        <v>152</v>
      </c>
      <c r="E131" s="252" t="s">
        <v>18</v>
      </c>
      <c r="F131" s="253" t="s">
        <v>174</v>
      </c>
      <c r="G131" s="251"/>
      <c r="H131" s="254">
        <v>12.6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152</v>
      </c>
      <c r="AU131" s="260" t="s">
        <v>79</v>
      </c>
      <c r="AV131" s="14" t="s">
        <v>79</v>
      </c>
      <c r="AW131" s="14" t="s">
        <v>32</v>
      </c>
      <c r="AX131" s="14" t="s">
        <v>70</v>
      </c>
      <c r="AY131" s="260" t="s">
        <v>142</v>
      </c>
    </row>
    <row r="132" spans="1:51" s="14" customFormat="1" ht="12">
      <c r="A132" s="14"/>
      <c r="B132" s="250"/>
      <c r="C132" s="251"/>
      <c r="D132" s="241" t="s">
        <v>152</v>
      </c>
      <c r="E132" s="252" t="s">
        <v>18</v>
      </c>
      <c r="F132" s="253" t="s">
        <v>175</v>
      </c>
      <c r="G132" s="251"/>
      <c r="H132" s="254">
        <v>3.24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152</v>
      </c>
      <c r="AU132" s="260" t="s">
        <v>79</v>
      </c>
      <c r="AV132" s="14" t="s">
        <v>79</v>
      </c>
      <c r="AW132" s="14" t="s">
        <v>32</v>
      </c>
      <c r="AX132" s="14" t="s">
        <v>70</v>
      </c>
      <c r="AY132" s="260" t="s">
        <v>142</v>
      </c>
    </row>
    <row r="133" spans="1:51" s="14" customFormat="1" ht="12">
      <c r="A133" s="14"/>
      <c r="B133" s="250"/>
      <c r="C133" s="251"/>
      <c r="D133" s="241" t="s">
        <v>152</v>
      </c>
      <c r="E133" s="252" t="s">
        <v>18</v>
      </c>
      <c r="F133" s="253" t="s">
        <v>176</v>
      </c>
      <c r="G133" s="251"/>
      <c r="H133" s="254">
        <v>6.12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152</v>
      </c>
      <c r="AU133" s="260" t="s">
        <v>79</v>
      </c>
      <c r="AV133" s="14" t="s">
        <v>79</v>
      </c>
      <c r="AW133" s="14" t="s">
        <v>32</v>
      </c>
      <c r="AX133" s="14" t="s">
        <v>70</v>
      </c>
      <c r="AY133" s="260" t="s">
        <v>142</v>
      </c>
    </row>
    <row r="134" spans="1:51" s="14" customFormat="1" ht="12">
      <c r="A134" s="14"/>
      <c r="B134" s="250"/>
      <c r="C134" s="251"/>
      <c r="D134" s="241" t="s">
        <v>152</v>
      </c>
      <c r="E134" s="252" t="s">
        <v>18</v>
      </c>
      <c r="F134" s="253" t="s">
        <v>177</v>
      </c>
      <c r="G134" s="251"/>
      <c r="H134" s="254">
        <v>9.36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152</v>
      </c>
      <c r="AU134" s="260" t="s">
        <v>79</v>
      </c>
      <c r="AV134" s="14" t="s">
        <v>79</v>
      </c>
      <c r="AW134" s="14" t="s">
        <v>32</v>
      </c>
      <c r="AX134" s="14" t="s">
        <v>70</v>
      </c>
      <c r="AY134" s="260" t="s">
        <v>142</v>
      </c>
    </row>
    <row r="135" spans="1:51" s="13" customFormat="1" ht="12">
      <c r="A135" s="13"/>
      <c r="B135" s="239"/>
      <c r="C135" s="240"/>
      <c r="D135" s="241" t="s">
        <v>152</v>
      </c>
      <c r="E135" s="242" t="s">
        <v>18</v>
      </c>
      <c r="F135" s="243" t="s">
        <v>178</v>
      </c>
      <c r="G135" s="240"/>
      <c r="H135" s="242" t="s">
        <v>18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152</v>
      </c>
      <c r="AU135" s="249" t="s">
        <v>79</v>
      </c>
      <c r="AV135" s="13" t="s">
        <v>77</v>
      </c>
      <c r="AW135" s="13" t="s">
        <v>32</v>
      </c>
      <c r="AX135" s="13" t="s">
        <v>70</v>
      </c>
      <c r="AY135" s="249" t="s">
        <v>142</v>
      </c>
    </row>
    <row r="136" spans="1:51" s="14" customFormat="1" ht="12">
      <c r="A136" s="14"/>
      <c r="B136" s="250"/>
      <c r="C136" s="251"/>
      <c r="D136" s="241" t="s">
        <v>152</v>
      </c>
      <c r="E136" s="252" t="s">
        <v>18</v>
      </c>
      <c r="F136" s="253" t="s">
        <v>154</v>
      </c>
      <c r="G136" s="251"/>
      <c r="H136" s="254">
        <v>2.25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152</v>
      </c>
      <c r="AU136" s="260" t="s">
        <v>79</v>
      </c>
      <c r="AV136" s="14" t="s">
        <v>79</v>
      </c>
      <c r="AW136" s="14" t="s">
        <v>32</v>
      </c>
      <c r="AX136" s="14" t="s">
        <v>70</v>
      </c>
      <c r="AY136" s="260" t="s">
        <v>142</v>
      </c>
    </row>
    <row r="137" spans="1:51" s="14" customFormat="1" ht="12">
      <c r="A137" s="14"/>
      <c r="B137" s="250"/>
      <c r="C137" s="251"/>
      <c r="D137" s="241" t="s">
        <v>152</v>
      </c>
      <c r="E137" s="252" t="s">
        <v>18</v>
      </c>
      <c r="F137" s="253" t="s">
        <v>155</v>
      </c>
      <c r="G137" s="251"/>
      <c r="H137" s="254">
        <v>3.78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152</v>
      </c>
      <c r="AU137" s="260" t="s">
        <v>79</v>
      </c>
      <c r="AV137" s="14" t="s">
        <v>79</v>
      </c>
      <c r="AW137" s="14" t="s">
        <v>32</v>
      </c>
      <c r="AX137" s="14" t="s">
        <v>70</v>
      </c>
      <c r="AY137" s="260" t="s">
        <v>142</v>
      </c>
    </row>
    <row r="138" spans="1:51" s="14" customFormat="1" ht="12">
      <c r="A138" s="14"/>
      <c r="B138" s="250"/>
      <c r="C138" s="251"/>
      <c r="D138" s="241" t="s">
        <v>152</v>
      </c>
      <c r="E138" s="252" t="s">
        <v>18</v>
      </c>
      <c r="F138" s="253" t="s">
        <v>179</v>
      </c>
      <c r="G138" s="251"/>
      <c r="H138" s="254">
        <v>0.78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152</v>
      </c>
      <c r="AU138" s="260" t="s">
        <v>79</v>
      </c>
      <c r="AV138" s="14" t="s">
        <v>79</v>
      </c>
      <c r="AW138" s="14" t="s">
        <v>32</v>
      </c>
      <c r="AX138" s="14" t="s">
        <v>70</v>
      </c>
      <c r="AY138" s="260" t="s">
        <v>142</v>
      </c>
    </row>
    <row r="139" spans="1:51" s="15" customFormat="1" ht="12">
      <c r="A139" s="15"/>
      <c r="B139" s="261"/>
      <c r="C139" s="262"/>
      <c r="D139" s="241" t="s">
        <v>152</v>
      </c>
      <c r="E139" s="263" t="s">
        <v>18</v>
      </c>
      <c r="F139" s="264" t="s">
        <v>156</v>
      </c>
      <c r="G139" s="262"/>
      <c r="H139" s="265">
        <v>38.13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1" t="s">
        <v>152</v>
      </c>
      <c r="AU139" s="271" t="s">
        <v>79</v>
      </c>
      <c r="AV139" s="15" t="s">
        <v>150</v>
      </c>
      <c r="AW139" s="15" t="s">
        <v>32</v>
      </c>
      <c r="AX139" s="15" t="s">
        <v>77</v>
      </c>
      <c r="AY139" s="271" t="s">
        <v>142</v>
      </c>
    </row>
    <row r="140" spans="1:65" s="2" customFormat="1" ht="24" customHeight="1">
      <c r="A140" s="39"/>
      <c r="B140" s="40"/>
      <c r="C140" s="227" t="s">
        <v>180</v>
      </c>
      <c r="D140" s="227" t="s">
        <v>145</v>
      </c>
      <c r="E140" s="228" t="s">
        <v>181</v>
      </c>
      <c r="F140" s="229" t="s">
        <v>182</v>
      </c>
      <c r="G140" s="230" t="s">
        <v>148</v>
      </c>
      <c r="H140" s="231">
        <v>90.83</v>
      </c>
      <c r="I140" s="232"/>
      <c r="J140" s="231">
        <f>ROUND(I140*H140,2)</f>
        <v>0</v>
      </c>
      <c r="K140" s="229" t="s">
        <v>149</v>
      </c>
      <c r="L140" s="45"/>
      <c r="M140" s="233" t="s">
        <v>18</v>
      </c>
      <c r="N140" s="234" t="s">
        <v>41</v>
      </c>
      <c r="O140" s="85"/>
      <c r="P140" s="235">
        <f>O140*H140</f>
        <v>0</v>
      </c>
      <c r="Q140" s="235">
        <v>0.0154</v>
      </c>
      <c r="R140" s="235">
        <f>Q140*H140</f>
        <v>1.398782</v>
      </c>
      <c r="S140" s="235">
        <v>0</v>
      </c>
      <c r="T140" s="23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7" t="s">
        <v>150</v>
      </c>
      <c r="AT140" s="237" t="s">
        <v>145</v>
      </c>
      <c r="AU140" s="237" t="s">
        <v>79</v>
      </c>
      <c r="AY140" s="18" t="s">
        <v>142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8" t="s">
        <v>77</v>
      </c>
      <c r="BK140" s="238">
        <f>ROUND(I140*H140,2)</f>
        <v>0</v>
      </c>
      <c r="BL140" s="18" t="s">
        <v>150</v>
      </c>
      <c r="BM140" s="237" t="s">
        <v>183</v>
      </c>
    </row>
    <row r="141" spans="1:51" s="13" customFormat="1" ht="12">
      <c r="A141" s="13"/>
      <c r="B141" s="239"/>
      <c r="C141" s="240"/>
      <c r="D141" s="241" t="s">
        <v>152</v>
      </c>
      <c r="E141" s="242" t="s">
        <v>18</v>
      </c>
      <c r="F141" s="243" t="s">
        <v>184</v>
      </c>
      <c r="G141" s="240"/>
      <c r="H141" s="242" t="s">
        <v>18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152</v>
      </c>
      <c r="AU141" s="249" t="s">
        <v>79</v>
      </c>
      <c r="AV141" s="13" t="s">
        <v>77</v>
      </c>
      <c r="AW141" s="13" t="s">
        <v>32</v>
      </c>
      <c r="AX141" s="13" t="s">
        <v>70</v>
      </c>
      <c r="AY141" s="249" t="s">
        <v>142</v>
      </c>
    </row>
    <row r="142" spans="1:51" s="14" customFormat="1" ht="12">
      <c r="A142" s="14"/>
      <c r="B142" s="250"/>
      <c r="C142" s="251"/>
      <c r="D142" s="241" t="s">
        <v>152</v>
      </c>
      <c r="E142" s="252" t="s">
        <v>18</v>
      </c>
      <c r="F142" s="253" t="s">
        <v>185</v>
      </c>
      <c r="G142" s="251"/>
      <c r="H142" s="254">
        <v>54.07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152</v>
      </c>
      <c r="AU142" s="260" t="s">
        <v>79</v>
      </c>
      <c r="AV142" s="14" t="s">
        <v>79</v>
      </c>
      <c r="AW142" s="14" t="s">
        <v>32</v>
      </c>
      <c r="AX142" s="14" t="s">
        <v>70</v>
      </c>
      <c r="AY142" s="260" t="s">
        <v>142</v>
      </c>
    </row>
    <row r="143" spans="1:51" s="13" customFormat="1" ht="12">
      <c r="A143" s="13"/>
      <c r="B143" s="239"/>
      <c r="C143" s="240"/>
      <c r="D143" s="241" t="s">
        <v>152</v>
      </c>
      <c r="E143" s="242" t="s">
        <v>18</v>
      </c>
      <c r="F143" s="243" t="s">
        <v>186</v>
      </c>
      <c r="G143" s="240"/>
      <c r="H143" s="242" t="s">
        <v>18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152</v>
      </c>
      <c r="AU143" s="249" t="s">
        <v>79</v>
      </c>
      <c r="AV143" s="13" t="s">
        <v>77</v>
      </c>
      <c r="AW143" s="13" t="s">
        <v>32</v>
      </c>
      <c r="AX143" s="13" t="s">
        <v>70</v>
      </c>
      <c r="AY143" s="249" t="s">
        <v>142</v>
      </c>
    </row>
    <row r="144" spans="1:51" s="14" customFormat="1" ht="12">
      <c r="A144" s="14"/>
      <c r="B144" s="250"/>
      <c r="C144" s="251"/>
      <c r="D144" s="241" t="s">
        <v>152</v>
      </c>
      <c r="E144" s="252" t="s">
        <v>18</v>
      </c>
      <c r="F144" s="253" t="s">
        <v>187</v>
      </c>
      <c r="G144" s="251"/>
      <c r="H144" s="254">
        <v>36.76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152</v>
      </c>
      <c r="AU144" s="260" t="s">
        <v>79</v>
      </c>
      <c r="AV144" s="14" t="s">
        <v>79</v>
      </c>
      <c r="AW144" s="14" t="s">
        <v>32</v>
      </c>
      <c r="AX144" s="14" t="s">
        <v>70</v>
      </c>
      <c r="AY144" s="260" t="s">
        <v>142</v>
      </c>
    </row>
    <row r="145" spans="1:51" s="15" customFormat="1" ht="12">
      <c r="A145" s="15"/>
      <c r="B145" s="261"/>
      <c r="C145" s="262"/>
      <c r="D145" s="241" t="s">
        <v>152</v>
      </c>
      <c r="E145" s="263" t="s">
        <v>18</v>
      </c>
      <c r="F145" s="264" t="s">
        <v>156</v>
      </c>
      <c r="G145" s="262"/>
      <c r="H145" s="265">
        <v>90.83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152</v>
      </c>
      <c r="AU145" s="271" t="s">
        <v>79</v>
      </c>
      <c r="AV145" s="15" t="s">
        <v>150</v>
      </c>
      <c r="AW145" s="15" t="s">
        <v>32</v>
      </c>
      <c r="AX145" s="15" t="s">
        <v>77</v>
      </c>
      <c r="AY145" s="271" t="s">
        <v>142</v>
      </c>
    </row>
    <row r="146" spans="1:65" s="2" customFormat="1" ht="24" customHeight="1">
      <c r="A146" s="39"/>
      <c r="B146" s="40"/>
      <c r="C146" s="227" t="s">
        <v>157</v>
      </c>
      <c r="D146" s="227" t="s">
        <v>145</v>
      </c>
      <c r="E146" s="228" t="s">
        <v>188</v>
      </c>
      <c r="F146" s="229" t="s">
        <v>189</v>
      </c>
      <c r="G146" s="230" t="s">
        <v>148</v>
      </c>
      <c r="H146" s="231">
        <v>99.08</v>
      </c>
      <c r="I146" s="232"/>
      <c r="J146" s="231">
        <f>ROUND(I146*H146,2)</f>
        <v>0</v>
      </c>
      <c r="K146" s="229" t="s">
        <v>149</v>
      </c>
      <c r="L146" s="45"/>
      <c r="M146" s="233" t="s">
        <v>18</v>
      </c>
      <c r="N146" s="234" t="s">
        <v>41</v>
      </c>
      <c r="O146" s="85"/>
      <c r="P146" s="235">
        <f>O146*H146</f>
        <v>0</v>
      </c>
      <c r="Q146" s="235">
        <v>0.0057</v>
      </c>
      <c r="R146" s="235">
        <f>Q146*H146</f>
        <v>0.564756</v>
      </c>
      <c r="S146" s="235">
        <v>0</v>
      </c>
      <c r="T146" s="23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7" t="s">
        <v>150</v>
      </c>
      <c r="AT146" s="237" t="s">
        <v>145</v>
      </c>
      <c r="AU146" s="237" t="s">
        <v>79</v>
      </c>
      <c r="AY146" s="18" t="s">
        <v>142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8" t="s">
        <v>77</v>
      </c>
      <c r="BK146" s="238">
        <f>ROUND(I146*H146,2)</f>
        <v>0</v>
      </c>
      <c r="BL146" s="18" t="s">
        <v>150</v>
      </c>
      <c r="BM146" s="237" t="s">
        <v>190</v>
      </c>
    </row>
    <row r="147" spans="1:51" s="13" customFormat="1" ht="12">
      <c r="A147" s="13"/>
      <c r="B147" s="239"/>
      <c r="C147" s="240"/>
      <c r="D147" s="241" t="s">
        <v>152</v>
      </c>
      <c r="E147" s="242" t="s">
        <v>18</v>
      </c>
      <c r="F147" s="243" t="s">
        <v>191</v>
      </c>
      <c r="G147" s="240"/>
      <c r="H147" s="242" t="s">
        <v>18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152</v>
      </c>
      <c r="AU147" s="249" t="s">
        <v>79</v>
      </c>
      <c r="AV147" s="13" t="s">
        <v>77</v>
      </c>
      <c r="AW147" s="13" t="s">
        <v>32</v>
      </c>
      <c r="AX147" s="13" t="s">
        <v>70</v>
      </c>
      <c r="AY147" s="249" t="s">
        <v>142</v>
      </c>
    </row>
    <row r="148" spans="1:51" s="13" customFormat="1" ht="12">
      <c r="A148" s="13"/>
      <c r="B148" s="239"/>
      <c r="C148" s="240"/>
      <c r="D148" s="241" t="s">
        <v>152</v>
      </c>
      <c r="E148" s="242" t="s">
        <v>18</v>
      </c>
      <c r="F148" s="243" t="s">
        <v>192</v>
      </c>
      <c r="G148" s="240"/>
      <c r="H148" s="242" t="s">
        <v>18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152</v>
      </c>
      <c r="AU148" s="249" t="s">
        <v>79</v>
      </c>
      <c r="AV148" s="13" t="s">
        <v>77</v>
      </c>
      <c r="AW148" s="13" t="s">
        <v>32</v>
      </c>
      <c r="AX148" s="13" t="s">
        <v>70</v>
      </c>
      <c r="AY148" s="249" t="s">
        <v>142</v>
      </c>
    </row>
    <row r="149" spans="1:51" s="14" customFormat="1" ht="12">
      <c r="A149" s="14"/>
      <c r="B149" s="250"/>
      <c r="C149" s="251"/>
      <c r="D149" s="241" t="s">
        <v>152</v>
      </c>
      <c r="E149" s="252" t="s">
        <v>18</v>
      </c>
      <c r="F149" s="253" t="s">
        <v>193</v>
      </c>
      <c r="G149" s="251"/>
      <c r="H149" s="254">
        <v>16.79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152</v>
      </c>
      <c r="AU149" s="260" t="s">
        <v>79</v>
      </c>
      <c r="AV149" s="14" t="s">
        <v>79</v>
      </c>
      <c r="AW149" s="14" t="s">
        <v>32</v>
      </c>
      <c r="AX149" s="14" t="s">
        <v>70</v>
      </c>
      <c r="AY149" s="260" t="s">
        <v>142</v>
      </c>
    </row>
    <row r="150" spans="1:51" s="14" customFormat="1" ht="12">
      <c r="A150" s="14"/>
      <c r="B150" s="250"/>
      <c r="C150" s="251"/>
      <c r="D150" s="241" t="s">
        <v>152</v>
      </c>
      <c r="E150" s="252" t="s">
        <v>18</v>
      </c>
      <c r="F150" s="253" t="s">
        <v>194</v>
      </c>
      <c r="G150" s="251"/>
      <c r="H150" s="254">
        <v>-0.4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152</v>
      </c>
      <c r="AU150" s="260" t="s">
        <v>79</v>
      </c>
      <c r="AV150" s="14" t="s">
        <v>79</v>
      </c>
      <c r="AW150" s="14" t="s">
        <v>32</v>
      </c>
      <c r="AX150" s="14" t="s">
        <v>70</v>
      </c>
      <c r="AY150" s="260" t="s">
        <v>142</v>
      </c>
    </row>
    <row r="151" spans="1:51" s="13" customFormat="1" ht="12">
      <c r="A151" s="13"/>
      <c r="B151" s="239"/>
      <c r="C151" s="240"/>
      <c r="D151" s="241" t="s">
        <v>152</v>
      </c>
      <c r="E151" s="242" t="s">
        <v>18</v>
      </c>
      <c r="F151" s="243" t="s">
        <v>195</v>
      </c>
      <c r="G151" s="240"/>
      <c r="H151" s="242" t="s">
        <v>18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152</v>
      </c>
      <c r="AU151" s="249" t="s">
        <v>79</v>
      </c>
      <c r="AV151" s="13" t="s">
        <v>77</v>
      </c>
      <c r="AW151" s="13" t="s">
        <v>32</v>
      </c>
      <c r="AX151" s="13" t="s">
        <v>70</v>
      </c>
      <c r="AY151" s="249" t="s">
        <v>142</v>
      </c>
    </row>
    <row r="152" spans="1:51" s="14" customFormat="1" ht="12">
      <c r="A152" s="14"/>
      <c r="B152" s="250"/>
      <c r="C152" s="251"/>
      <c r="D152" s="241" t="s">
        <v>152</v>
      </c>
      <c r="E152" s="252" t="s">
        <v>18</v>
      </c>
      <c r="F152" s="253" t="s">
        <v>196</v>
      </c>
      <c r="G152" s="251"/>
      <c r="H152" s="254">
        <v>24.33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152</v>
      </c>
      <c r="AU152" s="260" t="s">
        <v>79</v>
      </c>
      <c r="AV152" s="14" t="s">
        <v>79</v>
      </c>
      <c r="AW152" s="14" t="s">
        <v>32</v>
      </c>
      <c r="AX152" s="14" t="s">
        <v>70</v>
      </c>
      <c r="AY152" s="260" t="s">
        <v>142</v>
      </c>
    </row>
    <row r="153" spans="1:51" s="14" customFormat="1" ht="12">
      <c r="A153" s="14"/>
      <c r="B153" s="250"/>
      <c r="C153" s="251"/>
      <c r="D153" s="241" t="s">
        <v>152</v>
      </c>
      <c r="E153" s="252" t="s">
        <v>18</v>
      </c>
      <c r="F153" s="253" t="s">
        <v>197</v>
      </c>
      <c r="G153" s="251"/>
      <c r="H153" s="254">
        <v>-0.2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152</v>
      </c>
      <c r="AU153" s="260" t="s">
        <v>79</v>
      </c>
      <c r="AV153" s="14" t="s">
        <v>79</v>
      </c>
      <c r="AW153" s="14" t="s">
        <v>32</v>
      </c>
      <c r="AX153" s="14" t="s">
        <v>70</v>
      </c>
      <c r="AY153" s="260" t="s">
        <v>142</v>
      </c>
    </row>
    <row r="154" spans="1:51" s="14" customFormat="1" ht="12">
      <c r="A154" s="14"/>
      <c r="B154" s="250"/>
      <c r="C154" s="251"/>
      <c r="D154" s="241" t="s">
        <v>152</v>
      </c>
      <c r="E154" s="252" t="s">
        <v>18</v>
      </c>
      <c r="F154" s="253" t="s">
        <v>198</v>
      </c>
      <c r="G154" s="251"/>
      <c r="H154" s="254">
        <v>-1.65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152</v>
      </c>
      <c r="AU154" s="260" t="s">
        <v>79</v>
      </c>
      <c r="AV154" s="14" t="s">
        <v>79</v>
      </c>
      <c r="AW154" s="14" t="s">
        <v>32</v>
      </c>
      <c r="AX154" s="14" t="s">
        <v>70</v>
      </c>
      <c r="AY154" s="260" t="s">
        <v>142</v>
      </c>
    </row>
    <row r="155" spans="1:51" s="13" customFormat="1" ht="12">
      <c r="A155" s="13"/>
      <c r="B155" s="239"/>
      <c r="C155" s="240"/>
      <c r="D155" s="241" t="s">
        <v>152</v>
      </c>
      <c r="E155" s="242" t="s">
        <v>18</v>
      </c>
      <c r="F155" s="243" t="s">
        <v>199</v>
      </c>
      <c r="G155" s="240"/>
      <c r="H155" s="242" t="s">
        <v>18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152</v>
      </c>
      <c r="AU155" s="249" t="s">
        <v>79</v>
      </c>
      <c r="AV155" s="13" t="s">
        <v>77</v>
      </c>
      <c r="AW155" s="13" t="s">
        <v>32</v>
      </c>
      <c r="AX155" s="13" t="s">
        <v>70</v>
      </c>
      <c r="AY155" s="249" t="s">
        <v>142</v>
      </c>
    </row>
    <row r="156" spans="1:51" s="14" customFormat="1" ht="12">
      <c r="A156" s="14"/>
      <c r="B156" s="250"/>
      <c r="C156" s="251"/>
      <c r="D156" s="241" t="s">
        <v>152</v>
      </c>
      <c r="E156" s="252" t="s">
        <v>18</v>
      </c>
      <c r="F156" s="253" t="s">
        <v>200</v>
      </c>
      <c r="G156" s="251"/>
      <c r="H156" s="254">
        <v>29.51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152</v>
      </c>
      <c r="AU156" s="260" t="s">
        <v>79</v>
      </c>
      <c r="AV156" s="14" t="s">
        <v>79</v>
      </c>
      <c r="AW156" s="14" t="s">
        <v>32</v>
      </c>
      <c r="AX156" s="14" t="s">
        <v>70</v>
      </c>
      <c r="AY156" s="260" t="s">
        <v>142</v>
      </c>
    </row>
    <row r="157" spans="1:51" s="14" customFormat="1" ht="12">
      <c r="A157" s="14"/>
      <c r="B157" s="250"/>
      <c r="C157" s="251"/>
      <c r="D157" s="241" t="s">
        <v>152</v>
      </c>
      <c r="E157" s="252" t="s">
        <v>18</v>
      </c>
      <c r="F157" s="253" t="s">
        <v>194</v>
      </c>
      <c r="G157" s="251"/>
      <c r="H157" s="254">
        <v>-0.4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152</v>
      </c>
      <c r="AU157" s="260" t="s">
        <v>79</v>
      </c>
      <c r="AV157" s="14" t="s">
        <v>79</v>
      </c>
      <c r="AW157" s="14" t="s">
        <v>32</v>
      </c>
      <c r="AX157" s="14" t="s">
        <v>70</v>
      </c>
      <c r="AY157" s="260" t="s">
        <v>142</v>
      </c>
    </row>
    <row r="158" spans="1:51" s="14" customFormat="1" ht="12">
      <c r="A158" s="14"/>
      <c r="B158" s="250"/>
      <c r="C158" s="251"/>
      <c r="D158" s="241" t="s">
        <v>152</v>
      </c>
      <c r="E158" s="252" t="s">
        <v>18</v>
      </c>
      <c r="F158" s="253" t="s">
        <v>198</v>
      </c>
      <c r="G158" s="251"/>
      <c r="H158" s="254">
        <v>-1.65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152</v>
      </c>
      <c r="AU158" s="260" t="s">
        <v>79</v>
      </c>
      <c r="AV158" s="14" t="s">
        <v>79</v>
      </c>
      <c r="AW158" s="14" t="s">
        <v>32</v>
      </c>
      <c r="AX158" s="14" t="s">
        <v>70</v>
      </c>
      <c r="AY158" s="260" t="s">
        <v>142</v>
      </c>
    </row>
    <row r="159" spans="1:51" s="13" customFormat="1" ht="12">
      <c r="A159" s="13"/>
      <c r="B159" s="239"/>
      <c r="C159" s="240"/>
      <c r="D159" s="241" t="s">
        <v>152</v>
      </c>
      <c r="E159" s="242" t="s">
        <v>18</v>
      </c>
      <c r="F159" s="243" t="s">
        <v>201</v>
      </c>
      <c r="G159" s="240"/>
      <c r="H159" s="242" t="s">
        <v>18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152</v>
      </c>
      <c r="AU159" s="249" t="s">
        <v>79</v>
      </c>
      <c r="AV159" s="13" t="s">
        <v>77</v>
      </c>
      <c r="AW159" s="13" t="s">
        <v>32</v>
      </c>
      <c r="AX159" s="13" t="s">
        <v>70</v>
      </c>
      <c r="AY159" s="249" t="s">
        <v>142</v>
      </c>
    </row>
    <row r="160" spans="1:51" s="14" customFormat="1" ht="12">
      <c r="A160" s="14"/>
      <c r="B160" s="250"/>
      <c r="C160" s="251"/>
      <c r="D160" s="241" t="s">
        <v>152</v>
      </c>
      <c r="E160" s="252" t="s">
        <v>18</v>
      </c>
      <c r="F160" s="253" t="s">
        <v>202</v>
      </c>
      <c r="G160" s="251"/>
      <c r="H160" s="254">
        <v>22.85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152</v>
      </c>
      <c r="AU160" s="260" t="s">
        <v>79</v>
      </c>
      <c r="AV160" s="14" t="s">
        <v>79</v>
      </c>
      <c r="AW160" s="14" t="s">
        <v>32</v>
      </c>
      <c r="AX160" s="14" t="s">
        <v>70</v>
      </c>
      <c r="AY160" s="260" t="s">
        <v>142</v>
      </c>
    </row>
    <row r="161" spans="1:51" s="14" customFormat="1" ht="12">
      <c r="A161" s="14"/>
      <c r="B161" s="250"/>
      <c r="C161" s="251"/>
      <c r="D161" s="241" t="s">
        <v>152</v>
      </c>
      <c r="E161" s="252" t="s">
        <v>18</v>
      </c>
      <c r="F161" s="253" t="s">
        <v>194</v>
      </c>
      <c r="G161" s="251"/>
      <c r="H161" s="254">
        <v>-0.4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152</v>
      </c>
      <c r="AU161" s="260" t="s">
        <v>79</v>
      </c>
      <c r="AV161" s="14" t="s">
        <v>79</v>
      </c>
      <c r="AW161" s="14" t="s">
        <v>32</v>
      </c>
      <c r="AX161" s="14" t="s">
        <v>70</v>
      </c>
      <c r="AY161" s="260" t="s">
        <v>142</v>
      </c>
    </row>
    <row r="162" spans="1:51" s="14" customFormat="1" ht="12">
      <c r="A162" s="14"/>
      <c r="B162" s="250"/>
      <c r="C162" s="251"/>
      <c r="D162" s="241" t="s">
        <v>152</v>
      </c>
      <c r="E162" s="252" t="s">
        <v>18</v>
      </c>
      <c r="F162" s="253" t="s">
        <v>203</v>
      </c>
      <c r="G162" s="251"/>
      <c r="H162" s="254">
        <v>-3.3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152</v>
      </c>
      <c r="AU162" s="260" t="s">
        <v>79</v>
      </c>
      <c r="AV162" s="14" t="s">
        <v>79</v>
      </c>
      <c r="AW162" s="14" t="s">
        <v>32</v>
      </c>
      <c r="AX162" s="14" t="s">
        <v>70</v>
      </c>
      <c r="AY162" s="260" t="s">
        <v>142</v>
      </c>
    </row>
    <row r="163" spans="1:51" s="13" customFormat="1" ht="12">
      <c r="A163" s="13"/>
      <c r="B163" s="239"/>
      <c r="C163" s="240"/>
      <c r="D163" s="241" t="s">
        <v>152</v>
      </c>
      <c r="E163" s="242" t="s">
        <v>18</v>
      </c>
      <c r="F163" s="243" t="s">
        <v>204</v>
      </c>
      <c r="G163" s="240"/>
      <c r="H163" s="242" t="s">
        <v>18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152</v>
      </c>
      <c r="AU163" s="249" t="s">
        <v>79</v>
      </c>
      <c r="AV163" s="13" t="s">
        <v>77</v>
      </c>
      <c r="AW163" s="13" t="s">
        <v>32</v>
      </c>
      <c r="AX163" s="13" t="s">
        <v>70</v>
      </c>
      <c r="AY163" s="249" t="s">
        <v>142</v>
      </c>
    </row>
    <row r="164" spans="1:51" s="14" customFormat="1" ht="12">
      <c r="A164" s="14"/>
      <c r="B164" s="250"/>
      <c r="C164" s="251"/>
      <c r="D164" s="241" t="s">
        <v>152</v>
      </c>
      <c r="E164" s="252" t="s">
        <v>18</v>
      </c>
      <c r="F164" s="253" t="s">
        <v>205</v>
      </c>
      <c r="G164" s="251"/>
      <c r="H164" s="254">
        <v>15.45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152</v>
      </c>
      <c r="AU164" s="260" t="s">
        <v>79</v>
      </c>
      <c r="AV164" s="14" t="s">
        <v>79</v>
      </c>
      <c r="AW164" s="14" t="s">
        <v>32</v>
      </c>
      <c r="AX164" s="14" t="s">
        <v>70</v>
      </c>
      <c r="AY164" s="260" t="s">
        <v>142</v>
      </c>
    </row>
    <row r="165" spans="1:51" s="14" customFormat="1" ht="12">
      <c r="A165" s="14"/>
      <c r="B165" s="250"/>
      <c r="C165" s="251"/>
      <c r="D165" s="241" t="s">
        <v>152</v>
      </c>
      <c r="E165" s="252" t="s">
        <v>18</v>
      </c>
      <c r="F165" s="253" t="s">
        <v>197</v>
      </c>
      <c r="G165" s="251"/>
      <c r="H165" s="254">
        <v>-0.2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152</v>
      </c>
      <c r="AU165" s="260" t="s">
        <v>79</v>
      </c>
      <c r="AV165" s="14" t="s">
        <v>79</v>
      </c>
      <c r="AW165" s="14" t="s">
        <v>32</v>
      </c>
      <c r="AX165" s="14" t="s">
        <v>70</v>
      </c>
      <c r="AY165" s="260" t="s">
        <v>142</v>
      </c>
    </row>
    <row r="166" spans="1:51" s="14" customFormat="1" ht="12">
      <c r="A166" s="14"/>
      <c r="B166" s="250"/>
      <c r="C166" s="251"/>
      <c r="D166" s="241" t="s">
        <v>152</v>
      </c>
      <c r="E166" s="252" t="s">
        <v>18</v>
      </c>
      <c r="F166" s="253" t="s">
        <v>198</v>
      </c>
      <c r="G166" s="251"/>
      <c r="H166" s="254">
        <v>-1.65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152</v>
      </c>
      <c r="AU166" s="260" t="s">
        <v>79</v>
      </c>
      <c r="AV166" s="14" t="s">
        <v>79</v>
      </c>
      <c r="AW166" s="14" t="s">
        <v>32</v>
      </c>
      <c r="AX166" s="14" t="s">
        <v>70</v>
      </c>
      <c r="AY166" s="260" t="s">
        <v>142</v>
      </c>
    </row>
    <row r="167" spans="1:51" s="15" customFormat="1" ht="12">
      <c r="A167" s="15"/>
      <c r="B167" s="261"/>
      <c r="C167" s="262"/>
      <c r="D167" s="241" t="s">
        <v>152</v>
      </c>
      <c r="E167" s="263" t="s">
        <v>18</v>
      </c>
      <c r="F167" s="264" t="s">
        <v>156</v>
      </c>
      <c r="G167" s="262"/>
      <c r="H167" s="265">
        <v>99.07999999999997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1" t="s">
        <v>152</v>
      </c>
      <c r="AU167" s="271" t="s">
        <v>79</v>
      </c>
      <c r="AV167" s="15" t="s">
        <v>150</v>
      </c>
      <c r="AW167" s="15" t="s">
        <v>32</v>
      </c>
      <c r="AX167" s="15" t="s">
        <v>77</v>
      </c>
      <c r="AY167" s="271" t="s">
        <v>142</v>
      </c>
    </row>
    <row r="168" spans="1:65" s="2" customFormat="1" ht="16.5" customHeight="1">
      <c r="A168" s="39"/>
      <c r="B168" s="40"/>
      <c r="C168" s="227" t="s">
        <v>206</v>
      </c>
      <c r="D168" s="227" t="s">
        <v>145</v>
      </c>
      <c r="E168" s="228" t="s">
        <v>207</v>
      </c>
      <c r="F168" s="229" t="s">
        <v>208</v>
      </c>
      <c r="G168" s="230" t="s">
        <v>148</v>
      </c>
      <c r="H168" s="231">
        <v>41.86</v>
      </c>
      <c r="I168" s="232"/>
      <c r="J168" s="231">
        <f>ROUND(I168*H168,2)</f>
        <v>0</v>
      </c>
      <c r="K168" s="229" t="s">
        <v>149</v>
      </c>
      <c r="L168" s="45"/>
      <c r="M168" s="233" t="s">
        <v>18</v>
      </c>
      <c r="N168" s="234" t="s">
        <v>41</v>
      </c>
      <c r="O168" s="85"/>
      <c r="P168" s="235">
        <f>O168*H168</f>
        <v>0</v>
      </c>
      <c r="Q168" s="235">
        <v>0.08936</v>
      </c>
      <c r="R168" s="235">
        <f>Q168*H168</f>
        <v>3.7406095999999995</v>
      </c>
      <c r="S168" s="235">
        <v>0</v>
      </c>
      <c r="T168" s="23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7" t="s">
        <v>150</v>
      </c>
      <c r="AT168" s="237" t="s">
        <v>145</v>
      </c>
      <c r="AU168" s="237" t="s">
        <v>79</v>
      </c>
      <c r="AY168" s="18" t="s">
        <v>142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8" t="s">
        <v>77</v>
      </c>
      <c r="BK168" s="238">
        <f>ROUND(I168*H168,2)</f>
        <v>0</v>
      </c>
      <c r="BL168" s="18" t="s">
        <v>150</v>
      </c>
      <c r="BM168" s="237" t="s">
        <v>209</v>
      </c>
    </row>
    <row r="169" spans="1:51" s="13" customFormat="1" ht="12">
      <c r="A169" s="13"/>
      <c r="B169" s="239"/>
      <c r="C169" s="240"/>
      <c r="D169" s="241" t="s">
        <v>152</v>
      </c>
      <c r="E169" s="242" t="s">
        <v>18</v>
      </c>
      <c r="F169" s="243" t="s">
        <v>162</v>
      </c>
      <c r="G169" s="240"/>
      <c r="H169" s="242" t="s">
        <v>18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152</v>
      </c>
      <c r="AU169" s="249" t="s">
        <v>79</v>
      </c>
      <c r="AV169" s="13" t="s">
        <v>77</v>
      </c>
      <c r="AW169" s="13" t="s">
        <v>32</v>
      </c>
      <c r="AX169" s="13" t="s">
        <v>70</v>
      </c>
      <c r="AY169" s="249" t="s">
        <v>142</v>
      </c>
    </row>
    <row r="170" spans="1:51" s="14" customFormat="1" ht="12">
      <c r="A170" s="14"/>
      <c r="B170" s="250"/>
      <c r="C170" s="251"/>
      <c r="D170" s="241" t="s">
        <v>152</v>
      </c>
      <c r="E170" s="252" t="s">
        <v>18</v>
      </c>
      <c r="F170" s="253" t="s">
        <v>163</v>
      </c>
      <c r="G170" s="251"/>
      <c r="H170" s="254">
        <v>41.86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152</v>
      </c>
      <c r="AU170" s="260" t="s">
        <v>79</v>
      </c>
      <c r="AV170" s="14" t="s">
        <v>79</v>
      </c>
      <c r="AW170" s="14" t="s">
        <v>32</v>
      </c>
      <c r="AX170" s="14" t="s">
        <v>70</v>
      </c>
      <c r="AY170" s="260" t="s">
        <v>142</v>
      </c>
    </row>
    <row r="171" spans="1:51" s="15" customFormat="1" ht="12">
      <c r="A171" s="15"/>
      <c r="B171" s="261"/>
      <c r="C171" s="262"/>
      <c r="D171" s="241" t="s">
        <v>152</v>
      </c>
      <c r="E171" s="263" t="s">
        <v>18</v>
      </c>
      <c r="F171" s="264" t="s">
        <v>156</v>
      </c>
      <c r="G171" s="262"/>
      <c r="H171" s="265">
        <v>41.86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1" t="s">
        <v>152</v>
      </c>
      <c r="AU171" s="271" t="s">
        <v>79</v>
      </c>
      <c r="AV171" s="15" t="s">
        <v>150</v>
      </c>
      <c r="AW171" s="15" t="s">
        <v>32</v>
      </c>
      <c r="AX171" s="15" t="s">
        <v>77</v>
      </c>
      <c r="AY171" s="271" t="s">
        <v>142</v>
      </c>
    </row>
    <row r="172" spans="1:65" s="2" customFormat="1" ht="16.5" customHeight="1">
      <c r="A172" s="39"/>
      <c r="B172" s="40"/>
      <c r="C172" s="227" t="s">
        <v>210</v>
      </c>
      <c r="D172" s="227" t="s">
        <v>145</v>
      </c>
      <c r="E172" s="228" t="s">
        <v>211</v>
      </c>
      <c r="F172" s="229" t="s">
        <v>212</v>
      </c>
      <c r="G172" s="230" t="s">
        <v>148</v>
      </c>
      <c r="H172" s="231">
        <v>41.86</v>
      </c>
      <c r="I172" s="232"/>
      <c r="J172" s="231">
        <f>ROUND(I172*H172,2)</f>
        <v>0</v>
      </c>
      <c r="K172" s="229" t="s">
        <v>149</v>
      </c>
      <c r="L172" s="45"/>
      <c r="M172" s="233" t="s">
        <v>18</v>
      </c>
      <c r="N172" s="234" t="s">
        <v>41</v>
      </c>
      <c r="O172" s="85"/>
      <c r="P172" s="235">
        <f>O172*H172</f>
        <v>0</v>
      </c>
      <c r="Q172" s="235">
        <v>0.0041</v>
      </c>
      <c r="R172" s="235">
        <f>Q172*H172</f>
        <v>0.171626</v>
      </c>
      <c r="S172" s="235">
        <v>0</v>
      </c>
      <c r="T172" s="23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7" t="s">
        <v>150</v>
      </c>
      <c r="AT172" s="237" t="s">
        <v>145</v>
      </c>
      <c r="AU172" s="237" t="s">
        <v>79</v>
      </c>
      <c r="AY172" s="18" t="s">
        <v>142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77</v>
      </c>
      <c r="BK172" s="238">
        <f>ROUND(I172*H172,2)</f>
        <v>0</v>
      </c>
      <c r="BL172" s="18" t="s">
        <v>150</v>
      </c>
      <c r="BM172" s="237" t="s">
        <v>213</v>
      </c>
    </row>
    <row r="173" spans="1:51" s="13" customFormat="1" ht="12">
      <c r="A173" s="13"/>
      <c r="B173" s="239"/>
      <c r="C173" s="240"/>
      <c r="D173" s="241" t="s">
        <v>152</v>
      </c>
      <c r="E173" s="242" t="s">
        <v>18</v>
      </c>
      <c r="F173" s="243" t="s">
        <v>162</v>
      </c>
      <c r="G173" s="240"/>
      <c r="H173" s="242" t="s">
        <v>18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152</v>
      </c>
      <c r="AU173" s="249" t="s">
        <v>79</v>
      </c>
      <c r="AV173" s="13" t="s">
        <v>77</v>
      </c>
      <c r="AW173" s="13" t="s">
        <v>32</v>
      </c>
      <c r="AX173" s="13" t="s">
        <v>70</v>
      </c>
      <c r="AY173" s="249" t="s">
        <v>142</v>
      </c>
    </row>
    <row r="174" spans="1:51" s="14" customFormat="1" ht="12">
      <c r="A174" s="14"/>
      <c r="B174" s="250"/>
      <c r="C174" s="251"/>
      <c r="D174" s="241" t="s">
        <v>152</v>
      </c>
      <c r="E174" s="252" t="s">
        <v>18</v>
      </c>
      <c r="F174" s="253" t="s">
        <v>163</v>
      </c>
      <c r="G174" s="251"/>
      <c r="H174" s="254">
        <v>41.86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152</v>
      </c>
      <c r="AU174" s="260" t="s">
        <v>79</v>
      </c>
      <c r="AV174" s="14" t="s">
        <v>79</v>
      </c>
      <c r="AW174" s="14" t="s">
        <v>32</v>
      </c>
      <c r="AX174" s="14" t="s">
        <v>70</v>
      </c>
      <c r="AY174" s="260" t="s">
        <v>142</v>
      </c>
    </row>
    <row r="175" spans="1:51" s="15" customFormat="1" ht="12">
      <c r="A175" s="15"/>
      <c r="B175" s="261"/>
      <c r="C175" s="262"/>
      <c r="D175" s="241" t="s">
        <v>152</v>
      </c>
      <c r="E175" s="263" t="s">
        <v>18</v>
      </c>
      <c r="F175" s="264" t="s">
        <v>156</v>
      </c>
      <c r="G175" s="262"/>
      <c r="H175" s="265">
        <v>41.86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1" t="s">
        <v>152</v>
      </c>
      <c r="AU175" s="271" t="s">
        <v>79</v>
      </c>
      <c r="AV175" s="15" t="s">
        <v>150</v>
      </c>
      <c r="AW175" s="15" t="s">
        <v>32</v>
      </c>
      <c r="AX175" s="15" t="s">
        <v>77</v>
      </c>
      <c r="AY175" s="271" t="s">
        <v>142</v>
      </c>
    </row>
    <row r="176" spans="1:63" s="12" customFormat="1" ht="22.8" customHeight="1">
      <c r="A176" s="12"/>
      <c r="B176" s="211"/>
      <c r="C176" s="212"/>
      <c r="D176" s="213" t="s">
        <v>69</v>
      </c>
      <c r="E176" s="225" t="s">
        <v>214</v>
      </c>
      <c r="F176" s="225" t="s">
        <v>215</v>
      </c>
      <c r="G176" s="212"/>
      <c r="H176" s="212"/>
      <c r="I176" s="215"/>
      <c r="J176" s="226">
        <f>BK176</f>
        <v>0</v>
      </c>
      <c r="K176" s="212"/>
      <c r="L176" s="217"/>
      <c r="M176" s="218"/>
      <c r="N176" s="219"/>
      <c r="O176" s="219"/>
      <c r="P176" s="220">
        <f>SUM(P177:P246)</f>
        <v>0</v>
      </c>
      <c r="Q176" s="219"/>
      <c r="R176" s="220">
        <f>SUM(R177:R246)</f>
        <v>0.0071162</v>
      </c>
      <c r="S176" s="219"/>
      <c r="T176" s="221">
        <f>SUM(T177:T246)</f>
        <v>7.01576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2" t="s">
        <v>77</v>
      </c>
      <c r="AT176" s="223" t="s">
        <v>69</v>
      </c>
      <c r="AU176" s="223" t="s">
        <v>77</v>
      </c>
      <c r="AY176" s="222" t="s">
        <v>142</v>
      </c>
      <c r="BK176" s="224">
        <f>SUM(BK177:BK246)</f>
        <v>0</v>
      </c>
    </row>
    <row r="177" spans="1:65" s="2" customFormat="1" ht="24" customHeight="1">
      <c r="A177" s="39"/>
      <c r="B177" s="40"/>
      <c r="C177" s="227" t="s">
        <v>214</v>
      </c>
      <c r="D177" s="227" t="s">
        <v>145</v>
      </c>
      <c r="E177" s="228" t="s">
        <v>216</v>
      </c>
      <c r="F177" s="229" t="s">
        <v>217</v>
      </c>
      <c r="G177" s="230" t="s">
        <v>148</v>
      </c>
      <c r="H177" s="231">
        <v>41.86</v>
      </c>
      <c r="I177" s="232"/>
      <c r="J177" s="231">
        <f>ROUND(I177*H177,2)</f>
        <v>0</v>
      </c>
      <c r="K177" s="229" t="s">
        <v>149</v>
      </c>
      <c r="L177" s="45"/>
      <c r="M177" s="233" t="s">
        <v>18</v>
      </c>
      <c r="N177" s="234" t="s">
        <v>41</v>
      </c>
      <c r="O177" s="85"/>
      <c r="P177" s="235">
        <f>O177*H177</f>
        <v>0</v>
      </c>
      <c r="Q177" s="235">
        <v>0.00013</v>
      </c>
      <c r="R177" s="235">
        <f>Q177*H177</f>
        <v>0.005441799999999999</v>
      </c>
      <c r="S177" s="235">
        <v>0</v>
      </c>
      <c r="T177" s="23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7" t="s">
        <v>150</v>
      </c>
      <c r="AT177" s="237" t="s">
        <v>145</v>
      </c>
      <c r="AU177" s="237" t="s">
        <v>79</v>
      </c>
      <c r="AY177" s="18" t="s">
        <v>142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8" t="s">
        <v>77</v>
      </c>
      <c r="BK177" s="238">
        <f>ROUND(I177*H177,2)</f>
        <v>0</v>
      </c>
      <c r="BL177" s="18" t="s">
        <v>150</v>
      </c>
      <c r="BM177" s="237" t="s">
        <v>218</v>
      </c>
    </row>
    <row r="178" spans="1:51" s="13" customFormat="1" ht="12">
      <c r="A178" s="13"/>
      <c r="B178" s="239"/>
      <c r="C178" s="240"/>
      <c r="D178" s="241" t="s">
        <v>152</v>
      </c>
      <c r="E178" s="242" t="s">
        <v>18</v>
      </c>
      <c r="F178" s="243" t="s">
        <v>162</v>
      </c>
      <c r="G178" s="240"/>
      <c r="H178" s="242" t="s">
        <v>18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152</v>
      </c>
      <c r="AU178" s="249" t="s">
        <v>79</v>
      </c>
      <c r="AV178" s="13" t="s">
        <v>77</v>
      </c>
      <c r="AW178" s="13" t="s">
        <v>32</v>
      </c>
      <c r="AX178" s="13" t="s">
        <v>70</v>
      </c>
      <c r="AY178" s="249" t="s">
        <v>142</v>
      </c>
    </row>
    <row r="179" spans="1:51" s="14" customFormat="1" ht="12">
      <c r="A179" s="14"/>
      <c r="B179" s="250"/>
      <c r="C179" s="251"/>
      <c r="D179" s="241" t="s">
        <v>152</v>
      </c>
      <c r="E179" s="252" t="s">
        <v>18</v>
      </c>
      <c r="F179" s="253" t="s">
        <v>163</v>
      </c>
      <c r="G179" s="251"/>
      <c r="H179" s="254">
        <v>41.86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152</v>
      </c>
      <c r="AU179" s="260" t="s">
        <v>79</v>
      </c>
      <c r="AV179" s="14" t="s">
        <v>79</v>
      </c>
      <c r="AW179" s="14" t="s">
        <v>32</v>
      </c>
      <c r="AX179" s="14" t="s">
        <v>70</v>
      </c>
      <c r="AY179" s="260" t="s">
        <v>142</v>
      </c>
    </row>
    <row r="180" spans="1:51" s="15" customFormat="1" ht="12">
      <c r="A180" s="15"/>
      <c r="B180" s="261"/>
      <c r="C180" s="262"/>
      <c r="D180" s="241" t="s">
        <v>152</v>
      </c>
      <c r="E180" s="263" t="s">
        <v>18</v>
      </c>
      <c r="F180" s="264" t="s">
        <v>156</v>
      </c>
      <c r="G180" s="262"/>
      <c r="H180" s="265">
        <v>41.86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1" t="s">
        <v>152</v>
      </c>
      <c r="AU180" s="271" t="s">
        <v>79</v>
      </c>
      <c r="AV180" s="15" t="s">
        <v>150</v>
      </c>
      <c r="AW180" s="15" t="s">
        <v>32</v>
      </c>
      <c r="AX180" s="15" t="s">
        <v>77</v>
      </c>
      <c r="AY180" s="271" t="s">
        <v>142</v>
      </c>
    </row>
    <row r="181" spans="1:65" s="2" customFormat="1" ht="24" customHeight="1">
      <c r="A181" s="39"/>
      <c r="B181" s="40"/>
      <c r="C181" s="227" t="s">
        <v>219</v>
      </c>
      <c r="D181" s="227" t="s">
        <v>145</v>
      </c>
      <c r="E181" s="228" t="s">
        <v>220</v>
      </c>
      <c r="F181" s="229" t="s">
        <v>221</v>
      </c>
      <c r="G181" s="230" t="s">
        <v>148</v>
      </c>
      <c r="H181" s="231">
        <v>41.86</v>
      </c>
      <c r="I181" s="232"/>
      <c r="J181" s="231">
        <f>ROUND(I181*H181,2)</f>
        <v>0</v>
      </c>
      <c r="K181" s="229" t="s">
        <v>149</v>
      </c>
      <c r="L181" s="45"/>
      <c r="M181" s="233" t="s">
        <v>18</v>
      </c>
      <c r="N181" s="234" t="s">
        <v>41</v>
      </c>
      <c r="O181" s="85"/>
      <c r="P181" s="235">
        <f>O181*H181</f>
        <v>0</v>
      </c>
      <c r="Q181" s="235">
        <v>4E-05</v>
      </c>
      <c r="R181" s="235">
        <f>Q181*H181</f>
        <v>0.0016744000000000002</v>
      </c>
      <c r="S181" s="235">
        <v>0</v>
      </c>
      <c r="T181" s="23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7" t="s">
        <v>150</v>
      </c>
      <c r="AT181" s="237" t="s">
        <v>145</v>
      </c>
      <c r="AU181" s="237" t="s">
        <v>79</v>
      </c>
      <c r="AY181" s="18" t="s">
        <v>142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8" t="s">
        <v>77</v>
      </c>
      <c r="BK181" s="238">
        <f>ROUND(I181*H181,2)</f>
        <v>0</v>
      </c>
      <c r="BL181" s="18" t="s">
        <v>150</v>
      </c>
      <c r="BM181" s="237" t="s">
        <v>222</v>
      </c>
    </row>
    <row r="182" spans="1:51" s="13" customFormat="1" ht="12">
      <c r="A182" s="13"/>
      <c r="B182" s="239"/>
      <c r="C182" s="240"/>
      <c r="D182" s="241" t="s">
        <v>152</v>
      </c>
      <c r="E182" s="242" t="s">
        <v>18</v>
      </c>
      <c r="F182" s="243" t="s">
        <v>162</v>
      </c>
      <c r="G182" s="240"/>
      <c r="H182" s="242" t="s">
        <v>18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152</v>
      </c>
      <c r="AU182" s="249" t="s">
        <v>79</v>
      </c>
      <c r="AV182" s="13" t="s">
        <v>77</v>
      </c>
      <c r="AW182" s="13" t="s">
        <v>32</v>
      </c>
      <c r="AX182" s="13" t="s">
        <v>70</v>
      </c>
      <c r="AY182" s="249" t="s">
        <v>142</v>
      </c>
    </row>
    <row r="183" spans="1:51" s="14" customFormat="1" ht="12">
      <c r="A183" s="14"/>
      <c r="B183" s="250"/>
      <c r="C183" s="251"/>
      <c r="D183" s="241" t="s">
        <v>152</v>
      </c>
      <c r="E183" s="252" t="s">
        <v>18</v>
      </c>
      <c r="F183" s="253" t="s">
        <v>163</v>
      </c>
      <c r="G183" s="251"/>
      <c r="H183" s="254">
        <v>41.86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152</v>
      </c>
      <c r="AU183" s="260" t="s">
        <v>79</v>
      </c>
      <c r="AV183" s="14" t="s">
        <v>79</v>
      </c>
      <c r="AW183" s="14" t="s">
        <v>32</v>
      </c>
      <c r="AX183" s="14" t="s">
        <v>70</v>
      </c>
      <c r="AY183" s="260" t="s">
        <v>142</v>
      </c>
    </row>
    <row r="184" spans="1:51" s="15" customFormat="1" ht="12">
      <c r="A184" s="15"/>
      <c r="B184" s="261"/>
      <c r="C184" s="262"/>
      <c r="D184" s="241" t="s">
        <v>152</v>
      </c>
      <c r="E184" s="263" t="s">
        <v>18</v>
      </c>
      <c r="F184" s="264" t="s">
        <v>156</v>
      </c>
      <c r="G184" s="262"/>
      <c r="H184" s="265">
        <v>41.86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152</v>
      </c>
      <c r="AU184" s="271" t="s">
        <v>79</v>
      </c>
      <c r="AV184" s="15" t="s">
        <v>150</v>
      </c>
      <c r="AW184" s="15" t="s">
        <v>32</v>
      </c>
      <c r="AX184" s="15" t="s">
        <v>77</v>
      </c>
      <c r="AY184" s="271" t="s">
        <v>142</v>
      </c>
    </row>
    <row r="185" spans="1:65" s="2" customFormat="1" ht="24" customHeight="1">
      <c r="A185" s="39"/>
      <c r="B185" s="40"/>
      <c r="C185" s="227" t="s">
        <v>223</v>
      </c>
      <c r="D185" s="227" t="s">
        <v>145</v>
      </c>
      <c r="E185" s="228" t="s">
        <v>224</v>
      </c>
      <c r="F185" s="229" t="s">
        <v>225</v>
      </c>
      <c r="G185" s="230" t="s">
        <v>148</v>
      </c>
      <c r="H185" s="231">
        <v>41.86</v>
      </c>
      <c r="I185" s="232"/>
      <c r="J185" s="231">
        <f>ROUND(I185*H185,2)</f>
        <v>0</v>
      </c>
      <c r="K185" s="229" t="s">
        <v>149</v>
      </c>
      <c r="L185" s="45"/>
      <c r="M185" s="233" t="s">
        <v>18</v>
      </c>
      <c r="N185" s="234" t="s">
        <v>41</v>
      </c>
      <c r="O185" s="85"/>
      <c r="P185" s="235">
        <f>O185*H185</f>
        <v>0</v>
      </c>
      <c r="Q185" s="235">
        <v>0</v>
      </c>
      <c r="R185" s="235">
        <f>Q185*H185</f>
        <v>0</v>
      </c>
      <c r="S185" s="235">
        <v>0.035</v>
      </c>
      <c r="T185" s="236">
        <f>S185*H185</f>
        <v>1.4651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7" t="s">
        <v>150</v>
      </c>
      <c r="AT185" s="237" t="s">
        <v>145</v>
      </c>
      <c r="AU185" s="237" t="s">
        <v>79</v>
      </c>
      <c r="AY185" s="18" t="s">
        <v>142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8" t="s">
        <v>77</v>
      </c>
      <c r="BK185" s="238">
        <f>ROUND(I185*H185,2)</f>
        <v>0</v>
      </c>
      <c r="BL185" s="18" t="s">
        <v>150</v>
      </c>
      <c r="BM185" s="237" t="s">
        <v>226</v>
      </c>
    </row>
    <row r="186" spans="1:51" s="13" customFormat="1" ht="12">
      <c r="A186" s="13"/>
      <c r="B186" s="239"/>
      <c r="C186" s="240"/>
      <c r="D186" s="241" t="s">
        <v>152</v>
      </c>
      <c r="E186" s="242" t="s">
        <v>18</v>
      </c>
      <c r="F186" s="243" t="s">
        <v>162</v>
      </c>
      <c r="G186" s="240"/>
      <c r="H186" s="242" t="s">
        <v>18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152</v>
      </c>
      <c r="AU186" s="249" t="s">
        <v>79</v>
      </c>
      <c r="AV186" s="13" t="s">
        <v>77</v>
      </c>
      <c r="AW186" s="13" t="s">
        <v>32</v>
      </c>
      <c r="AX186" s="13" t="s">
        <v>70</v>
      </c>
      <c r="AY186" s="249" t="s">
        <v>142</v>
      </c>
    </row>
    <row r="187" spans="1:51" s="14" customFormat="1" ht="12">
      <c r="A187" s="14"/>
      <c r="B187" s="250"/>
      <c r="C187" s="251"/>
      <c r="D187" s="241" t="s">
        <v>152</v>
      </c>
      <c r="E187" s="252" t="s">
        <v>18</v>
      </c>
      <c r="F187" s="253" t="s">
        <v>163</v>
      </c>
      <c r="G187" s="251"/>
      <c r="H187" s="254">
        <v>41.86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152</v>
      </c>
      <c r="AU187" s="260" t="s">
        <v>79</v>
      </c>
      <c r="AV187" s="14" t="s">
        <v>79</v>
      </c>
      <c r="AW187" s="14" t="s">
        <v>32</v>
      </c>
      <c r="AX187" s="14" t="s">
        <v>70</v>
      </c>
      <c r="AY187" s="260" t="s">
        <v>142</v>
      </c>
    </row>
    <row r="188" spans="1:51" s="15" customFormat="1" ht="12">
      <c r="A188" s="15"/>
      <c r="B188" s="261"/>
      <c r="C188" s="262"/>
      <c r="D188" s="241" t="s">
        <v>152</v>
      </c>
      <c r="E188" s="263" t="s">
        <v>18</v>
      </c>
      <c r="F188" s="264" t="s">
        <v>156</v>
      </c>
      <c r="G188" s="262"/>
      <c r="H188" s="265">
        <v>41.86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152</v>
      </c>
      <c r="AU188" s="271" t="s">
        <v>79</v>
      </c>
      <c r="AV188" s="15" t="s">
        <v>150</v>
      </c>
      <c r="AW188" s="15" t="s">
        <v>32</v>
      </c>
      <c r="AX188" s="15" t="s">
        <v>77</v>
      </c>
      <c r="AY188" s="271" t="s">
        <v>142</v>
      </c>
    </row>
    <row r="189" spans="1:65" s="2" customFormat="1" ht="16.5" customHeight="1">
      <c r="A189" s="39"/>
      <c r="B189" s="40"/>
      <c r="C189" s="227" t="s">
        <v>227</v>
      </c>
      <c r="D189" s="227" t="s">
        <v>145</v>
      </c>
      <c r="E189" s="228" t="s">
        <v>228</v>
      </c>
      <c r="F189" s="229" t="s">
        <v>229</v>
      </c>
      <c r="G189" s="230" t="s">
        <v>230</v>
      </c>
      <c r="H189" s="231">
        <v>20</v>
      </c>
      <c r="I189" s="232"/>
      <c r="J189" s="231">
        <f>ROUND(I189*H189,2)</f>
        <v>0</v>
      </c>
      <c r="K189" s="229" t="s">
        <v>231</v>
      </c>
      <c r="L189" s="45"/>
      <c r="M189" s="233" t="s">
        <v>18</v>
      </c>
      <c r="N189" s="234" t="s">
        <v>41</v>
      </c>
      <c r="O189" s="85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7" t="s">
        <v>150</v>
      </c>
      <c r="AT189" s="237" t="s">
        <v>145</v>
      </c>
      <c r="AU189" s="237" t="s">
        <v>79</v>
      </c>
      <c r="AY189" s="18" t="s">
        <v>142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8" t="s">
        <v>77</v>
      </c>
      <c r="BK189" s="238">
        <f>ROUND(I189*H189,2)</f>
        <v>0</v>
      </c>
      <c r="BL189" s="18" t="s">
        <v>150</v>
      </c>
      <c r="BM189" s="237" t="s">
        <v>232</v>
      </c>
    </row>
    <row r="190" spans="1:65" s="2" customFormat="1" ht="16.5" customHeight="1">
      <c r="A190" s="39"/>
      <c r="B190" s="40"/>
      <c r="C190" s="227" t="s">
        <v>233</v>
      </c>
      <c r="D190" s="227" t="s">
        <v>145</v>
      </c>
      <c r="E190" s="228" t="s">
        <v>234</v>
      </c>
      <c r="F190" s="229" t="s">
        <v>235</v>
      </c>
      <c r="G190" s="230" t="s">
        <v>148</v>
      </c>
      <c r="H190" s="231">
        <v>41.86</v>
      </c>
      <c r="I190" s="232"/>
      <c r="J190" s="231">
        <f>ROUND(I190*H190,2)</f>
        <v>0</v>
      </c>
      <c r="K190" s="229" t="s">
        <v>149</v>
      </c>
      <c r="L190" s="45"/>
      <c r="M190" s="233" t="s">
        <v>18</v>
      </c>
      <c r="N190" s="234" t="s">
        <v>41</v>
      </c>
      <c r="O190" s="85"/>
      <c r="P190" s="235">
        <f>O190*H190</f>
        <v>0</v>
      </c>
      <c r="Q190" s="235">
        <v>0</v>
      </c>
      <c r="R190" s="235">
        <f>Q190*H190</f>
        <v>0</v>
      </c>
      <c r="S190" s="235">
        <v>0.004</v>
      </c>
      <c r="T190" s="236">
        <f>S190*H190</f>
        <v>0.16744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7" t="s">
        <v>150</v>
      </c>
      <c r="AT190" s="237" t="s">
        <v>145</v>
      </c>
      <c r="AU190" s="237" t="s">
        <v>79</v>
      </c>
      <c r="AY190" s="18" t="s">
        <v>142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8" t="s">
        <v>77</v>
      </c>
      <c r="BK190" s="238">
        <f>ROUND(I190*H190,2)</f>
        <v>0</v>
      </c>
      <c r="BL190" s="18" t="s">
        <v>150</v>
      </c>
      <c r="BM190" s="237" t="s">
        <v>236</v>
      </c>
    </row>
    <row r="191" spans="1:51" s="13" customFormat="1" ht="12">
      <c r="A191" s="13"/>
      <c r="B191" s="239"/>
      <c r="C191" s="240"/>
      <c r="D191" s="241" t="s">
        <v>152</v>
      </c>
      <c r="E191" s="242" t="s">
        <v>18</v>
      </c>
      <c r="F191" s="243" t="s">
        <v>162</v>
      </c>
      <c r="G191" s="240"/>
      <c r="H191" s="242" t="s">
        <v>18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152</v>
      </c>
      <c r="AU191" s="249" t="s">
        <v>79</v>
      </c>
      <c r="AV191" s="13" t="s">
        <v>77</v>
      </c>
      <c r="AW191" s="13" t="s">
        <v>32</v>
      </c>
      <c r="AX191" s="13" t="s">
        <v>70</v>
      </c>
      <c r="AY191" s="249" t="s">
        <v>142</v>
      </c>
    </row>
    <row r="192" spans="1:51" s="14" customFormat="1" ht="12">
      <c r="A192" s="14"/>
      <c r="B192" s="250"/>
      <c r="C192" s="251"/>
      <c r="D192" s="241" t="s">
        <v>152</v>
      </c>
      <c r="E192" s="252" t="s">
        <v>18</v>
      </c>
      <c r="F192" s="253" t="s">
        <v>163</v>
      </c>
      <c r="G192" s="251"/>
      <c r="H192" s="254">
        <v>41.86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152</v>
      </c>
      <c r="AU192" s="260" t="s">
        <v>79</v>
      </c>
      <c r="AV192" s="14" t="s">
        <v>79</v>
      </c>
      <c r="AW192" s="14" t="s">
        <v>32</v>
      </c>
      <c r="AX192" s="14" t="s">
        <v>70</v>
      </c>
      <c r="AY192" s="260" t="s">
        <v>142</v>
      </c>
    </row>
    <row r="193" spans="1:51" s="15" customFormat="1" ht="12">
      <c r="A193" s="15"/>
      <c r="B193" s="261"/>
      <c r="C193" s="262"/>
      <c r="D193" s="241" t="s">
        <v>152</v>
      </c>
      <c r="E193" s="263" t="s">
        <v>18</v>
      </c>
      <c r="F193" s="264" t="s">
        <v>156</v>
      </c>
      <c r="G193" s="262"/>
      <c r="H193" s="265">
        <v>41.86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1" t="s">
        <v>152</v>
      </c>
      <c r="AU193" s="271" t="s">
        <v>79</v>
      </c>
      <c r="AV193" s="15" t="s">
        <v>150</v>
      </c>
      <c r="AW193" s="15" t="s">
        <v>32</v>
      </c>
      <c r="AX193" s="15" t="s">
        <v>77</v>
      </c>
      <c r="AY193" s="271" t="s">
        <v>142</v>
      </c>
    </row>
    <row r="194" spans="1:65" s="2" customFormat="1" ht="24" customHeight="1">
      <c r="A194" s="39"/>
      <c r="B194" s="40"/>
      <c r="C194" s="227" t="s">
        <v>237</v>
      </c>
      <c r="D194" s="227" t="s">
        <v>145</v>
      </c>
      <c r="E194" s="228" t="s">
        <v>238</v>
      </c>
      <c r="F194" s="229" t="s">
        <v>239</v>
      </c>
      <c r="G194" s="230" t="s">
        <v>148</v>
      </c>
      <c r="H194" s="231">
        <v>99.08</v>
      </c>
      <c r="I194" s="232"/>
      <c r="J194" s="231">
        <f>ROUND(I194*H194,2)</f>
        <v>0</v>
      </c>
      <c r="K194" s="229" t="s">
        <v>149</v>
      </c>
      <c r="L194" s="45"/>
      <c r="M194" s="233" t="s">
        <v>18</v>
      </c>
      <c r="N194" s="234" t="s">
        <v>41</v>
      </c>
      <c r="O194" s="85"/>
      <c r="P194" s="235">
        <f>O194*H194</f>
        <v>0</v>
      </c>
      <c r="Q194" s="235">
        <v>0</v>
      </c>
      <c r="R194" s="235">
        <f>Q194*H194</f>
        <v>0</v>
      </c>
      <c r="S194" s="235">
        <v>0.004</v>
      </c>
      <c r="T194" s="236">
        <f>S194*H194</f>
        <v>0.39632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7" t="s">
        <v>150</v>
      </c>
      <c r="AT194" s="237" t="s">
        <v>145</v>
      </c>
      <c r="AU194" s="237" t="s">
        <v>79</v>
      </c>
      <c r="AY194" s="18" t="s">
        <v>142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8" t="s">
        <v>77</v>
      </c>
      <c r="BK194" s="238">
        <f>ROUND(I194*H194,2)</f>
        <v>0</v>
      </c>
      <c r="BL194" s="18" t="s">
        <v>150</v>
      </c>
      <c r="BM194" s="237" t="s">
        <v>240</v>
      </c>
    </row>
    <row r="195" spans="1:51" s="13" customFormat="1" ht="12">
      <c r="A195" s="13"/>
      <c r="B195" s="239"/>
      <c r="C195" s="240"/>
      <c r="D195" s="241" t="s">
        <v>152</v>
      </c>
      <c r="E195" s="242" t="s">
        <v>18</v>
      </c>
      <c r="F195" s="243" t="s">
        <v>191</v>
      </c>
      <c r="G195" s="240"/>
      <c r="H195" s="242" t="s">
        <v>18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152</v>
      </c>
      <c r="AU195" s="249" t="s">
        <v>79</v>
      </c>
      <c r="AV195" s="13" t="s">
        <v>77</v>
      </c>
      <c r="AW195" s="13" t="s">
        <v>32</v>
      </c>
      <c r="AX195" s="13" t="s">
        <v>70</v>
      </c>
      <c r="AY195" s="249" t="s">
        <v>142</v>
      </c>
    </row>
    <row r="196" spans="1:51" s="13" customFormat="1" ht="12">
      <c r="A196" s="13"/>
      <c r="B196" s="239"/>
      <c r="C196" s="240"/>
      <c r="D196" s="241" t="s">
        <v>152</v>
      </c>
      <c r="E196" s="242" t="s">
        <v>18</v>
      </c>
      <c r="F196" s="243" t="s">
        <v>192</v>
      </c>
      <c r="G196" s="240"/>
      <c r="H196" s="242" t="s">
        <v>18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152</v>
      </c>
      <c r="AU196" s="249" t="s">
        <v>79</v>
      </c>
      <c r="AV196" s="13" t="s">
        <v>77</v>
      </c>
      <c r="AW196" s="13" t="s">
        <v>32</v>
      </c>
      <c r="AX196" s="13" t="s">
        <v>70</v>
      </c>
      <c r="AY196" s="249" t="s">
        <v>142</v>
      </c>
    </row>
    <row r="197" spans="1:51" s="14" customFormat="1" ht="12">
      <c r="A197" s="14"/>
      <c r="B197" s="250"/>
      <c r="C197" s="251"/>
      <c r="D197" s="241" t="s">
        <v>152</v>
      </c>
      <c r="E197" s="252" t="s">
        <v>18</v>
      </c>
      <c r="F197" s="253" t="s">
        <v>193</v>
      </c>
      <c r="G197" s="251"/>
      <c r="H197" s="254">
        <v>16.79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152</v>
      </c>
      <c r="AU197" s="260" t="s">
        <v>79</v>
      </c>
      <c r="AV197" s="14" t="s">
        <v>79</v>
      </c>
      <c r="AW197" s="14" t="s">
        <v>32</v>
      </c>
      <c r="AX197" s="14" t="s">
        <v>70</v>
      </c>
      <c r="AY197" s="260" t="s">
        <v>142</v>
      </c>
    </row>
    <row r="198" spans="1:51" s="14" customFormat="1" ht="12">
      <c r="A198" s="14"/>
      <c r="B198" s="250"/>
      <c r="C198" s="251"/>
      <c r="D198" s="241" t="s">
        <v>152</v>
      </c>
      <c r="E198" s="252" t="s">
        <v>18</v>
      </c>
      <c r="F198" s="253" t="s">
        <v>194</v>
      </c>
      <c r="G198" s="251"/>
      <c r="H198" s="254">
        <v>-0.4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152</v>
      </c>
      <c r="AU198" s="260" t="s">
        <v>79</v>
      </c>
      <c r="AV198" s="14" t="s">
        <v>79</v>
      </c>
      <c r="AW198" s="14" t="s">
        <v>32</v>
      </c>
      <c r="AX198" s="14" t="s">
        <v>70</v>
      </c>
      <c r="AY198" s="260" t="s">
        <v>142</v>
      </c>
    </row>
    <row r="199" spans="1:51" s="13" customFormat="1" ht="12">
      <c r="A199" s="13"/>
      <c r="B199" s="239"/>
      <c r="C199" s="240"/>
      <c r="D199" s="241" t="s">
        <v>152</v>
      </c>
      <c r="E199" s="242" t="s">
        <v>18</v>
      </c>
      <c r="F199" s="243" t="s">
        <v>195</v>
      </c>
      <c r="G199" s="240"/>
      <c r="H199" s="242" t="s">
        <v>18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152</v>
      </c>
      <c r="AU199" s="249" t="s">
        <v>79</v>
      </c>
      <c r="AV199" s="13" t="s">
        <v>77</v>
      </c>
      <c r="AW199" s="13" t="s">
        <v>32</v>
      </c>
      <c r="AX199" s="13" t="s">
        <v>70</v>
      </c>
      <c r="AY199" s="249" t="s">
        <v>142</v>
      </c>
    </row>
    <row r="200" spans="1:51" s="14" customFormat="1" ht="12">
      <c r="A200" s="14"/>
      <c r="B200" s="250"/>
      <c r="C200" s="251"/>
      <c r="D200" s="241" t="s">
        <v>152</v>
      </c>
      <c r="E200" s="252" t="s">
        <v>18</v>
      </c>
      <c r="F200" s="253" t="s">
        <v>196</v>
      </c>
      <c r="G200" s="251"/>
      <c r="H200" s="254">
        <v>24.33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152</v>
      </c>
      <c r="AU200" s="260" t="s">
        <v>79</v>
      </c>
      <c r="AV200" s="14" t="s">
        <v>79</v>
      </c>
      <c r="AW200" s="14" t="s">
        <v>32</v>
      </c>
      <c r="AX200" s="14" t="s">
        <v>70</v>
      </c>
      <c r="AY200" s="260" t="s">
        <v>142</v>
      </c>
    </row>
    <row r="201" spans="1:51" s="14" customFormat="1" ht="12">
      <c r="A201" s="14"/>
      <c r="B201" s="250"/>
      <c r="C201" s="251"/>
      <c r="D201" s="241" t="s">
        <v>152</v>
      </c>
      <c r="E201" s="252" t="s">
        <v>18</v>
      </c>
      <c r="F201" s="253" t="s">
        <v>197</v>
      </c>
      <c r="G201" s="251"/>
      <c r="H201" s="254">
        <v>-0.2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152</v>
      </c>
      <c r="AU201" s="260" t="s">
        <v>79</v>
      </c>
      <c r="AV201" s="14" t="s">
        <v>79</v>
      </c>
      <c r="AW201" s="14" t="s">
        <v>32</v>
      </c>
      <c r="AX201" s="14" t="s">
        <v>70</v>
      </c>
      <c r="AY201" s="260" t="s">
        <v>142</v>
      </c>
    </row>
    <row r="202" spans="1:51" s="14" customFormat="1" ht="12">
      <c r="A202" s="14"/>
      <c r="B202" s="250"/>
      <c r="C202" s="251"/>
      <c r="D202" s="241" t="s">
        <v>152</v>
      </c>
      <c r="E202" s="252" t="s">
        <v>18</v>
      </c>
      <c r="F202" s="253" t="s">
        <v>198</v>
      </c>
      <c r="G202" s="251"/>
      <c r="H202" s="254">
        <v>-1.65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152</v>
      </c>
      <c r="AU202" s="260" t="s">
        <v>79</v>
      </c>
      <c r="AV202" s="14" t="s">
        <v>79</v>
      </c>
      <c r="AW202" s="14" t="s">
        <v>32</v>
      </c>
      <c r="AX202" s="14" t="s">
        <v>70</v>
      </c>
      <c r="AY202" s="260" t="s">
        <v>142</v>
      </c>
    </row>
    <row r="203" spans="1:51" s="13" customFormat="1" ht="12">
      <c r="A203" s="13"/>
      <c r="B203" s="239"/>
      <c r="C203" s="240"/>
      <c r="D203" s="241" t="s">
        <v>152</v>
      </c>
      <c r="E203" s="242" t="s">
        <v>18</v>
      </c>
      <c r="F203" s="243" t="s">
        <v>199</v>
      </c>
      <c r="G203" s="240"/>
      <c r="H203" s="242" t="s">
        <v>18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152</v>
      </c>
      <c r="AU203" s="249" t="s">
        <v>79</v>
      </c>
      <c r="AV203" s="13" t="s">
        <v>77</v>
      </c>
      <c r="AW203" s="13" t="s">
        <v>32</v>
      </c>
      <c r="AX203" s="13" t="s">
        <v>70</v>
      </c>
      <c r="AY203" s="249" t="s">
        <v>142</v>
      </c>
    </row>
    <row r="204" spans="1:51" s="14" customFormat="1" ht="12">
      <c r="A204" s="14"/>
      <c r="B204" s="250"/>
      <c r="C204" s="251"/>
      <c r="D204" s="241" t="s">
        <v>152</v>
      </c>
      <c r="E204" s="252" t="s">
        <v>18</v>
      </c>
      <c r="F204" s="253" t="s">
        <v>200</v>
      </c>
      <c r="G204" s="251"/>
      <c r="H204" s="254">
        <v>29.51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152</v>
      </c>
      <c r="AU204" s="260" t="s">
        <v>79</v>
      </c>
      <c r="AV204" s="14" t="s">
        <v>79</v>
      </c>
      <c r="AW204" s="14" t="s">
        <v>32</v>
      </c>
      <c r="AX204" s="14" t="s">
        <v>70</v>
      </c>
      <c r="AY204" s="260" t="s">
        <v>142</v>
      </c>
    </row>
    <row r="205" spans="1:51" s="14" customFormat="1" ht="12">
      <c r="A205" s="14"/>
      <c r="B205" s="250"/>
      <c r="C205" s="251"/>
      <c r="D205" s="241" t="s">
        <v>152</v>
      </c>
      <c r="E205" s="252" t="s">
        <v>18</v>
      </c>
      <c r="F205" s="253" t="s">
        <v>194</v>
      </c>
      <c r="G205" s="251"/>
      <c r="H205" s="254">
        <v>-0.4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152</v>
      </c>
      <c r="AU205" s="260" t="s">
        <v>79</v>
      </c>
      <c r="AV205" s="14" t="s">
        <v>79</v>
      </c>
      <c r="AW205" s="14" t="s">
        <v>32</v>
      </c>
      <c r="AX205" s="14" t="s">
        <v>70</v>
      </c>
      <c r="AY205" s="260" t="s">
        <v>142</v>
      </c>
    </row>
    <row r="206" spans="1:51" s="14" customFormat="1" ht="12">
      <c r="A206" s="14"/>
      <c r="B206" s="250"/>
      <c r="C206" s="251"/>
      <c r="D206" s="241" t="s">
        <v>152</v>
      </c>
      <c r="E206" s="252" t="s">
        <v>18</v>
      </c>
      <c r="F206" s="253" t="s">
        <v>198</v>
      </c>
      <c r="G206" s="251"/>
      <c r="H206" s="254">
        <v>-1.65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152</v>
      </c>
      <c r="AU206" s="260" t="s">
        <v>79</v>
      </c>
      <c r="AV206" s="14" t="s">
        <v>79</v>
      </c>
      <c r="AW206" s="14" t="s">
        <v>32</v>
      </c>
      <c r="AX206" s="14" t="s">
        <v>70</v>
      </c>
      <c r="AY206" s="260" t="s">
        <v>142</v>
      </c>
    </row>
    <row r="207" spans="1:51" s="13" customFormat="1" ht="12">
      <c r="A207" s="13"/>
      <c r="B207" s="239"/>
      <c r="C207" s="240"/>
      <c r="D207" s="241" t="s">
        <v>152</v>
      </c>
      <c r="E207" s="242" t="s">
        <v>18</v>
      </c>
      <c r="F207" s="243" t="s">
        <v>201</v>
      </c>
      <c r="G207" s="240"/>
      <c r="H207" s="242" t="s">
        <v>18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152</v>
      </c>
      <c r="AU207" s="249" t="s">
        <v>79</v>
      </c>
      <c r="AV207" s="13" t="s">
        <v>77</v>
      </c>
      <c r="AW207" s="13" t="s">
        <v>32</v>
      </c>
      <c r="AX207" s="13" t="s">
        <v>70</v>
      </c>
      <c r="AY207" s="249" t="s">
        <v>142</v>
      </c>
    </row>
    <row r="208" spans="1:51" s="14" customFormat="1" ht="12">
      <c r="A208" s="14"/>
      <c r="B208" s="250"/>
      <c r="C208" s="251"/>
      <c r="D208" s="241" t="s">
        <v>152</v>
      </c>
      <c r="E208" s="252" t="s">
        <v>18</v>
      </c>
      <c r="F208" s="253" t="s">
        <v>202</v>
      </c>
      <c r="G208" s="251"/>
      <c r="H208" s="254">
        <v>22.85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152</v>
      </c>
      <c r="AU208" s="260" t="s">
        <v>79</v>
      </c>
      <c r="AV208" s="14" t="s">
        <v>79</v>
      </c>
      <c r="AW208" s="14" t="s">
        <v>32</v>
      </c>
      <c r="AX208" s="14" t="s">
        <v>70</v>
      </c>
      <c r="AY208" s="260" t="s">
        <v>142</v>
      </c>
    </row>
    <row r="209" spans="1:51" s="14" customFormat="1" ht="12">
      <c r="A209" s="14"/>
      <c r="B209" s="250"/>
      <c r="C209" s="251"/>
      <c r="D209" s="241" t="s">
        <v>152</v>
      </c>
      <c r="E209" s="252" t="s">
        <v>18</v>
      </c>
      <c r="F209" s="253" t="s">
        <v>194</v>
      </c>
      <c r="G209" s="251"/>
      <c r="H209" s="254">
        <v>-0.4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152</v>
      </c>
      <c r="AU209" s="260" t="s">
        <v>79</v>
      </c>
      <c r="AV209" s="14" t="s">
        <v>79</v>
      </c>
      <c r="AW209" s="14" t="s">
        <v>32</v>
      </c>
      <c r="AX209" s="14" t="s">
        <v>70</v>
      </c>
      <c r="AY209" s="260" t="s">
        <v>142</v>
      </c>
    </row>
    <row r="210" spans="1:51" s="14" customFormat="1" ht="12">
      <c r="A210" s="14"/>
      <c r="B210" s="250"/>
      <c r="C210" s="251"/>
      <c r="D210" s="241" t="s">
        <v>152</v>
      </c>
      <c r="E210" s="252" t="s">
        <v>18</v>
      </c>
      <c r="F210" s="253" t="s">
        <v>203</v>
      </c>
      <c r="G210" s="251"/>
      <c r="H210" s="254">
        <v>-3.3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152</v>
      </c>
      <c r="AU210" s="260" t="s">
        <v>79</v>
      </c>
      <c r="AV210" s="14" t="s">
        <v>79</v>
      </c>
      <c r="AW210" s="14" t="s">
        <v>32</v>
      </c>
      <c r="AX210" s="14" t="s">
        <v>70</v>
      </c>
      <c r="AY210" s="260" t="s">
        <v>142</v>
      </c>
    </row>
    <row r="211" spans="1:51" s="13" customFormat="1" ht="12">
      <c r="A211" s="13"/>
      <c r="B211" s="239"/>
      <c r="C211" s="240"/>
      <c r="D211" s="241" t="s">
        <v>152</v>
      </c>
      <c r="E211" s="242" t="s">
        <v>18</v>
      </c>
      <c r="F211" s="243" t="s">
        <v>204</v>
      </c>
      <c r="G211" s="240"/>
      <c r="H211" s="242" t="s">
        <v>18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152</v>
      </c>
      <c r="AU211" s="249" t="s">
        <v>79</v>
      </c>
      <c r="AV211" s="13" t="s">
        <v>77</v>
      </c>
      <c r="AW211" s="13" t="s">
        <v>32</v>
      </c>
      <c r="AX211" s="13" t="s">
        <v>70</v>
      </c>
      <c r="AY211" s="249" t="s">
        <v>142</v>
      </c>
    </row>
    <row r="212" spans="1:51" s="14" customFormat="1" ht="12">
      <c r="A212" s="14"/>
      <c r="B212" s="250"/>
      <c r="C212" s="251"/>
      <c r="D212" s="241" t="s">
        <v>152</v>
      </c>
      <c r="E212" s="252" t="s">
        <v>18</v>
      </c>
      <c r="F212" s="253" t="s">
        <v>205</v>
      </c>
      <c r="G212" s="251"/>
      <c r="H212" s="254">
        <v>15.45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152</v>
      </c>
      <c r="AU212" s="260" t="s">
        <v>79</v>
      </c>
      <c r="AV212" s="14" t="s">
        <v>79</v>
      </c>
      <c r="AW212" s="14" t="s">
        <v>32</v>
      </c>
      <c r="AX212" s="14" t="s">
        <v>70</v>
      </c>
      <c r="AY212" s="260" t="s">
        <v>142</v>
      </c>
    </row>
    <row r="213" spans="1:51" s="14" customFormat="1" ht="12">
      <c r="A213" s="14"/>
      <c r="B213" s="250"/>
      <c r="C213" s="251"/>
      <c r="D213" s="241" t="s">
        <v>152</v>
      </c>
      <c r="E213" s="252" t="s">
        <v>18</v>
      </c>
      <c r="F213" s="253" t="s">
        <v>197</v>
      </c>
      <c r="G213" s="251"/>
      <c r="H213" s="254">
        <v>-0.2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152</v>
      </c>
      <c r="AU213" s="260" t="s">
        <v>79</v>
      </c>
      <c r="AV213" s="14" t="s">
        <v>79</v>
      </c>
      <c r="AW213" s="14" t="s">
        <v>32</v>
      </c>
      <c r="AX213" s="14" t="s">
        <v>70</v>
      </c>
      <c r="AY213" s="260" t="s">
        <v>142</v>
      </c>
    </row>
    <row r="214" spans="1:51" s="14" customFormat="1" ht="12">
      <c r="A214" s="14"/>
      <c r="B214" s="250"/>
      <c r="C214" s="251"/>
      <c r="D214" s="241" t="s">
        <v>152</v>
      </c>
      <c r="E214" s="252" t="s">
        <v>18</v>
      </c>
      <c r="F214" s="253" t="s">
        <v>198</v>
      </c>
      <c r="G214" s="251"/>
      <c r="H214" s="254">
        <v>-1.65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152</v>
      </c>
      <c r="AU214" s="260" t="s">
        <v>79</v>
      </c>
      <c r="AV214" s="14" t="s">
        <v>79</v>
      </c>
      <c r="AW214" s="14" t="s">
        <v>32</v>
      </c>
      <c r="AX214" s="14" t="s">
        <v>70</v>
      </c>
      <c r="AY214" s="260" t="s">
        <v>142</v>
      </c>
    </row>
    <row r="215" spans="1:51" s="15" customFormat="1" ht="12">
      <c r="A215" s="15"/>
      <c r="B215" s="261"/>
      <c r="C215" s="262"/>
      <c r="D215" s="241" t="s">
        <v>152</v>
      </c>
      <c r="E215" s="263" t="s">
        <v>18</v>
      </c>
      <c r="F215" s="264" t="s">
        <v>156</v>
      </c>
      <c r="G215" s="262"/>
      <c r="H215" s="265">
        <v>99.07999999999997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1" t="s">
        <v>152</v>
      </c>
      <c r="AU215" s="271" t="s">
        <v>79</v>
      </c>
      <c r="AV215" s="15" t="s">
        <v>150</v>
      </c>
      <c r="AW215" s="15" t="s">
        <v>32</v>
      </c>
      <c r="AX215" s="15" t="s">
        <v>77</v>
      </c>
      <c r="AY215" s="271" t="s">
        <v>142</v>
      </c>
    </row>
    <row r="216" spans="1:65" s="2" customFormat="1" ht="24" customHeight="1">
      <c r="A216" s="39"/>
      <c r="B216" s="40"/>
      <c r="C216" s="227" t="s">
        <v>8</v>
      </c>
      <c r="D216" s="227" t="s">
        <v>145</v>
      </c>
      <c r="E216" s="228" t="s">
        <v>241</v>
      </c>
      <c r="F216" s="229" t="s">
        <v>242</v>
      </c>
      <c r="G216" s="230" t="s">
        <v>148</v>
      </c>
      <c r="H216" s="231">
        <v>54.07</v>
      </c>
      <c r="I216" s="232"/>
      <c r="J216" s="231">
        <f>ROUND(I216*H216,2)</f>
        <v>0</v>
      </c>
      <c r="K216" s="229" t="s">
        <v>149</v>
      </c>
      <c r="L216" s="45"/>
      <c r="M216" s="233" t="s">
        <v>18</v>
      </c>
      <c r="N216" s="234" t="s">
        <v>41</v>
      </c>
      <c r="O216" s="85"/>
      <c r="P216" s="235">
        <f>O216*H216</f>
        <v>0</v>
      </c>
      <c r="Q216" s="235">
        <v>0</v>
      </c>
      <c r="R216" s="235">
        <f>Q216*H216</f>
        <v>0</v>
      </c>
      <c r="S216" s="235">
        <v>0.046</v>
      </c>
      <c r="T216" s="236">
        <f>S216*H216</f>
        <v>2.4872199999999998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7" t="s">
        <v>150</v>
      </c>
      <c r="AT216" s="237" t="s">
        <v>145</v>
      </c>
      <c r="AU216" s="237" t="s">
        <v>79</v>
      </c>
      <c r="AY216" s="18" t="s">
        <v>142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8" t="s">
        <v>77</v>
      </c>
      <c r="BK216" s="238">
        <f>ROUND(I216*H216,2)</f>
        <v>0</v>
      </c>
      <c r="BL216" s="18" t="s">
        <v>150</v>
      </c>
      <c r="BM216" s="237" t="s">
        <v>243</v>
      </c>
    </row>
    <row r="217" spans="1:51" s="13" customFormat="1" ht="12">
      <c r="A217" s="13"/>
      <c r="B217" s="239"/>
      <c r="C217" s="240"/>
      <c r="D217" s="241" t="s">
        <v>152</v>
      </c>
      <c r="E217" s="242" t="s">
        <v>18</v>
      </c>
      <c r="F217" s="243" t="s">
        <v>191</v>
      </c>
      <c r="G217" s="240"/>
      <c r="H217" s="242" t="s">
        <v>18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152</v>
      </c>
      <c r="AU217" s="249" t="s">
        <v>79</v>
      </c>
      <c r="AV217" s="13" t="s">
        <v>77</v>
      </c>
      <c r="AW217" s="13" t="s">
        <v>32</v>
      </c>
      <c r="AX217" s="13" t="s">
        <v>70</v>
      </c>
      <c r="AY217" s="249" t="s">
        <v>142</v>
      </c>
    </row>
    <row r="218" spans="1:51" s="13" customFormat="1" ht="12">
      <c r="A218" s="13"/>
      <c r="B218" s="239"/>
      <c r="C218" s="240"/>
      <c r="D218" s="241" t="s">
        <v>152</v>
      </c>
      <c r="E218" s="242" t="s">
        <v>18</v>
      </c>
      <c r="F218" s="243" t="s">
        <v>192</v>
      </c>
      <c r="G218" s="240"/>
      <c r="H218" s="242" t="s">
        <v>18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152</v>
      </c>
      <c r="AU218" s="249" t="s">
        <v>79</v>
      </c>
      <c r="AV218" s="13" t="s">
        <v>77</v>
      </c>
      <c r="AW218" s="13" t="s">
        <v>32</v>
      </c>
      <c r="AX218" s="13" t="s">
        <v>70</v>
      </c>
      <c r="AY218" s="249" t="s">
        <v>142</v>
      </c>
    </row>
    <row r="219" spans="1:51" s="14" customFormat="1" ht="12">
      <c r="A219" s="14"/>
      <c r="B219" s="250"/>
      <c r="C219" s="251"/>
      <c r="D219" s="241" t="s">
        <v>152</v>
      </c>
      <c r="E219" s="252" t="s">
        <v>18</v>
      </c>
      <c r="F219" s="253" t="s">
        <v>244</v>
      </c>
      <c r="G219" s="251"/>
      <c r="H219" s="254">
        <v>9.45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152</v>
      </c>
      <c r="AU219" s="260" t="s">
        <v>79</v>
      </c>
      <c r="AV219" s="14" t="s">
        <v>79</v>
      </c>
      <c r="AW219" s="14" t="s">
        <v>32</v>
      </c>
      <c r="AX219" s="14" t="s">
        <v>70</v>
      </c>
      <c r="AY219" s="260" t="s">
        <v>142</v>
      </c>
    </row>
    <row r="220" spans="1:51" s="14" customFormat="1" ht="12">
      <c r="A220" s="14"/>
      <c r="B220" s="250"/>
      <c r="C220" s="251"/>
      <c r="D220" s="241" t="s">
        <v>152</v>
      </c>
      <c r="E220" s="252" t="s">
        <v>18</v>
      </c>
      <c r="F220" s="253" t="s">
        <v>245</v>
      </c>
      <c r="G220" s="251"/>
      <c r="H220" s="254">
        <v>-2.8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152</v>
      </c>
      <c r="AU220" s="260" t="s">
        <v>79</v>
      </c>
      <c r="AV220" s="14" t="s">
        <v>79</v>
      </c>
      <c r="AW220" s="14" t="s">
        <v>32</v>
      </c>
      <c r="AX220" s="14" t="s">
        <v>70</v>
      </c>
      <c r="AY220" s="260" t="s">
        <v>142</v>
      </c>
    </row>
    <row r="221" spans="1:51" s="13" customFormat="1" ht="12">
      <c r="A221" s="13"/>
      <c r="B221" s="239"/>
      <c r="C221" s="240"/>
      <c r="D221" s="241" t="s">
        <v>152</v>
      </c>
      <c r="E221" s="242" t="s">
        <v>18</v>
      </c>
      <c r="F221" s="243" t="s">
        <v>195</v>
      </c>
      <c r="G221" s="240"/>
      <c r="H221" s="242" t="s">
        <v>18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152</v>
      </c>
      <c r="AU221" s="249" t="s">
        <v>79</v>
      </c>
      <c r="AV221" s="13" t="s">
        <v>77</v>
      </c>
      <c r="AW221" s="13" t="s">
        <v>32</v>
      </c>
      <c r="AX221" s="13" t="s">
        <v>70</v>
      </c>
      <c r="AY221" s="249" t="s">
        <v>142</v>
      </c>
    </row>
    <row r="222" spans="1:51" s="14" customFormat="1" ht="12">
      <c r="A222" s="14"/>
      <c r="B222" s="250"/>
      <c r="C222" s="251"/>
      <c r="D222" s="241" t="s">
        <v>152</v>
      </c>
      <c r="E222" s="252" t="s">
        <v>18</v>
      </c>
      <c r="F222" s="253" t="s">
        <v>246</v>
      </c>
      <c r="G222" s="251"/>
      <c r="H222" s="254">
        <v>17.41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152</v>
      </c>
      <c r="AU222" s="260" t="s">
        <v>79</v>
      </c>
      <c r="AV222" s="14" t="s">
        <v>79</v>
      </c>
      <c r="AW222" s="14" t="s">
        <v>32</v>
      </c>
      <c r="AX222" s="14" t="s">
        <v>70</v>
      </c>
      <c r="AY222" s="260" t="s">
        <v>142</v>
      </c>
    </row>
    <row r="223" spans="1:51" s="14" customFormat="1" ht="12">
      <c r="A223" s="14"/>
      <c r="B223" s="250"/>
      <c r="C223" s="251"/>
      <c r="D223" s="241" t="s">
        <v>152</v>
      </c>
      <c r="E223" s="252" t="s">
        <v>18</v>
      </c>
      <c r="F223" s="253" t="s">
        <v>247</v>
      </c>
      <c r="G223" s="251"/>
      <c r="H223" s="254">
        <v>-1.4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152</v>
      </c>
      <c r="AU223" s="260" t="s">
        <v>79</v>
      </c>
      <c r="AV223" s="14" t="s">
        <v>79</v>
      </c>
      <c r="AW223" s="14" t="s">
        <v>32</v>
      </c>
      <c r="AX223" s="14" t="s">
        <v>70</v>
      </c>
      <c r="AY223" s="260" t="s">
        <v>142</v>
      </c>
    </row>
    <row r="224" spans="1:51" s="13" customFormat="1" ht="12">
      <c r="A224" s="13"/>
      <c r="B224" s="239"/>
      <c r="C224" s="240"/>
      <c r="D224" s="241" t="s">
        <v>152</v>
      </c>
      <c r="E224" s="242" t="s">
        <v>18</v>
      </c>
      <c r="F224" s="243" t="s">
        <v>199</v>
      </c>
      <c r="G224" s="240"/>
      <c r="H224" s="242" t="s">
        <v>18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152</v>
      </c>
      <c r="AU224" s="249" t="s">
        <v>79</v>
      </c>
      <c r="AV224" s="13" t="s">
        <v>77</v>
      </c>
      <c r="AW224" s="13" t="s">
        <v>32</v>
      </c>
      <c r="AX224" s="13" t="s">
        <v>70</v>
      </c>
      <c r="AY224" s="249" t="s">
        <v>142</v>
      </c>
    </row>
    <row r="225" spans="1:51" s="14" customFormat="1" ht="12">
      <c r="A225" s="14"/>
      <c r="B225" s="250"/>
      <c r="C225" s="251"/>
      <c r="D225" s="241" t="s">
        <v>152</v>
      </c>
      <c r="E225" s="252" t="s">
        <v>18</v>
      </c>
      <c r="F225" s="253" t="s">
        <v>248</v>
      </c>
      <c r="G225" s="251"/>
      <c r="H225" s="254">
        <v>19.38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152</v>
      </c>
      <c r="AU225" s="260" t="s">
        <v>79</v>
      </c>
      <c r="AV225" s="14" t="s">
        <v>79</v>
      </c>
      <c r="AW225" s="14" t="s">
        <v>32</v>
      </c>
      <c r="AX225" s="14" t="s">
        <v>70</v>
      </c>
      <c r="AY225" s="260" t="s">
        <v>142</v>
      </c>
    </row>
    <row r="226" spans="1:51" s="14" customFormat="1" ht="12">
      <c r="A226" s="14"/>
      <c r="B226" s="250"/>
      <c r="C226" s="251"/>
      <c r="D226" s="241" t="s">
        <v>152</v>
      </c>
      <c r="E226" s="252" t="s">
        <v>18</v>
      </c>
      <c r="F226" s="253" t="s">
        <v>245</v>
      </c>
      <c r="G226" s="251"/>
      <c r="H226" s="254">
        <v>-2.8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152</v>
      </c>
      <c r="AU226" s="260" t="s">
        <v>79</v>
      </c>
      <c r="AV226" s="14" t="s">
        <v>79</v>
      </c>
      <c r="AW226" s="14" t="s">
        <v>32</v>
      </c>
      <c r="AX226" s="14" t="s">
        <v>70</v>
      </c>
      <c r="AY226" s="260" t="s">
        <v>142</v>
      </c>
    </row>
    <row r="227" spans="1:51" s="13" customFormat="1" ht="12">
      <c r="A227" s="13"/>
      <c r="B227" s="239"/>
      <c r="C227" s="240"/>
      <c r="D227" s="241" t="s">
        <v>152</v>
      </c>
      <c r="E227" s="242" t="s">
        <v>18</v>
      </c>
      <c r="F227" s="243" t="s">
        <v>201</v>
      </c>
      <c r="G227" s="240"/>
      <c r="H227" s="242" t="s">
        <v>18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152</v>
      </c>
      <c r="AU227" s="249" t="s">
        <v>79</v>
      </c>
      <c r="AV227" s="13" t="s">
        <v>77</v>
      </c>
      <c r="AW227" s="13" t="s">
        <v>32</v>
      </c>
      <c r="AX227" s="13" t="s">
        <v>70</v>
      </c>
      <c r="AY227" s="249" t="s">
        <v>142</v>
      </c>
    </row>
    <row r="228" spans="1:51" s="14" customFormat="1" ht="12">
      <c r="A228" s="14"/>
      <c r="B228" s="250"/>
      <c r="C228" s="251"/>
      <c r="D228" s="241" t="s">
        <v>152</v>
      </c>
      <c r="E228" s="252" t="s">
        <v>18</v>
      </c>
      <c r="F228" s="253" t="s">
        <v>249</v>
      </c>
      <c r="G228" s="251"/>
      <c r="H228" s="254">
        <v>12.73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152</v>
      </c>
      <c r="AU228" s="260" t="s">
        <v>79</v>
      </c>
      <c r="AV228" s="14" t="s">
        <v>79</v>
      </c>
      <c r="AW228" s="14" t="s">
        <v>32</v>
      </c>
      <c r="AX228" s="14" t="s">
        <v>70</v>
      </c>
      <c r="AY228" s="260" t="s">
        <v>142</v>
      </c>
    </row>
    <row r="229" spans="1:51" s="14" customFormat="1" ht="12">
      <c r="A229" s="14"/>
      <c r="B229" s="250"/>
      <c r="C229" s="251"/>
      <c r="D229" s="241" t="s">
        <v>152</v>
      </c>
      <c r="E229" s="252" t="s">
        <v>18</v>
      </c>
      <c r="F229" s="253" t="s">
        <v>245</v>
      </c>
      <c r="G229" s="251"/>
      <c r="H229" s="254">
        <v>-2.8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152</v>
      </c>
      <c r="AU229" s="260" t="s">
        <v>79</v>
      </c>
      <c r="AV229" s="14" t="s">
        <v>79</v>
      </c>
      <c r="AW229" s="14" t="s">
        <v>32</v>
      </c>
      <c r="AX229" s="14" t="s">
        <v>70</v>
      </c>
      <c r="AY229" s="260" t="s">
        <v>142</v>
      </c>
    </row>
    <row r="230" spans="1:51" s="13" customFormat="1" ht="12">
      <c r="A230" s="13"/>
      <c r="B230" s="239"/>
      <c r="C230" s="240"/>
      <c r="D230" s="241" t="s">
        <v>152</v>
      </c>
      <c r="E230" s="242" t="s">
        <v>18</v>
      </c>
      <c r="F230" s="243" t="s">
        <v>204</v>
      </c>
      <c r="G230" s="240"/>
      <c r="H230" s="242" t="s">
        <v>18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152</v>
      </c>
      <c r="AU230" s="249" t="s">
        <v>79</v>
      </c>
      <c r="AV230" s="13" t="s">
        <v>77</v>
      </c>
      <c r="AW230" s="13" t="s">
        <v>32</v>
      </c>
      <c r="AX230" s="13" t="s">
        <v>70</v>
      </c>
      <c r="AY230" s="249" t="s">
        <v>142</v>
      </c>
    </row>
    <row r="231" spans="1:51" s="14" customFormat="1" ht="12">
      <c r="A231" s="14"/>
      <c r="B231" s="250"/>
      <c r="C231" s="251"/>
      <c r="D231" s="241" t="s">
        <v>152</v>
      </c>
      <c r="E231" s="252" t="s">
        <v>18</v>
      </c>
      <c r="F231" s="253" t="s">
        <v>250</v>
      </c>
      <c r="G231" s="251"/>
      <c r="H231" s="254">
        <v>6.3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152</v>
      </c>
      <c r="AU231" s="260" t="s">
        <v>79</v>
      </c>
      <c r="AV231" s="14" t="s">
        <v>79</v>
      </c>
      <c r="AW231" s="14" t="s">
        <v>32</v>
      </c>
      <c r="AX231" s="14" t="s">
        <v>70</v>
      </c>
      <c r="AY231" s="260" t="s">
        <v>142</v>
      </c>
    </row>
    <row r="232" spans="1:51" s="14" customFormat="1" ht="12">
      <c r="A232" s="14"/>
      <c r="B232" s="250"/>
      <c r="C232" s="251"/>
      <c r="D232" s="241" t="s">
        <v>152</v>
      </c>
      <c r="E232" s="252" t="s">
        <v>18</v>
      </c>
      <c r="F232" s="253" t="s">
        <v>247</v>
      </c>
      <c r="G232" s="251"/>
      <c r="H232" s="254">
        <v>-1.4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152</v>
      </c>
      <c r="AU232" s="260" t="s">
        <v>79</v>
      </c>
      <c r="AV232" s="14" t="s">
        <v>79</v>
      </c>
      <c r="AW232" s="14" t="s">
        <v>32</v>
      </c>
      <c r="AX232" s="14" t="s">
        <v>70</v>
      </c>
      <c r="AY232" s="260" t="s">
        <v>142</v>
      </c>
    </row>
    <row r="233" spans="1:51" s="15" customFormat="1" ht="12">
      <c r="A233" s="15"/>
      <c r="B233" s="261"/>
      <c r="C233" s="262"/>
      <c r="D233" s="241" t="s">
        <v>152</v>
      </c>
      <c r="E233" s="263" t="s">
        <v>18</v>
      </c>
      <c r="F233" s="264" t="s">
        <v>156</v>
      </c>
      <c r="G233" s="262"/>
      <c r="H233" s="265">
        <v>54.07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1" t="s">
        <v>152</v>
      </c>
      <c r="AU233" s="271" t="s">
        <v>79</v>
      </c>
      <c r="AV233" s="15" t="s">
        <v>150</v>
      </c>
      <c r="AW233" s="15" t="s">
        <v>32</v>
      </c>
      <c r="AX233" s="15" t="s">
        <v>77</v>
      </c>
      <c r="AY233" s="271" t="s">
        <v>142</v>
      </c>
    </row>
    <row r="234" spans="1:65" s="2" customFormat="1" ht="24" customHeight="1">
      <c r="A234" s="39"/>
      <c r="B234" s="40"/>
      <c r="C234" s="227" t="s">
        <v>251</v>
      </c>
      <c r="D234" s="227" t="s">
        <v>145</v>
      </c>
      <c r="E234" s="228" t="s">
        <v>252</v>
      </c>
      <c r="F234" s="229" t="s">
        <v>253</v>
      </c>
      <c r="G234" s="230" t="s">
        <v>148</v>
      </c>
      <c r="H234" s="231">
        <v>36.76</v>
      </c>
      <c r="I234" s="232"/>
      <c r="J234" s="231">
        <f>ROUND(I234*H234,2)</f>
        <v>0</v>
      </c>
      <c r="K234" s="229" t="s">
        <v>149</v>
      </c>
      <c r="L234" s="45"/>
      <c r="M234" s="233" t="s">
        <v>18</v>
      </c>
      <c r="N234" s="234" t="s">
        <v>41</v>
      </c>
      <c r="O234" s="85"/>
      <c r="P234" s="235">
        <f>O234*H234</f>
        <v>0</v>
      </c>
      <c r="Q234" s="235">
        <v>0</v>
      </c>
      <c r="R234" s="235">
        <f>Q234*H234</f>
        <v>0</v>
      </c>
      <c r="S234" s="235">
        <v>0.068</v>
      </c>
      <c r="T234" s="236">
        <f>S234*H234</f>
        <v>2.49968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7" t="s">
        <v>150</v>
      </c>
      <c r="AT234" s="237" t="s">
        <v>145</v>
      </c>
      <c r="AU234" s="237" t="s">
        <v>79</v>
      </c>
      <c r="AY234" s="18" t="s">
        <v>142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8" t="s">
        <v>77</v>
      </c>
      <c r="BK234" s="238">
        <f>ROUND(I234*H234,2)</f>
        <v>0</v>
      </c>
      <c r="BL234" s="18" t="s">
        <v>150</v>
      </c>
      <c r="BM234" s="237" t="s">
        <v>254</v>
      </c>
    </row>
    <row r="235" spans="1:51" s="13" customFormat="1" ht="12">
      <c r="A235" s="13"/>
      <c r="B235" s="239"/>
      <c r="C235" s="240"/>
      <c r="D235" s="241" t="s">
        <v>152</v>
      </c>
      <c r="E235" s="242" t="s">
        <v>18</v>
      </c>
      <c r="F235" s="243" t="s">
        <v>191</v>
      </c>
      <c r="G235" s="240"/>
      <c r="H235" s="242" t="s">
        <v>18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152</v>
      </c>
      <c r="AU235" s="249" t="s">
        <v>79</v>
      </c>
      <c r="AV235" s="13" t="s">
        <v>77</v>
      </c>
      <c r="AW235" s="13" t="s">
        <v>32</v>
      </c>
      <c r="AX235" s="13" t="s">
        <v>70</v>
      </c>
      <c r="AY235" s="249" t="s">
        <v>142</v>
      </c>
    </row>
    <row r="236" spans="1:51" s="13" customFormat="1" ht="12">
      <c r="A236" s="13"/>
      <c r="B236" s="239"/>
      <c r="C236" s="240"/>
      <c r="D236" s="241" t="s">
        <v>152</v>
      </c>
      <c r="E236" s="242" t="s">
        <v>18</v>
      </c>
      <c r="F236" s="243" t="s">
        <v>192</v>
      </c>
      <c r="G236" s="240"/>
      <c r="H236" s="242" t="s">
        <v>18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152</v>
      </c>
      <c r="AU236" s="249" t="s">
        <v>79</v>
      </c>
      <c r="AV236" s="13" t="s">
        <v>77</v>
      </c>
      <c r="AW236" s="13" t="s">
        <v>32</v>
      </c>
      <c r="AX236" s="13" t="s">
        <v>70</v>
      </c>
      <c r="AY236" s="249" t="s">
        <v>142</v>
      </c>
    </row>
    <row r="237" spans="1:51" s="14" customFormat="1" ht="12">
      <c r="A237" s="14"/>
      <c r="B237" s="250"/>
      <c r="C237" s="251"/>
      <c r="D237" s="241" t="s">
        <v>152</v>
      </c>
      <c r="E237" s="252" t="s">
        <v>18</v>
      </c>
      <c r="F237" s="253" t="s">
        <v>255</v>
      </c>
      <c r="G237" s="251"/>
      <c r="H237" s="254">
        <v>6.13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152</v>
      </c>
      <c r="AU237" s="260" t="s">
        <v>79</v>
      </c>
      <c r="AV237" s="14" t="s">
        <v>79</v>
      </c>
      <c r="AW237" s="14" t="s">
        <v>32</v>
      </c>
      <c r="AX237" s="14" t="s">
        <v>70</v>
      </c>
      <c r="AY237" s="260" t="s">
        <v>142</v>
      </c>
    </row>
    <row r="238" spans="1:51" s="13" customFormat="1" ht="12">
      <c r="A238" s="13"/>
      <c r="B238" s="239"/>
      <c r="C238" s="240"/>
      <c r="D238" s="241" t="s">
        <v>152</v>
      </c>
      <c r="E238" s="242" t="s">
        <v>18</v>
      </c>
      <c r="F238" s="243" t="s">
        <v>195</v>
      </c>
      <c r="G238" s="240"/>
      <c r="H238" s="242" t="s">
        <v>18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152</v>
      </c>
      <c r="AU238" s="249" t="s">
        <v>79</v>
      </c>
      <c r="AV238" s="13" t="s">
        <v>77</v>
      </c>
      <c r="AW238" s="13" t="s">
        <v>32</v>
      </c>
      <c r="AX238" s="13" t="s">
        <v>70</v>
      </c>
      <c r="AY238" s="249" t="s">
        <v>142</v>
      </c>
    </row>
    <row r="239" spans="1:51" s="14" customFormat="1" ht="12">
      <c r="A239" s="14"/>
      <c r="B239" s="250"/>
      <c r="C239" s="251"/>
      <c r="D239" s="241" t="s">
        <v>152</v>
      </c>
      <c r="E239" s="252" t="s">
        <v>18</v>
      </c>
      <c r="F239" s="253" t="s">
        <v>256</v>
      </c>
      <c r="G239" s="251"/>
      <c r="H239" s="254">
        <v>5.6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152</v>
      </c>
      <c r="AU239" s="260" t="s">
        <v>79</v>
      </c>
      <c r="AV239" s="14" t="s">
        <v>79</v>
      </c>
      <c r="AW239" s="14" t="s">
        <v>32</v>
      </c>
      <c r="AX239" s="14" t="s">
        <v>70</v>
      </c>
      <c r="AY239" s="260" t="s">
        <v>142</v>
      </c>
    </row>
    <row r="240" spans="1:51" s="13" customFormat="1" ht="12">
      <c r="A240" s="13"/>
      <c r="B240" s="239"/>
      <c r="C240" s="240"/>
      <c r="D240" s="241" t="s">
        <v>152</v>
      </c>
      <c r="E240" s="242" t="s">
        <v>18</v>
      </c>
      <c r="F240" s="243" t="s">
        <v>199</v>
      </c>
      <c r="G240" s="240"/>
      <c r="H240" s="242" t="s">
        <v>18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152</v>
      </c>
      <c r="AU240" s="249" t="s">
        <v>79</v>
      </c>
      <c r="AV240" s="13" t="s">
        <v>77</v>
      </c>
      <c r="AW240" s="13" t="s">
        <v>32</v>
      </c>
      <c r="AX240" s="13" t="s">
        <v>70</v>
      </c>
      <c r="AY240" s="249" t="s">
        <v>142</v>
      </c>
    </row>
    <row r="241" spans="1:51" s="14" customFormat="1" ht="12">
      <c r="A241" s="14"/>
      <c r="B241" s="250"/>
      <c r="C241" s="251"/>
      <c r="D241" s="241" t="s">
        <v>152</v>
      </c>
      <c r="E241" s="252" t="s">
        <v>18</v>
      </c>
      <c r="F241" s="253" t="s">
        <v>257</v>
      </c>
      <c r="G241" s="251"/>
      <c r="H241" s="254">
        <v>8.4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152</v>
      </c>
      <c r="AU241" s="260" t="s">
        <v>79</v>
      </c>
      <c r="AV241" s="14" t="s">
        <v>79</v>
      </c>
      <c r="AW241" s="14" t="s">
        <v>32</v>
      </c>
      <c r="AX241" s="14" t="s">
        <v>70</v>
      </c>
      <c r="AY241" s="260" t="s">
        <v>142</v>
      </c>
    </row>
    <row r="242" spans="1:51" s="13" customFormat="1" ht="12">
      <c r="A242" s="13"/>
      <c r="B242" s="239"/>
      <c r="C242" s="240"/>
      <c r="D242" s="241" t="s">
        <v>152</v>
      </c>
      <c r="E242" s="242" t="s">
        <v>18</v>
      </c>
      <c r="F242" s="243" t="s">
        <v>201</v>
      </c>
      <c r="G242" s="240"/>
      <c r="H242" s="242" t="s">
        <v>18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152</v>
      </c>
      <c r="AU242" s="249" t="s">
        <v>79</v>
      </c>
      <c r="AV242" s="13" t="s">
        <v>77</v>
      </c>
      <c r="AW242" s="13" t="s">
        <v>32</v>
      </c>
      <c r="AX242" s="13" t="s">
        <v>70</v>
      </c>
      <c r="AY242" s="249" t="s">
        <v>142</v>
      </c>
    </row>
    <row r="243" spans="1:51" s="14" customFormat="1" ht="12">
      <c r="A243" s="14"/>
      <c r="B243" s="250"/>
      <c r="C243" s="251"/>
      <c r="D243" s="241" t="s">
        <v>152</v>
      </c>
      <c r="E243" s="252" t="s">
        <v>18</v>
      </c>
      <c r="F243" s="253" t="s">
        <v>258</v>
      </c>
      <c r="G243" s="251"/>
      <c r="H243" s="254">
        <v>8.75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152</v>
      </c>
      <c r="AU243" s="260" t="s">
        <v>79</v>
      </c>
      <c r="AV243" s="14" t="s">
        <v>79</v>
      </c>
      <c r="AW243" s="14" t="s">
        <v>32</v>
      </c>
      <c r="AX243" s="14" t="s">
        <v>70</v>
      </c>
      <c r="AY243" s="260" t="s">
        <v>142</v>
      </c>
    </row>
    <row r="244" spans="1:51" s="13" customFormat="1" ht="12">
      <c r="A244" s="13"/>
      <c r="B244" s="239"/>
      <c r="C244" s="240"/>
      <c r="D244" s="241" t="s">
        <v>152</v>
      </c>
      <c r="E244" s="242" t="s">
        <v>18</v>
      </c>
      <c r="F244" s="243" t="s">
        <v>204</v>
      </c>
      <c r="G244" s="240"/>
      <c r="H244" s="242" t="s">
        <v>18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152</v>
      </c>
      <c r="AU244" s="249" t="s">
        <v>79</v>
      </c>
      <c r="AV244" s="13" t="s">
        <v>77</v>
      </c>
      <c r="AW244" s="13" t="s">
        <v>32</v>
      </c>
      <c r="AX244" s="13" t="s">
        <v>70</v>
      </c>
      <c r="AY244" s="249" t="s">
        <v>142</v>
      </c>
    </row>
    <row r="245" spans="1:51" s="14" customFormat="1" ht="12">
      <c r="A245" s="14"/>
      <c r="B245" s="250"/>
      <c r="C245" s="251"/>
      <c r="D245" s="241" t="s">
        <v>152</v>
      </c>
      <c r="E245" s="252" t="s">
        <v>18</v>
      </c>
      <c r="F245" s="253" t="s">
        <v>259</v>
      </c>
      <c r="G245" s="251"/>
      <c r="H245" s="254">
        <v>7.88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152</v>
      </c>
      <c r="AU245" s="260" t="s">
        <v>79</v>
      </c>
      <c r="AV245" s="14" t="s">
        <v>79</v>
      </c>
      <c r="AW245" s="14" t="s">
        <v>32</v>
      </c>
      <c r="AX245" s="14" t="s">
        <v>70</v>
      </c>
      <c r="AY245" s="260" t="s">
        <v>142</v>
      </c>
    </row>
    <row r="246" spans="1:51" s="15" customFormat="1" ht="12">
      <c r="A246" s="15"/>
      <c r="B246" s="261"/>
      <c r="C246" s="262"/>
      <c r="D246" s="241" t="s">
        <v>152</v>
      </c>
      <c r="E246" s="263" t="s">
        <v>18</v>
      </c>
      <c r="F246" s="264" t="s">
        <v>156</v>
      </c>
      <c r="G246" s="262"/>
      <c r="H246" s="265">
        <v>36.760000000000005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1" t="s">
        <v>152</v>
      </c>
      <c r="AU246" s="271" t="s">
        <v>79</v>
      </c>
      <c r="AV246" s="15" t="s">
        <v>150</v>
      </c>
      <c r="AW246" s="15" t="s">
        <v>32</v>
      </c>
      <c r="AX246" s="15" t="s">
        <v>77</v>
      </c>
      <c r="AY246" s="271" t="s">
        <v>142</v>
      </c>
    </row>
    <row r="247" spans="1:63" s="12" customFormat="1" ht="22.8" customHeight="1">
      <c r="A247" s="12"/>
      <c r="B247" s="211"/>
      <c r="C247" s="212"/>
      <c r="D247" s="213" t="s">
        <v>69</v>
      </c>
      <c r="E247" s="225" t="s">
        <v>260</v>
      </c>
      <c r="F247" s="225" t="s">
        <v>261</v>
      </c>
      <c r="G247" s="212"/>
      <c r="H247" s="212"/>
      <c r="I247" s="215"/>
      <c r="J247" s="226">
        <f>BK247</f>
        <v>0</v>
      </c>
      <c r="K247" s="212"/>
      <c r="L247" s="217"/>
      <c r="M247" s="218"/>
      <c r="N247" s="219"/>
      <c r="O247" s="219"/>
      <c r="P247" s="220">
        <f>SUM(P248:P256)</f>
        <v>0</v>
      </c>
      <c r="Q247" s="219"/>
      <c r="R247" s="220">
        <f>SUM(R248:R256)</f>
        <v>0</v>
      </c>
      <c r="S247" s="219"/>
      <c r="T247" s="221">
        <f>SUM(T248:T256)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2" t="s">
        <v>77</v>
      </c>
      <c r="AT247" s="223" t="s">
        <v>69</v>
      </c>
      <c r="AU247" s="223" t="s">
        <v>77</v>
      </c>
      <c r="AY247" s="222" t="s">
        <v>142</v>
      </c>
      <c r="BK247" s="224">
        <f>SUM(BK248:BK256)</f>
        <v>0</v>
      </c>
    </row>
    <row r="248" spans="1:65" s="2" customFormat="1" ht="24" customHeight="1">
      <c r="A248" s="39"/>
      <c r="B248" s="40"/>
      <c r="C248" s="227" t="s">
        <v>262</v>
      </c>
      <c r="D248" s="227" t="s">
        <v>145</v>
      </c>
      <c r="E248" s="228" t="s">
        <v>263</v>
      </c>
      <c r="F248" s="229" t="s">
        <v>264</v>
      </c>
      <c r="G248" s="230" t="s">
        <v>265</v>
      </c>
      <c r="H248" s="231">
        <v>8.84</v>
      </c>
      <c r="I248" s="232"/>
      <c r="J248" s="231">
        <f>ROUND(I248*H248,2)</f>
        <v>0</v>
      </c>
      <c r="K248" s="229" t="s">
        <v>149</v>
      </c>
      <c r="L248" s="45"/>
      <c r="M248" s="233" t="s">
        <v>18</v>
      </c>
      <c r="N248" s="234" t="s">
        <v>41</v>
      </c>
      <c r="O248" s="85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7" t="s">
        <v>150</v>
      </c>
      <c r="AT248" s="237" t="s">
        <v>145</v>
      </c>
      <c r="AU248" s="237" t="s">
        <v>79</v>
      </c>
      <c r="AY248" s="18" t="s">
        <v>142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77</v>
      </c>
      <c r="BK248" s="238">
        <f>ROUND(I248*H248,2)</f>
        <v>0</v>
      </c>
      <c r="BL248" s="18" t="s">
        <v>150</v>
      </c>
      <c r="BM248" s="237" t="s">
        <v>266</v>
      </c>
    </row>
    <row r="249" spans="1:65" s="2" customFormat="1" ht="24" customHeight="1">
      <c r="A249" s="39"/>
      <c r="B249" s="40"/>
      <c r="C249" s="227" t="s">
        <v>267</v>
      </c>
      <c r="D249" s="227" t="s">
        <v>145</v>
      </c>
      <c r="E249" s="228" t="s">
        <v>268</v>
      </c>
      <c r="F249" s="229" t="s">
        <v>269</v>
      </c>
      <c r="G249" s="230" t="s">
        <v>265</v>
      </c>
      <c r="H249" s="231">
        <v>88.1</v>
      </c>
      <c r="I249" s="232"/>
      <c r="J249" s="231">
        <f>ROUND(I249*H249,2)</f>
        <v>0</v>
      </c>
      <c r="K249" s="229" t="s">
        <v>149</v>
      </c>
      <c r="L249" s="45"/>
      <c r="M249" s="233" t="s">
        <v>18</v>
      </c>
      <c r="N249" s="234" t="s">
        <v>41</v>
      </c>
      <c r="O249" s="85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7" t="s">
        <v>150</v>
      </c>
      <c r="AT249" s="237" t="s">
        <v>145</v>
      </c>
      <c r="AU249" s="237" t="s">
        <v>79</v>
      </c>
      <c r="AY249" s="18" t="s">
        <v>142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77</v>
      </c>
      <c r="BK249" s="238">
        <f>ROUND(I249*H249,2)</f>
        <v>0</v>
      </c>
      <c r="BL249" s="18" t="s">
        <v>150</v>
      </c>
      <c r="BM249" s="237" t="s">
        <v>270</v>
      </c>
    </row>
    <row r="250" spans="1:51" s="14" customFormat="1" ht="12">
      <c r="A250" s="14"/>
      <c r="B250" s="250"/>
      <c r="C250" s="251"/>
      <c r="D250" s="241" t="s">
        <v>152</v>
      </c>
      <c r="E250" s="252" t="s">
        <v>18</v>
      </c>
      <c r="F250" s="253" t="s">
        <v>271</v>
      </c>
      <c r="G250" s="251"/>
      <c r="H250" s="254">
        <v>88.1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152</v>
      </c>
      <c r="AU250" s="260" t="s">
        <v>79</v>
      </c>
      <c r="AV250" s="14" t="s">
        <v>79</v>
      </c>
      <c r="AW250" s="14" t="s">
        <v>32</v>
      </c>
      <c r="AX250" s="14" t="s">
        <v>70</v>
      </c>
      <c r="AY250" s="260" t="s">
        <v>142</v>
      </c>
    </row>
    <row r="251" spans="1:51" s="15" customFormat="1" ht="12">
      <c r="A251" s="15"/>
      <c r="B251" s="261"/>
      <c r="C251" s="262"/>
      <c r="D251" s="241" t="s">
        <v>152</v>
      </c>
      <c r="E251" s="263" t="s">
        <v>18</v>
      </c>
      <c r="F251" s="264" t="s">
        <v>156</v>
      </c>
      <c r="G251" s="262"/>
      <c r="H251" s="265">
        <v>88.1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1" t="s">
        <v>152</v>
      </c>
      <c r="AU251" s="271" t="s">
        <v>79</v>
      </c>
      <c r="AV251" s="15" t="s">
        <v>150</v>
      </c>
      <c r="AW251" s="15" t="s">
        <v>32</v>
      </c>
      <c r="AX251" s="15" t="s">
        <v>77</v>
      </c>
      <c r="AY251" s="271" t="s">
        <v>142</v>
      </c>
    </row>
    <row r="252" spans="1:65" s="2" customFormat="1" ht="16.5" customHeight="1">
      <c r="A252" s="39"/>
      <c r="B252" s="40"/>
      <c r="C252" s="227" t="s">
        <v>272</v>
      </c>
      <c r="D252" s="227" t="s">
        <v>145</v>
      </c>
      <c r="E252" s="228" t="s">
        <v>273</v>
      </c>
      <c r="F252" s="229" t="s">
        <v>274</v>
      </c>
      <c r="G252" s="230" t="s">
        <v>265</v>
      </c>
      <c r="H252" s="231">
        <v>8.84</v>
      </c>
      <c r="I252" s="232"/>
      <c r="J252" s="231">
        <f>ROUND(I252*H252,2)</f>
        <v>0</v>
      </c>
      <c r="K252" s="229" t="s">
        <v>149</v>
      </c>
      <c r="L252" s="45"/>
      <c r="M252" s="233" t="s">
        <v>18</v>
      </c>
      <c r="N252" s="234" t="s">
        <v>41</v>
      </c>
      <c r="O252" s="85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7" t="s">
        <v>150</v>
      </c>
      <c r="AT252" s="237" t="s">
        <v>145</v>
      </c>
      <c r="AU252" s="237" t="s">
        <v>79</v>
      </c>
      <c r="AY252" s="18" t="s">
        <v>142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8" t="s">
        <v>77</v>
      </c>
      <c r="BK252" s="238">
        <f>ROUND(I252*H252,2)</f>
        <v>0</v>
      </c>
      <c r="BL252" s="18" t="s">
        <v>150</v>
      </c>
      <c r="BM252" s="237" t="s">
        <v>275</v>
      </c>
    </row>
    <row r="253" spans="1:65" s="2" customFormat="1" ht="24" customHeight="1">
      <c r="A253" s="39"/>
      <c r="B253" s="40"/>
      <c r="C253" s="227" t="s">
        <v>276</v>
      </c>
      <c r="D253" s="227" t="s">
        <v>145</v>
      </c>
      <c r="E253" s="228" t="s">
        <v>277</v>
      </c>
      <c r="F253" s="229" t="s">
        <v>278</v>
      </c>
      <c r="G253" s="230" t="s">
        <v>265</v>
      </c>
      <c r="H253" s="231">
        <v>123.34</v>
      </c>
      <c r="I253" s="232"/>
      <c r="J253" s="231">
        <f>ROUND(I253*H253,2)</f>
        <v>0</v>
      </c>
      <c r="K253" s="229" t="s">
        <v>149</v>
      </c>
      <c r="L253" s="45"/>
      <c r="M253" s="233" t="s">
        <v>18</v>
      </c>
      <c r="N253" s="234" t="s">
        <v>41</v>
      </c>
      <c r="O253" s="85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7" t="s">
        <v>150</v>
      </c>
      <c r="AT253" s="237" t="s">
        <v>145</v>
      </c>
      <c r="AU253" s="237" t="s">
        <v>79</v>
      </c>
      <c r="AY253" s="18" t="s">
        <v>142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8" t="s">
        <v>77</v>
      </c>
      <c r="BK253" s="238">
        <f>ROUND(I253*H253,2)</f>
        <v>0</v>
      </c>
      <c r="BL253" s="18" t="s">
        <v>150</v>
      </c>
      <c r="BM253" s="237" t="s">
        <v>279</v>
      </c>
    </row>
    <row r="254" spans="1:51" s="14" customFormat="1" ht="12">
      <c r="A254" s="14"/>
      <c r="B254" s="250"/>
      <c r="C254" s="251"/>
      <c r="D254" s="241" t="s">
        <v>152</v>
      </c>
      <c r="E254" s="252" t="s">
        <v>18</v>
      </c>
      <c r="F254" s="253" t="s">
        <v>280</v>
      </c>
      <c r="G254" s="251"/>
      <c r="H254" s="254">
        <v>123.34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152</v>
      </c>
      <c r="AU254" s="260" t="s">
        <v>79</v>
      </c>
      <c r="AV254" s="14" t="s">
        <v>79</v>
      </c>
      <c r="AW254" s="14" t="s">
        <v>32</v>
      </c>
      <c r="AX254" s="14" t="s">
        <v>70</v>
      </c>
      <c r="AY254" s="260" t="s">
        <v>142</v>
      </c>
    </row>
    <row r="255" spans="1:51" s="15" customFormat="1" ht="12">
      <c r="A255" s="15"/>
      <c r="B255" s="261"/>
      <c r="C255" s="262"/>
      <c r="D255" s="241" t="s">
        <v>152</v>
      </c>
      <c r="E255" s="263" t="s">
        <v>18</v>
      </c>
      <c r="F255" s="264" t="s">
        <v>156</v>
      </c>
      <c r="G255" s="262"/>
      <c r="H255" s="265">
        <v>123.34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1" t="s">
        <v>152</v>
      </c>
      <c r="AU255" s="271" t="s">
        <v>79</v>
      </c>
      <c r="AV255" s="15" t="s">
        <v>150</v>
      </c>
      <c r="AW255" s="15" t="s">
        <v>32</v>
      </c>
      <c r="AX255" s="15" t="s">
        <v>77</v>
      </c>
      <c r="AY255" s="271" t="s">
        <v>142</v>
      </c>
    </row>
    <row r="256" spans="1:65" s="2" customFormat="1" ht="24" customHeight="1">
      <c r="A256" s="39"/>
      <c r="B256" s="40"/>
      <c r="C256" s="227" t="s">
        <v>7</v>
      </c>
      <c r="D256" s="227" t="s">
        <v>145</v>
      </c>
      <c r="E256" s="228" t="s">
        <v>281</v>
      </c>
      <c r="F256" s="229" t="s">
        <v>282</v>
      </c>
      <c r="G256" s="230" t="s">
        <v>265</v>
      </c>
      <c r="H256" s="231">
        <v>8.84</v>
      </c>
      <c r="I256" s="232"/>
      <c r="J256" s="231">
        <f>ROUND(I256*H256,2)</f>
        <v>0</v>
      </c>
      <c r="K256" s="229" t="s">
        <v>149</v>
      </c>
      <c r="L256" s="45"/>
      <c r="M256" s="233" t="s">
        <v>18</v>
      </c>
      <c r="N256" s="234" t="s">
        <v>41</v>
      </c>
      <c r="O256" s="85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7" t="s">
        <v>150</v>
      </c>
      <c r="AT256" s="237" t="s">
        <v>145</v>
      </c>
      <c r="AU256" s="237" t="s">
        <v>79</v>
      </c>
      <c r="AY256" s="18" t="s">
        <v>142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8" t="s">
        <v>77</v>
      </c>
      <c r="BK256" s="238">
        <f>ROUND(I256*H256,2)</f>
        <v>0</v>
      </c>
      <c r="BL256" s="18" t="s">
        <v>150</v>
      </c>
      <c r="BM256" s="237" t="s">
        <v>283</v>
      </c>
    </row>
    <row r="257" spans="1:63" s="12" customFormat="1" ht="22.8" customHeight="1">
      <c r="A257" s="12"/>
      <c r="B257" s="211"/>
      <c r="C257" s="212"/>
      <c r="D257" s="213" t="s">
        <v>69</v>
      </c>
      <c r="E257" s="225" t="s">
        <v>284</v>
      </c>
      <c r="F257" s="225" t="s">
        <v>285</v>
      </c>
      <c r="G257" s="212"/>
      <c r="H257" s="212"/>
      <c r="I257" s="215"/>
      <c r="J257" s="226">
        <f>BK257</f>
        <v>0</v>
      </c>
      <c r="K257" s="212"/>
      <c r="L257" s="217"/>
      <c r="M257" s="218"/>
      <c r="N257" s="219"/>
      <c r="O257" s="219"/>
      <c r="P257" s="220">
        <f>SUM(P258:P259)</f>
        <v>0</v>
      </c>
      <c r="Q257" s="219"/>
      <c r="R257" s="220">
        <f>SUM(R258:R259)</f>
        <v>0</v>
      </c>
      <c r="S257" s="219"/>
      <c r="T257" s="221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2" t="s">
        <v>77</v>
      </c>
      <c r="AT257" s="223" t="s">
        <v>69</v>
      </c>
      <c r="AU257" s="223" t="s">
        <v>77</v>
      </c>
      <c r="AY257" s="222" t="s">
        <v>142</v>
      </c>
      <c r="BK257" s="224">
        <f>SUM(BK258:BK259)</f>
        <v>0</v>
      </c>
    </row>
    <row r="258" spans="1:65" s="2" customFormat="1" ht="24" customHeight="1">
      <c r="A258" s="39"/>
      <c r="B258" s="40"/>
      <c r="C258" s="227" t="s">
        <v>286</v>
      </c>
      <c r="D258" s="227" t="s">
        <v>145</v>
      </c>
      <c r="E258" s="228" t="s">
        <v>287</v>
      </c>
      <c r="F258" s="229" t="s">
        <v>288</v>
      </c>
      <c r="G258" s="230" t="s">
        <v>265</v>
      </c>
      <c r="H258" s="231">
        <v>6.81</v>
      </c>
      <c r="I258" s="232"/>
      <c r="J258" s="231">
        <f>ROUND(I258*H258,2)</f>
        <v>0</v>
      </c>
      <c r="K258" s="229" t="s">
        <v>149</v>
      </c>
      <c r="L258" s="45"/>
      <c r="M258" s="233" t="s">
        <v>18</v>
      </c>
      <c r="N258" s="234" t="s">
        <v>41</v>
      </c>
      <c r="O258" s="85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7" t="s">
        <v>150</v>
      </c>
      <c r="AT258" s="237" t="s">
        <v>145</v>
      </c>
      <c r="AU258" s="237" t="s">
        <v>79</v>
      </c>
      <c r="AY258" s="18" t="s">
        <v>142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8" t="s">
        <v>77</v>
      </c>
      <c r="BK258" s="238">
        <f>ROUND(I258*H258,2)</f>
        <v>0</v>
      </c>
      <c r="BL258" s="18" t="s">
        <v>150</v>
      </c>
      <c r="BM258" s="237" t="s">
        <v>289</v>
      </c>
    </row>
    <row r="259" spans="1:65" s="2" customFormat="1" ht="36" customHeight="1">
      <c r="A259" s="39"/>
      <c r="B259" s="40"/>
      <c r="C259" s="227" t="s">
        <v>290</v>
      </c>
      <c r="D259" s="227" t="s">
        <v>145</v>
      </c>
      <c r="E259" s="228" t="s">
        <v>291</v>
      </c>
      <c r="F259" s="229" t="s">
        <v>292</v>
      </c>
      <c r="G259" s="230" t="s">
        <v>265</v>
      </c>
      <c r="H259" s="231">
        <v>6.81</v>
      </c>
      <c r="I259" s="232"/>
      <c r="J259" s="231">
        <f>ROUND(I259*H259,2)</f>
        <v>0</v>
      </c>
      <c r="K259" s="229" t="s">
        <v>149</v>
      </c>
      <c r="L259" s="45"/>
      <c r="M259" s="233" t="s">
        <v>18</v>
      </c>
      <c r="N259" s="234" t="s">
        <v>41</v>
      </c>
      <c r="O259" s="85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7" t="s">
        <v>150</v>
      </c>
      <c r="AT259" s="237" t="s">
        <v>145</v>
      </c>
      <c r="AU259" s="237" t="s">
        <v>79</v>
      </c>
      <c r="AY259" s="18" t="s">
        <v>142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77</v>
      </c>
      <c r="BK259" s="238">
        <f>ROUND(I259*H259,2)</f>
        <v>0</v>
      </c>
      <c r="BL259" s="18" t="s">
        <v>150</v>
      </c>
      <c r="BM259" s="237" t="s">
        <v>293</v>
      </c>
    </row>
    <row r="260" spans="1:63" s="12" customFormat="1" ht="25.9" customHeight="1">
      <c r="A260" s="12"/>
      <c r="B260" s="211"/>
      <c r="C260" s="212"/>
      <c r="D260" s="213" t="s">
        <v>69</v>
      </c>
      <c r="E260" s="214" t="s">
        <v>294</v>
      </c>
      <c r="F260" s="214" t="s">
        <v>295</v>
      </c>
      <c r="G260" s="212"/>
      <c r="H260" s="212"/>
      <c r="I260" s="215"/>
      <c r="J260" s="216">
        <f>BK260</f>
        <v>0</v>
      </c>
      <c r="K260" s="212"/>
      <c r="L260" s="217"/>
      <c r="M260" s="218"/>
      <c r="N260" s="219"/>
      <c r="O260" s="219"/>
      <c r="P260" s="220">
        <f>P261+P274+P295+P332+P356+P489+P511+P529+P551+P590+P613+P621+P652+P720+P733</f>
        <v>0</v>
      </c>
      <c r="Q260" s="219"/>
      <c r="R260" s="220">
        <f>R261+R274+R295+R332+R356+R489+R511+R529+R551+R590+R613+R621+R652+R720+R733</f>
        <v>5.090614799999999</v>
      </c>
      <c r="S260" s="219"/>
      <c r="T260" s="221">
        <f>T261+T274+T295+T332+T356+T489+T511+T529+T551+T590+T613+T621+T652+T720+T733</f>
        <v>1.8198813999999996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2" t="s">
        <v>79</v>
      </c>
      <c r="AT260" s="223" t="s">
        <v>69</v>
      </c>
      <c r="AU260" s="223" t="s">
        <v>70</v>
      </c>
      <c r="AY260" s="222" t="s">
        <v>142</v>
      </c>
      <c r="BK260" s="224">
        <f>BK261+BK274+BK295+BK332+BK356+BK489+BK511+BK529+BK551+BK590+BK613+BK621+BK652+BK720+BK733</f>
        <v>0</v>
      </c>
    </row>
    <row r="261" spans="1:63" s="12" customFormat="1" ht="22.8" customHeight="1">
      <c r="A261" s="12"/>
      <c r="B261" s="211"/>
      <c r="C261" s="212"/>
      <c r="D261" s="213" t="s">
        <v>69</v>
      </c>
      <c r="E261" s="225" t="s">
        <v>296</v>
      </c>
      <c r="F261" s="225" t="s">
        <v>297</v>
      </c>
      <c r="G261" s="212"/>
      <c r="H261" s="212"/>
      <c r="I261" s="215"/>
      <c r="J261" s="226">
        <f>BK261</f>
        <v>0</v>
      </c>
      <c r="K261" s="212"/>
      <c r="L261" s="217"/>
      <c r="M261" s="218"/>
      <c r="N261" s="219"/>
      <c r="O261" s="219"/>
      <c r="P261" s="220">
        <f>SUM(P262:P273)</f>
        <v>0</v>
      </c>
      <c r="Q261" s="219"/>
      <c r="R261" s="220">
        <f>SUM(R262:R273)</f>
        <v>0.6005699999999999</v>
      </c>
      <c r="S261" s="219"/>
      <c r="T261" s="221">
        <f>SUM(T262:T273)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2" t="s">
        <v>79</v>
      </c>
      <c r="AT261" s="223" t="s">
        <v>69</v>
      </c>
      <c r="AU261" s="223" t="s">
        <v>77</v>
      </c>
      <c r="AY261" s="222" t="s">
        <v>142</v>
      </c>
      <c r="BK261" s="224">
        <f>SUM(BK262:BK273)</f>
        <v>0</v>
      </c>
    </row>
    <row r="262" spans="1:65" s="2" customFormat="1" ht="16.5" customHeight="1">
      <c r="A262" s="39"/>
      <c r="B262" s="40"/>
      <c r="C262" s="227" t="s">
        <v>298</v>
      </c>
      <c r="D262" s="227" t="s">
        <v>145</v>
      </c>
      <c r="E262" s="228" t="s">
        <v>299</v>
      </c>
      <c r="F262" s="229" t="s">
        <v>300</v>
      </c>
      <c r="G262" s="230" t="s">
        <v>148</v>
      </c>
      <c r="H262" s="231">
        <v>41.86</v>
      </c>
      <c r="I262" s="232"/>
      <c r="J262" s="231">
        <f>ROUND(I262*H262,2)</f>
        <v>0</v>
      </c>
      <c r="K262" s="229" t="s">
        <v>149</v>
      </c>
      <c r="L262" s="45"/>
      <c r="M262" s="233" t="s">
        <v>18</v>
      </c>
      <c r="N262" s="234" t="s">
        <v>41</v>
      </c>
      <c r="O262" s="85"/>
      <c r="P262" s="235">
        <f>O262*H262</f>
        <v>0</v>
      </c>
      <c r="Q262" s="235">
        <v>0.0045</v>
      </c>
      <c r="R262" s="235">
        <f>Q262*H262</f>
        <v>0.18836999999999998</v>
      </c>
      <c r="S262" s="235">
        <v>0</v>
      </c>
      <c r="T262" s="23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7" t="s">
        <v>251</v>
      </c>
      <c r="AT262" s="237" t="s">
        <v>145</v>
      </c>
      <c r="AU262" s="237" t="s">
        <v>79</v>
      </c>
      <c r="AY262" s="18" t="s">
        <v>142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77</v>
      </c>
      <c r="BK262" s="238">
        <f>ROUND(I262*H262,2)</f>
        <v>0</v>
      </c>
      <c r="BL262" s="18" t="s">
        <v>251</v>
      </c>
      <c r="BM262" s="237" t="s">
        <v>301</v>
      </c>
    </row>
    <row r="263" spans="1:51" s="13" customFormat="1" ht="12">
      <c r="A263" s="13"/>
      <c r="B263" s="239"/>
      <c r="C263" s="240"/>
      <c r="D263" s="241" t="s">
        <v>152</v>
      </c>
      <c r="E263" s="242" t="s">
        <v>18</v>
      </c>
      <c r="F263" s="243" t="s">
        <v>162</v>
      </c>
      <c r="G263" s="240"/>
      <c r="H263" s="242" t="s">
        <v>18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152</v>
      </c>
      <c r="AU263" s="249" t="s">
        <v>79</v>
      </c>
      <c r="AV263" s="13" t="s">
        <v>77</v>
      </c>
      <c r="AW263" s="13" t="s">
        <v>32</v>
      </c>
      <c r="AX263" s="13" t="s">
        <v>70</v>
      </c>
      <c r="AY263" s="249" t="s">
        <v>142</v>
      </c>
    </row>
    <row r="264" spans="1:51" s="14" customFormat="1" ht="12">
      <c r="A264" s="14"/>
      <c r="B264" s="250"/>
      <c r="C264" s="251"/>
      <c r="D264" s="241" t="s">
        <v>152</v>
      </c>
      <c r="E264" s="252" t="s">
        <v>18</v>
      </c>
      <c r="F264" s="253" t="s">
        <v>163</v>
      </c>
      <c r="G264" s="251"/>
      <c r="H264" s="254">
        <v>41.86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152</v>
      </c>
      <c r="AU264" s="260" t="s">
        <v>79</v>
      </c>
      <c r="AV264" s="14" t="s">
        <v>79</v>
      </c>
      <c r="AW264" s="14" t="s">
        <v>32</v>
      </c>
      <c r="AX264" s="14" t="s">
        <v>70</v>
      </c>
      <c r="AY264" s="260" t="s">
        <v>142</v>
      </c>
    </row>
    <row r="265" spans="1:51" s="15" customFormat="1" ht="12">
      <c r="A265" s="15"/>
      <c r="B265" s="261"/>
      <c r="C265" s="262"/>
      <c r="D265" s="241" t="s">
        <v>152</v>
      </c>
      <c r="E265" s="263" t="s">
        <v>18</v>
      </c>
      <c r="F265" s="264" t="s">
        <v>156</v>
      </c>
      <c r="G265" s="262"/>
      <c r="H265" s="265">
        <v>41.86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1" t="s">
        <v>152</v>
      </c>
      <c r="AU265" s="271" t="s">
        <v>79</v>
      </c>
      <c r="AV265" s="15" t="s">
        <v>150</v>
      </c>
      <c r="AW265" s="15" t="s">
        <v>32</v>
      </c>
      <c r="AX265" s="15" t="s">
        <v>77</v>
      </c>
      <c r="AY265" s="271" t="s">
        <v>142</v>
      </c>
    </row>
    <row r="266" spans="1:65" s="2" customFormat="1" ht="16.5" customHeight="1">
      <c r="A266" s="39"/>
      <c r="B266" s="40"/>
      <c r="C266" s="227" t="s">
        <v>302</v>
      </c>
      <c r="D266" s="227" t="s">
        <v>145</v>
      </c>
      <c r="E266" s="228" t="s">
        <v>303</v>
      </c>
      <c r="F266" s="229" t="s">
        <v>304</v>
      </c>
      <c r="G266" s="230" t="s">
        <v>148</v>
      </c>
      <c r="H266" s="231">
        <v>91.6</v>
      </c>
      <c r="I266" s="232"/>
      <c r="J266" s="231">
        <f>ROUND(I266*H266,2)</f>
        <v>0</v>
      </c>
      <c r="K266" s="229" t="s">
        <v>149</v>
      </c>
      <c r="L266" s="45"/>
      <c r="M266" s="233" t="s">
        <v>18</v>
      </c>
      <c r="N266" s="234" t="s">
        <v>41</v>
      </c>
      <c r="O266" s="85"/>
      <c r="P266" s="235">
        <f>O266*H266</f>
        <v>0</v>
      </c>
      <c r="Q266" s="235">
        <v>0.0045</v>
      </c>
      <c r="R266" s="235">
        <f>Q266*H266</f>
        <v>0.41219999999999996</v>
      </c>
      <c r="S266" s="235">
        <v>0</v>
      </c>
      <c r="T266" s="23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7" t="s">
        <v>251</v>
      </c>
      <c r="AT266" s="237" t="s">
        <v>145</v>
      </c>
      <c r="AU266" s="237" t="s">
        <v>79</v>
      </c>
      <c r="AY266" s="18" t="s">
        <v>142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77</v>
      </c>
      <c r="BK266" s="238">
        <f>ROUND(I266*H266,2)</f>
        <v>0</v>
      </c>
      <c r="BL266" s="18" t="s">
        <v>251</v>
      </c>
      <c r="BM266" s="237" t="s">
        <v>305</v>
      </c>
    </row>
    <row r="267" spans="1:51" s="14" customFormat="1" ht="12">
      <c r="A267" s="14"/>
      <c r="B267" s="250"/>
      <c r="C267" s="251"/>
      <c r="D267" s="241" t="s">
        <v>152</v>
      </c>
      <c r="E267" s="252" t="s">
        <v>18</v>
      </c>
      <c r="F267" s="253" t="s">
        <v>185</v>
      </c>
      <c r="G267" s="251"/>
      <c r="H267" s="254">
        <v>54.07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152</v>
      </c>
      <c r="AU267" s="260" t="s">
        <v>79</v>
      </c>
      <c r="AV267" s="14" t="s">
        <v>79</v>
      </c>
      <c r="AW267" s="14" t="s">
        <v>32</v>
      </c>
      <c r="AX267" s="14" t="s">
        <v>70</v>
      </c>
      <c r="AY267" s="260" t="s">
        <v>142</v>
      </c>
    </row>
    <row r="268" spans="1:51" s="14" customFormat="1" ht="12">
      <c r="A268" s="14"/>
      <c r="B268" s="250"/>
      <c r="C268" s="251"/>
      <c r="D268" s="241" t="s">
        <v>152</v>
      </c>
      <c r="E268" s="252" t="s">
        <v>18</v>
      </c>
      <c r="F268" s="253" t="s">
        <v>187</v>
      </c>
      <c r="G268" s="251"/>
      <c r="H268" s="254">
        <v>36.76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152</v>
      </c>
      <c r="AU268" s="260" t="s">
        <v>79</v>
      </c>
      <c r="AV268" s="14" t="s">
        <v>79</v>
      </c>
      <c r="AW268" s="14" t="s">
        <v>32</v>
      </c>
      <c r="AX268" s="14" t="s">
        <v>70</v>
      </c>
      <c r="AY268" s="260" t="s">
        <v>142</v>
      </c>
    </row>
    <row r="269" spans="1:51" s="14" customFormat="1" ht="12">
      <c r="A269" s="14"/>
      <c r="B269" s="250"/>
      <c r="C269" s="251"/>
      <c r="D269" s="241" t="s">
        <v>152</v>
      </c>
      <c r="E269" s="252" t="s">
        <v>18</v>
      </c>
      <c r="F269" s="253" t="s">
        <v>167</v>
      </c>
      <c r="G269" s="251"/>
      <c r="H269" s="254">
        <v>0.23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152</v>
      </c>
      <c r="AU269" s="260" t="s">
        <v>79</v>
      </c>
      <c r="AV269" s="14" t="s">
        <v>79</v>
      </c>
      <c r="AW269" s="14" t="s">
        <v>32</v>
      </c>
      <c r="AX269" s="14" t="s">
        <v>70</v>
      </c>
      <c r="AY269" s="260" t="s">
        <v>142</v>
      </c>
    </row>
    <row r="270" spans="1:51" s="14" customFormat="1" ht="12">
      <c r="A270" s="14"/>
      <c r="B270" s="250"/>
      <c r="C270" s="251"/>
      <c r="D270" s="241" t="s">
        <v>152</v>
      </c>
      <c r="E270" s="252" t="s">
        <v>18</v>
      </c>
      <c r="F270" s="253" t="s">
        <v>168</v>
      </c>
      <c r="G270" s="251"/>
      <c r="H270" s="254">
        <v>0.39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152</v>
      </c>
      <c r="AU270" s="260" t="s">
        <v>79</v>
      </c>
      <c r="AV270" s="14" t="s">
        <v>79</v>
      </c>
      <c r="AW270" s="14" t="s">
        <v>32</v>
      </c>
      <c r="AX270" s="14" t="s">
        <v>70</v>
      </c>
      <c r="AY270" s="260" t="s">
        <v>142</v>
      </c>
    </row>
    <row r="271" spans="1:51" s="14" customFormat="1" ht="12">
      <c r="A271" s="14"/>
      <c r="B271" s="250"/>
      <c r="C271" s="251"/>
      <c r="D271" s="241" t="s">
        <v>152</v>
      </c>
      <c r="E271" s="252" t="s">
        <v>18</v>
      </c>
      <c r="F271" s="253" t="s">
        <v>169</v>
      </c>
      <c r="G271" s="251"/>
      <c r="H271" s="254">
        <v>0.15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152</v>
      </c>
      <c r="AU271" s="260" t="s">
        <v>79</v>
      </c>
      <c r="AV271" s="14" t="s">
        <v>79</v>
      </c>
      <c r="AW271" s="14" t="s">
        <v>32</v>
      </c>
      <c r="AX271" s="14" t="s">
        <v>70</v>
      </c>
      <c r="AY271" s="260" t="s">
        <v>142</v>
      </c>
    </row>
    <row r="272" spans="1:51" s="15" customFormat="1" ht="12">
      <c r="A272" s="15"/>
      <c r="B272" s="261"/>
      <c r="C272" s="262"/>
      <c r="D272" s="241" t="s">
        <v>152</v>
      </c>
      <c r="E272" s="263" t="s">
        <v>18</v>
      </c>
      <c r="F272" s="264" t="s">
        <v>156</v>
      </c>
      <c r="G272" s="262"/>
      <c r="H272" s="265">
        <v>91.60000000000001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1" t="s">
        <v>152</v>
      </c>
      <c r="AU272" s="271" t="s">
        <v>79</v>
      </c>
      <c r="AV272" s="15" t="s">
        <v>150</v>
      </c>
      <c r="AW272" s="15" t="s">
        <v>32</v>
      </c>
      <c r="AX272" s="15" t="s">
        <v>77</v>
      </c>
      <c r="AY272" s="271" t="s">
        <v>142</v>
      </c>
    </row>
    <row r="273" spans="1:65" s="2" customFormat="1" ht="24" customHeight="1">
      <c r="A273" s="39"/>
      <c r="B273" s="40"/>
      <c r="C273" s="227" t="s">
        <v>306</v>
      </c>
      <c r="D273" s="227" t="s">
        <v>145</v>
      </c>
      <c r="E273" s="228" t="s">
        <v>307</v>
      </c>
      <c r="F273" s="229" t="s">
        <v>308</v>
      </c>
      <c r="G273" s="230" t="s">
        <v>309</v>
      </c>
      <c r="H273" s="232"/>
      <c r="I273" s="232"/>
      <c r="J273" s="231">
        <f>ROUND(I273*H273,2)</f>
        <v>0</v>
      </c>
      <c r="K273" s="229" t="s">
        <v>149</v>
      </c>
      <c r="L273" s="45"/>
      <c r="M273" s="233" t="s">
        <v>18</v>
      </c>
      <c r="N273" s="234" t="s">
        <v>41</v>
      </c>
      <c r="O273" s="85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7" t="s">
        <v>251</v>
      </c>
      <c r="AT273" s="237" t="s">
        <v>145</v>
      </c>
      <c r="AU273" s="237" t="s">
        <v>79</v>
      </c>
      <c r="AY273" s="18" t="s">
        <v>142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77</v>
      </c>
      <c r="BK273" s="238">
        <f>ROUND(I273*H273,2)</f>
        <v>0</v>
      </c>
      <c r="BL273" s="18" t="s">
        <v>251</v>
      </c>
      <c r="BM273" s="237" t="s">
        <v>310</v>
      </c>
    </row>
    <row r="274" spans="1:63" s="12" customFormat="1" ht="22.8" customHeight="1">
      <c r="A274" s="12"/>
      <c r="B274" s="211"/>
      <c r="C274" s="212"/>
      <c r="D274" s="213" t="s">
        <v>69</v>
      </c>
      <c r="E274" s="225" t="s">
        <v>311</v>
      </c>
      <c r="F274" s="225" t="s">
        <v>312</v>
      </c>
      <c r="G274" s="212"/>
      <c r="H274" s="212"/>
      <c r="I274" s="215"/>
      <c r="J274" s="226">
        <f>BK274</f>
        <v>0</v>
      </c>
      <c r="K274" s="212"/>
      <c r="L274" s="217"/>
      <c r="M274" s="218"/>
      <c r="N274" s="219"/>
      <c r="O274" s="219"/>
      <c r="P274" s="220">
        <f>SUM(P275:P294)</f>
        <v>0</v>
      </c>
      <c r="Q274" s="219"/>
      <c r="R274" s="220">
        <f>SUM(R275:R294)</f>
        <v>0.017906400000000003</v>
      </c>
      <c r="S274" s="219"/>
      <c r="T274" s="221">
        <f>SUM(T275:T294)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2" t="s">
        <v>79</v>
      </c>
      <c r="AT274" s="223" t="s">
        <v>69</v>
      </c>
      <c r="AU274" s="223" t="s">
        <v>77</v>
      </c>
      <c r="AY274" s="222" t="s">
        <v>142</v>
      </c>
      <c r="BK274" s="224">
        <f>SUM(BK275:BK294)</f>
        <v>0</v>
      </c>
    </row>
    <row r="275" spans="1:65" s="2" customFormat="1" ht="36" customHeight="1">
      <c r="A275" s="39"/>
      <c r="B275" s="40"/>
      <c r="C275" s="227" t="s">
        <v>313</v>
      </c>
      <c r="D275" s="227" t="s">
        <v>145</v>
      </c>
      <c r="E275" s="228" t="s">
        <v>314</v>
      </c>
      <c r="F275" s="229" t="s">
        <v>315</v>
      </c>
      <c r="G275" s="230" t="s">
        <v>316</v>
      </c>
      <c r="H275" s="231">
        <v>25.83</v>
      </c>
      <c r="I275" s="232"/>
      <c r="J275" s="231">
        <f>ROUND(I275*H275,2)</f>
        <v>0</v>
      </c>
      <c r="K275" s="229" t="s">
        <v>149</v>
      </c>
      <c r="L275" s="45"/>
      <c r="M275" s="233" t="s">
        <v>18</v>
      </c>
      <c r="N275" s="234" t="s">
        <v>41</v>
      </c>
      <c r="O275" s="85"/>
      <c r="P275" s="235">
        <f>O275*H275</f>
        <v>0</v>
      </c>
      <c r="Q275" s="235">
        <v>0.00019</v>
      </c>
      <c r="R275" s="235">
        <f>Q275*H275</f>
        <v>0.0049077</v>
      </c>
      <c r="S275" s="235">
        <v>0</v>
      </c>
      <c r="T275" s="23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7" t="s">
        <v>251</v>
      </c>
      <c r="AT275" s="237" t="s">
        <v>145</v>
      </c>
      <c r="AU275" s="237" t="s">
        <v>79</v>
      </c>
      <c r="AY275" s="18" t="s">
        <v>142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77</v>
      </c>
      <c r="BK275" s="238">
        <f>ROUND(I275*H275,2)</f>
        <v>0</v>
      </c>
      <c r="BL275" s="18" t="s">
        <v>251</v>
      </c>
      <c r="BM275" s="237" t="s">
        <v>317</v>
      </c>
    </row>
    <row r="276" spans="1:51" s="14" customFormat="1" ht="12">
      <c r="A276" s="14"/>
      <c r="B276" s="250"/>
      <c r="C276" s="251"/>
      <c r="D276" s="241" t="s">
        <v>152</v>
      </c>
      <c r="E276" s="252" t="s">
        <v>18</v>
      </c>
      <c r="F276" s="253" t="s">
        <v>318</v>
      </c>
      <c r="G276" s="251"/>
      <c r="H276" s="254">
        <v>10.53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152</v>
      </c>
      <c r="AU276" s="260" t="s">
        <v>79</v>
      </c>
      <c r="AV276" s="14" t="s">
        <v>79</v>
      </c>
      <c r="AW276" s="14" t="s">
        <v>32</v>
      </c>
      <c r="AX276" s="14" t="s">
        <v>70</v>
      </c>
      <c r="AY276" s="260" t="s">
        <v>142</v>
      </c>
    </row>
    <row r="277" spans="1:51" s="14" customFormat="1" ht="12">
      <c r="A277" s="14"/>
      <c r="B277" s="250"/>
      <c r="C277" s="251"/>
      <c r="D277" s="241" t="s">
        <v>152</v>
      </c>
      <c r="E277" s="252" t="s">
        <v>18</v>
      </c>
      <c r="F277" s="253" t="s">
        <v>319</v>
      </c>
      <c r="G277" s="251"/>
      <c r="H277" s="254">
        <v>15.3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152</v>
      </c>
      <c r="AU277" s="260" t="s">
        <v>79</v>
      </c>
      <c r="AV277" s="14" t="s">
        <v>79</v>
      </c>
      <c r="AW277" s="14" t="s">
        <v>32</v>
      </c>
      <c r="AX277" s="14" t="s">
        <v>70</v>
      </c>
      <c r="AY277" s="260" t="s">
        <v>142</v>
      </c>
    </row>
    <row r="278" spans="1:51" s="15" customFormat="1" ht="12">
      <c r="A278" s="15"/>
      <c r="B278" s="261"/>
      <c r="C278" s="262"/>
      <c r="D278" s="241" t="s">
        <v>152</v>
      </c>
      <c r="E278" s="263" t="s">
        <v>18</v>
      </c>
      <c r="F278" s="264" t="s">
        <v>156</v>
      </c>
      <c r="G278" s="262"/>
      <c r="H278" s="265">
        <v>25.83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1" t="s">
        <v>152</v>
      </c>
      <c r="AU278" s="271" t="s">
        <v>79</v>
      </c>
      <c r="AV278" s="15" t="s">
        <v>150</v>
      </c>
      <c r="AW278" s="15" t="s">
        <v>32</v>
      </c>
      <c r="AX278" s="15" t="s">
        <v>77</v>
      </c>
      <c r="AY278" s="271" t="s">
        <v>142</v>
      </c>
    </row>
    <row r="279" spans="1:65" s="2" customFormat="1" ht="16.5" customHeight="1">
      <c r="A279" s="39"/>
      <c r="B279" s="40"/>
      <c r="C279" s="272" t="s">
        <v>320</v>
      </c>
      <c r="D279" s="272" t="s">
        <v>321</v>
      </c>
      <c r="E279" s="273" t="s">
        <v>322</v>
      </c>
      <c r="F279" s="274" t="s">
        <v>323</v>
      </c>
      <c r="G279" s="275" t="s">
        <v>316</v>
      </c>
      <c r="H279" s="276">
        <v>10.53</v>
      </c>
      <c r="I279" s="277"/>
      <c r="J279" s="276">
        <f>ROUND(I279*H279,2)</f>
        <v>0</v>
      </c>
      <c r="K279" s="274" t="s">
        <v>149</v>
      </c>
      <c r="L279" s="278"/>
      <c r="M279" s="279" t="s">
        <v>18</v>
      </c>
      <c r="N279" s="280" t="s">
        <v>41</v>
      </c>
      <c r="O279" s="85"/>
      <c r="P279" s="235">
        <f>O279*H279</f>
        <v>0</v>
      </c>
      <c r="Q279" s="235">
        <v>0.00029</v>
      </c>
      <c r="R279" s="235">
        <f>Q279*H279</f>
        <v>0.0030537</v>
      </c>
      <c r="S279" s="235">
        <v>0</v>
      </c>
      <c r="T279" s="23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7" t="s">
        <v>324</v>
      </c>
      <c r="AT279" s="237" t="s">
        <v>321</v>
      </c>
      <c r="AU279" s="237" t="s">
        <v>79</v>
      </c>
      <c r="AY279" s="18" t="s">
        <v>142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77</v>
      </c>
      <c r="BK279" s="238">
        <f>ROUND(I279*H279,2)</f>
        <v>0</v>
      </c>
      <c r="BL279" s="18" t="s">
        <v>251</v>
      </c>
      <c r="BM279" s="237" t="s">
        <v>325</v>
      </c>
    </row>
    <row r="280" spans="1:51" s="14" customFormat="1" ht="12">
      <c r="A280" s="14"/>
      <c r="B280" s="250"/>
      <c r="C280" s="251"/>
      <c r="D280" s="241" t="s">
        <v>152</v>
      </c>
      <c r="E280" s="252" t="s">
        <v>18</v>
      </c>
      <c r="F280" s="253" t="s">
        <v>326</v>
      </c>
      <c r="G280" s="251"/>
      <c r="H280" s="254">
        <v>5.03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152</v>
      </c>
      <c r="AU280" s="260" t="s">
        <v>79</v>
      </c>
      <c r="AV280" s="14" t="s">
        <v>79</v>
      </c>
      <c r="AW280" s="14" t="s">
        <v>32</v>
      </c>
      <c r="AX280" s="14" t="s">
        <v>70</v>
      </c>
      <c r="AY280" s="260" t="s">
        <v>142</v>
      </c>
    </row>
    <row r="281" spans="1:51" s="14" customFormat="1" ht="12">
      <c r="A281" s="14"/>
      <c r="B281" s="250"/>
      <c r="C281" s="251"/>
      <c r="D281" s="241" t="s">
        <v>152</v>
      </c>
      <c r="E281" s="252" t="s">
        <v>18</v>
      </c>
      <c r="F281" s="253" t="s">
        <v>327</v>
      </c>
      <c r="G281" s="251"/>
      <c r="H281" s="254">
        <v>2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152</v>
      </c>
      <c r="AU281" s="260" t="s">
        <v>79</v>
      </c>
      <c r="AV281" s="14" t="s">
        <v>79</v>
      </c>
      <c r="AW281" s="14" t="s">
        <v>32</v>
      </c>
      <c r="AX281" s="14" t="s">
        <v>70</v>
      </c>
      <c r="AY281" s="260" t="s">
        <v>142</v>
      </c>
    </row>
    <row r="282" spans="1:51" s="14" customFormat="1" ht="12">
      <c r="A282" s="14"/>
      <c r="B282" s="250"/>
      <c r="C282" s="251"/>
      <c r="D282" s="241" t="s">
        <v>152</v>
      </c>
      <c r="E282" s="252" t="s">
        <v>18</v>
      </c>
      <c r="F282" s="253" t="s">
        <v>328</v>
      </c>
      <c r="G282" s="251"/>
      <c r="H282" s="254">
        <v>1.5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152</v>
      </c>
      <c r="AU282" s="260" t="s">
        <v>79</v>
      </c>
      <c r="AV282" s="14" t="s">
        <v>79</v>
      </c>
      <c r="AW282" s="14" t="s">
        <v>32</v>
      </c>
      <c r="AX282" s="14" t="s">
        <v>70</v>
      </c>
      <c r="AY282" s="260" t="s">
        <v>142</v>
      </c>
    </row>
    <row r="283" spans="1:51" s="14" customFormat="1" ht="12">
      <c r="A283" s="14"/>
      <c r="B283" s="250"/>
      <c r="C283" s="251"/>
      <c r="D283" s="241" t="s">
        <v>152</v>
      </c>
      <c r="E283" s="252" t="s">
        <v>18</v>
      </c>
      <c r="F283" s="253" t="s">
        <v>79</v>
      </c>
      <c r="G283" s="251"/>
      <c r="H283" s="254">
        <v>2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152</v>
      </c>
      <c r="AU283" s="260" t="s">
        <v>79</v>
      </c>
      <c r="AV283" s="14" t="s">
        <v>79</v>
      </c>
      <c r="AW283" s="14" t="s">
        <v>32</v>
      </c>
      <c r="AX283" s="14" t="s">
        <v>70</v>
      </c>
      <c r="AY283" s="260" t="s">
        <v>142</v>
      </c>
    </row>
    <row r="284" spans="1:51" s="15" customFormat="1" ht="12">
      <c r="A284" s="15"/>
      <c r="B284" s="261"/>
      <c r="C284" s="262"/>
      <c r="D284" s="241" t="s">
        <v>152</v>
      </c>
      <c r="E284" s="263" t="s">
        <v>18</v>
      </c>
      <c r="F284" s="264" t="s">
        <v>156</v>
      </c>
      <c r="G284" s="262"/>
      <c r="H284" s="265">
        <v>10.530000000000001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1" t="s">
        <v>152</v>
      </c>
      <c r="AU284" s="271" t="s">
        <v>79</v>
      </c>
      <c r="AV284" s="15" t="s">
        <v>150</v>
      </c>
      <c r="AW284" s="15" t="s">
        <v>32</v>
      </c>
      <c r="AX284" s="15" t="s">
        <v>77</v>
      </c>
      <c r="AY284" s="271" t="s">
        <v>142</v>
      </c>
    </row>
    <row r="285" spans="1:65" s="2" customFormat="1" ht="16.5" customHeight="1">
      <c r="A285" s="39"/>
      <c r="B285" s="40"/>
      <c r="C285" s="272" t="s">
        <v>329</v>
      </c>
      <c r="D285" s="272" t="s">
        <v>321</v>
      </c>
      <c r="E285" s="273" t="s">
        <v>330</v>
      </c>
      <c r="F285" s="274" t="s">
        <v>331</v>
      </c>
      <c r="G285" s="275" t="s">
        <v>316</v>
      </c>
      <c r="H285" s="276">
        <v>15.3</v>
      </c>
      <c r="I285" s="277"/>
      <c r="J285" s="276">
        <f>ROUND(I285*H285,2)</f>
        <v>0</v>
      </c>
      <c r="K285" s="274" t="s">
        <v>149</v>
      </c>
      <c r="L285" s="278"/>
      <c r="M285" s="279" t="s">
        <v>18</v>
      </c>
      <c r="N285" s="280" t="s">
        <v>41</v>
      </c>
      <c r="O285" s="85"/>
      <c r="P285" s="235">
        <f>O285*H285</f>
        <v>0</v>
      </c>
      <c r="Q285" s="235">
        <v>0.00065</v>
      </c>
      <c r="R285" s="235">
        <f>Q285*H285</f>
        <v>0.009945</v>
      </c>
      <c r="S285" s="235">
        <v>0</v>
      </c>
      <c r="T285" s="23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7" t="s">
        <v>324</v>
      </c>
      <c r="AT285" s="237" t="s">
        <v>321</v>
      </c>
      <c r="AU285" s="237" t="s">
        <v>79</v>
      </c>
      <c r="AY285" s="18" t="s">
        <v>142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77</v>
      </c>
      <c r="BK285" s="238">
        <f>ROUND(I285*H285,2)</f>
        <v>0</v>
      </c>
      <c r="BL285" s="18" t="s">
        <v>251</v>
      </c>
      <c r="BM285" s="237" t="s">
        <v>332</v>
      </c>
    </row>
    <row r="286" spans="1:51" s="14" customFormat="1" ht="12">
      <c r="A286" s="14"/>
      <c r="B286" s="250"/>
      <c r="C286" s="251"/>
      <c r="D286" s="241" t="s">
        <v>152</v>
      </c>
      <c r="E286" s="252" t="s">
        <v>18</v>
      </c>
      <c r="F286" s="253" t="s">
        <v>333</v>
      </c>
      <c r="G286" s="251"/>
      <c r="H286" s="254">
        <v>3.5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152</v>
      </c>
      <c r="AU286" s="260" t="s">
        <v>79</v>
      </c>
      <c r="AV286" s="14" t="s">
        <v>79</v>
      </c>
      <c r="AW286" s="14" t="s">
        <v>32</v>
      </c>
      <c r="AX286" s="14" t="s">
        <v>70</v>
      </c>
      <c r="AY286" s="260" t="s">
        <v>142</v>
      </c>
    </row>
    <row r="287" spans="1:51" s="14" customFormat="1" ht="12">
      <c r="A287" s="14"/>
      <c r="B287" s="250"/>
      <c r="C287" s="251"/>
      <c r="D287" s="241" t="s">
        <v>152</v>
      </c>
      <c r="E287" s="252" t="s">
        <v>18</v>
      </c>
      <c r="F287" s="253" t="s">
        <v>334</v>
      </c>
      <c r="G287" s="251"/>
      <c r="H287" s="254">
        <v>4.3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152</v>
      </c>
      <c r="AU287" s="260" t="s">
        <v>79</v>
      </c>
      <c r="AV287" s="14" t="s">
        <v>79</v>
      </c>
      <c r="AW287" s="14" t="s">
        <v>32</v>
      </c>
      <c r="AX287" s="14" t="s">
        <v>70</v>
      </c>
      <c r="AY287" s="260" t="s">
        <v>142</v>
      </c>
    </row>
    <row r="288" spans="1:51" s="14" customFormat="1" ht="12">
      <c r="A288" s="14"/>
      <c r="B288" s="250"/>
      <c r="C288" s="251"/>
      <c r="D288" s="241" t="s">
        <v>152</v>
      </c>
      <c r="E288" s="252" t="s">
        <v>18</v>
      </c>
      <c r="F288" s="253" t="s">
        <v>335</v>
      </c>
      <c r="G288" s="251"/>
      <c r="H288" s="254">
        <v>1.5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152</v>
      </c>
      <c r="AU288" s="260" t="s">
        <v>79</v>
      </c>
      <c r="AV288" s="14" t="s">
        <v>79</v>
      </c>
      <c r="AW288" s="14" t="s">
        <v>32</v>
      </c>
      <c r="AX288" s="14" t="s">
        <v>70</v>
      </c>
      <c r="AY288" s="260" t="s">
        <v>142</v>
      </c>
    </row>
    <row r="289" spans="1:51" s="14" customFormat="1" ht="12">
      <c r="A289" s="14"/>
      <c r="B289" s="250"/>
      <c r="C289" s="251"/>
      <c r="D289" s="241" t="s">
        <v>152</v>
      </c>
      <c r="E289" s="252" t="s">
        <v>18</v>
      </c>
      <c r="F289" s="253" t="s">
        <v>336</v>
      </c>
      <c r="G289" s="251"/>
      <c r="H289" s="254">
        <v>1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152</v>
      </c>
      <c r="AU289" s="260" t="s">
        <v>79</v>
      </c>
      <c r="AV289" s="14" t="s">
        <v>79</v>
      </c>
      <c r="AW289" s="14" t="s">
        <v>32</v>
      </c>
      <c r="AX289" s="14" t="s">
        <v>70</v>
      </c>
      <c r="AY289" s="260" t="s">
        <v>142</v>
      </c>
    </row>
    <row r="290" spans="1:51" s="14" customFormat="1" ht="12">
      <c r="A290" s="14"/>
      <c r="B290" s="250"/>
      <c r="C290" s="251"/>
      <c r="D290" s="241" t="s">
        <v>152</v>
      </c>
      <c r="E290" s="252" t="s">
        <v>18</v>
      </c>
      <c r="F290" s="253" t="s">
        <v>327</v>
      </c>
      <c r="G290" s="251"/>
      <c r="H290" s="254">
        <v>2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152</v>
      </c>
      <c r="AU290" s="260" t="s">
        <v>79</v>
      </c>
      <c r="AV290" s="14" t="s">
        <v>79</v>
      </c>
      <c r="AW290" s="14" t="s">
        <v>32</v>
      </c>
      <c r="AX290" s="14" t="s">
        <v>70</v>
      </c>
      <c r="AY290" s="260" t="s">
        <v>142</v>
      </c>
    </row>
    <row r="291" spans="1:51" s="14" customFormat="1" ht="12">
      <c r="A291" s="14"/>
      <c r="B291" s="250"/>
      <c r="C291" s="251"/>
      <c r="D291" s="241" t="s">
        <v>152</v>
      </c>
      <c r="E291" s="252" t="s">
        <v>18</v>
      </c>
      <c r="F291" s="253" t="s">
        <v>327</v>
      </c>
      <c r="G291" s="251"/>
      <c r="H291" s="254">
        <v>2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152</v>
      </c>
      <c r="AU291" s="260" t="s">
        <v>79</v>
      </c>
      <c r="AV291" s="14" t="s">
        <v>79</v>
      </c>
      <c r="AW291" s="14" t="s">
        <v>32</v>
      </c>
      <c r="AX291" s="14" t="s">
        <v>70</v>
      </c>
      <c r="AY291" s="260" t="s">
        <v>142</v>
      </c>
    </row>
    <row r="292" spans="1:51" s="14" customFormat="1" ht="12">
      <c r="A292" s="14"/>
      <c r="B292" s="250"/>
      <c r="C292" s="251"/>
      <c r="D292" s="241" t="s">
        <v>152</v>
      </c>
      <c r="E292" s="252" t="s">
        <v>18</v>
      </c>
      <c r="F292" s="253" t="s">
        <v>336</v>
      </c>
      <c r="G292" s="251"/>
      <c r="H292" s="254">
        <v>1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152</v>
      </c>
      <c r="AU292" s="260" t="s">
        <v>79</v>
      </c>
      <c r="AV292" s="14" t="s">
        <v>79</v>
      </c>
      <c r="AW292" s="14" t="s">
        <v>32</v>
      </c>
      <c r="AX292" s="14" t="s">
        <v>70</v>
      </c>
      <c r="AY292" s="260" t="s">
        <v>142</v>
      </c>
    </row>
    <row r="293" spans="1:51" s="15" customFormat="1" ht="12">
      <c r="A293" s="15"/>
      <c r="B293" s="261"/>
      <c r="C293" s="262"/>
      <c r="D293" s="241" t="s">
        <v>152</v>
      </c>
      <c r="E293" s="263" t="s">
        <v>18</v>
      </c>
      <c r="F293" s="264" t="s">
        <v>156</v>
      </c>
      <c r="G293" s="262"/>
      <c r="H293" s="265">
        <v>15.3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1" t="s">
        <v>152</v>
      </c>
      <c r="AU293" s="271" t="s">
        <v>79</v>
      </c>
      <c r="AV293" s="15" t="s">
        <v>150</v>
      </c>
      <c r="AW293" s="15" t="s">
        <v>32</v>
      </c>
      <c r="AX293" s="15" t="s">
        <v>77</v>
      </c>
      <c r="AY293" s="271" t="s">
        <v>142</v>
      </c>
    </row>
    <row r="294" spans="1:65" s="2" customFormat="1" ht="24" customHeight="1">
      <c r="A294" s="39"/>
      <c r="B294" s="40"/>
      <c r="C294" s="227" t="s">
        <v>337</v>
      </c>
      <c r="D294" s="227" t="s">
        <v>145</v>
      </c>
      <c r="E294" s="228" t="s">
        <v>338</v>
      </c>
      <c r="F294" s="229" t="s">
        <v>339</v>
      </c>
      <c r="G294" s="230" t="s">
        <v>309</v>
      </c>
      <c r="H294" s="232"/>
      <c r="I294" s="232"/>
      <c r="J294" s="231">
        <f>ROUND(I294*H294,2)</f>
        <v>0</v>
      </c>
      <c r="K294" s="229" t="s">
        <v>149</v>
      </c>
      <c r="L294" s="45"/>
      <c r="M294" s="233" t="s">
        <v>18</v>
      </c>
      <c r="N294" s="234" t="s">
        <v>41</v>
      </c>
      <c r="O294" s="85"/>
      <c r="P294" s="235">
        <f>O294*H294</f>
        <v>0</v>
      </c>
      <c r="Q294" s="235">
        <v>0</v>
      </c>
      <c r="R294" s="235">
        <f>Q294*H294</f>
        <v>0</v>
      </c>
      <c r="S294" s="235">
        <v>0</v>
      </c>
      <c r="T294" s="23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7" t="s">
        <v>251</v>
      </c>
      <c r="AT294" s="237" t="s">
        <v>145</v>
      </c>
      <c r="AU294" s="237" t="s">
        <v>79</v>
      </c>
      <c r="AY294" s="18" t="s">
        <v>142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8" t="s">
        <v>77</v>
      </c>
      <c r="BK294" s="238">
        <f>ROUND(I294*H294,2)</f>
        <v>0</v>
      </c>
      <c r="BL294" s="18" t="s">
        <v>251</v>
      </c>
      <c r="BM294" s="237" t="s">
        <v>340</v>
      </c>
    </row>
    <row r="295" spans="1:63" s="12" customFormat="1" ht="22.8" customHeight="1">
      <c r="A295" s="12"/>
      <c r="B295" s="211"/>
      <c r="C295" s="212"/>
      <c r="D295" s="213" t="s">
        <v>69</v>
      </c>
      <c r="E295" s="225" t="s">
        <v>341</v>
      </c>
      <c r="F295" s="225" t="s">
        <v>342</v>
      </c>
      <c r="G295" s="212"/>
      <c r="H295" s="212"/>
      <c r="I295" s="215"/>
      <c r="J295" s="226">
        <f>BK295</f>
        <v>0</v>
      </c>
      <c r="K295" s="212"/>
      <c r="L295" s="217"/>
      <c r="M295" s="218"/>
      <c r="N295" s="219"/>
      <c r="O295" s="219"/>
      <c r="P295" s="220">
        <f>SUM(P296:P331)</f>
        <v>0</v>
      </c>
      <c r="Q295" s="219"/>
      <c r="R295" s="220">
        <f>SUM(R296:R331)</f>
        <v>0.0486681</v>
      </c>
      <c r="S295" s="219"/>
      <c r="T295" s="221">
        <f>SUM(T296:T331)</f>
        <v>0.6620400000000001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2" t="s">
        <v>79</v>
      </c>
      <c r="AT295" s="223" t="s">
        <v>69</v>
      </c>
      <c r="AU295" s="223" t="s">
        <v>77</v>
      </c>
      <c r="AY295" s="222" t="s">
        <v>142</v>
      </c>
      <c r="BK295" s="224">
        <f>SUM(BK296:BK331)</f>
        <v>0</v>
      </c>
    </row>
    <row r="296" spans="1:65" s="2" customFormat="1" ht="16.5" customHeight="1">
      <c r="A296" s="39"/>
      <c r="B296" s="40"/>
      <c r="C296" s="227" t="s">
        <v>343</v>
      </c>
      <c r="D296" s="227" t="s">
        <v>145</v>
      </c>
      <c r="E296" s="228" t="s">
        <v>344</v>
      </c>
      <c r="F296" s="229" t="s">
        <v>345</v>
      </c>
      <c r="G296" s="230" t="s">
        <v>316</v>
      </c>
      <c r="H296" s="231">
        <v>21.6</v>
      </c>
      <c r="I296" s="232"/>
      <c r="J296" s="231">
        <f>ROUND(I296*H296,2)</f>
        <v>0</v>
      </c>
      <c r="K296" s="229" t="s">
        <v>149</v>
      </c>
      <c r="L296" s="45"/>
      <c r="M296" s="233" t="s">
        <v>18</v>
      </c>
      <c r="N296" s="234" t="s">
        <v>41</v>
      </c>
      <c r="O296" s="85"/>
      <c r="P296" s="235">
        <f>O296*H296</f>
        <v>0</v>
      </c>
      <c r="Q296" s="235">
        <v>0</v>
      </c>
      <c r="R296" s="235">
        <f>Q296*H296</f>
        <v>0</v>
      </c>
      <c r="S296" s="235">
        <v>0.03065</v>
      </c>
      <c r="T296" s="236">
        <f>S296*H296</f>
        <v>0.6620400000000001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7" t="s">
        <v>251</v>
      </c>
      <c r="AT296" s="237" t="s">
        <v>145</v>
      </c>
      <c r="AU296" s="237" t="s">
        <v>79</v>
      </c>
      <c r="AY296" s="18" t="s">
        <v>142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77</v>
      </c>
      <c r="BK296" s="238">
        <f>ROUND(I296*H296,2)</f>
        <v>0</v>
      </c>
      <c r="BL296" s="18" t="s">
        <v>251</v>
      </c>
      <c r="BM296" s="237" t="s">
        <v>346</v>
      </c>
    </row>
    <row r="297" spans="1:51" s="14" customFormat="1" ht="12">
      <c r="A297" s="14"/>
      <c r="B297" s="250"/>
      <c r="C297" s="251"/>
      <c r="D297" s="241" t="s">
        <v>152</v>
      </c>
      <c r="E297" s="252" t="s">
        <v>18</v>
      </c>
      <c r="F297" s="253" t="s">
        <v>347</v>
      </c>
      <c r="G297" s="251"/>
      <c r="H297" s="254">
        <v>21.6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152</v>
      </c>
      <c r="AU297" s="260" t="s">
        <v>79</v>
      </c>
      <c r="AV297" s="14" t="s">
        <v>79</v>
      </c>
      <c r="AW297" s="14" t="s">
        <v>32</v>
      </c>
      <c r="AX297" s="14" t="s">
        <v>70</v>
      </c>
      <c r="AY297" s="260" t="s">
        <v>142</v>
      </c>
    </row>
    <row r="298" spans="1:51" s="15" customFormat="1" ht="12">
      <c r="A298" s="15"/>
      <c r="B298" s="261"/>
      <c r="C298" s="262"/>
      <c r="D298" s="241" t="s">
        <v>152</v>
      </c>
      <c r="E298" s="263" t="s">
        <v>18</v>
      </c>
      <c r="F298" s="264" t="s">
        <v>156</v>
      </c>
      <c r="G298" s="262"/>
      <c r="H298" s="265">
        <v>21.6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1" t="s">
        <v>152</v>
      </c>
      <c r="AU298" s="271" t="s">
        <v>79</v>
      </c>
      <c r="AV298" s="15" t="s">
        <v>150</v>
      </c>
      <c r="AW298" s="15" t="s">
        <v>32</v>
      </c>
      <c r="AX298" s="15" t="s">
        <v>77</v>
      </c>
      <c r="AY298" s="271" t="s">
        <v>142</v>
      </c>
    </row>
    <row r="299" spans="1:65" s="2" customFormat="1" ht="16.5" customHeight="1">
      <c r="A299" s="39"/>
      <c r="B299" s="40"/>
      <c r="C299" s="227" t="s">
        <v>324</v>
      </c>
      <c r="D299" s="227" t="s">
        <v>145</v>
      </c>
      <c r="E299" s="228" t="s">
        <v>348</v>
      </c>
      <c r="F299" s="229" t="s">
        <v>349</v>
      </c>
      <c r="G299" s="230" t="s">
        <v>316</v>
      </c>
      <c r="H299" s="231">
        <v>21.6</v>
      </c>
      <c r="I299" s="232"/>
      <c r="J299" s="231">
        <f>ROUND(I299*H299,2)</f>
        <v>0</v>
      </c>
      <c r="K299" s="229" t="s">
        <v>149</v>
      </c>
      <c r="L299" s="45"/>
      <c r="M299" s="233" t="s">
        <v>18</v>
      </c>
      <c r="N299" s="234" t="s">
        <v>41</v>
      </c>
      <c r="O299" s="85"/>
      <c r="P299" s="235">
        <f>O299*H299</f>
        <v>0</v>
      </c>
      <c r="Q299" s="235">
        <v>0.00121</v>
      </c>
      <c r="R299" s="235">
        <f>Q299*H299</f>
        <v>0.026136</v>
      </c>
      <c r="S299" s="235">
        <v>0</v>
      </c>
      <c r="T299" s="23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7" t="s">
        <v>251</v>
      </c>
      <c r="AT299" s="237" t="s">
        <v>145</v>
      </c>
      <c r="AU299" s="237" t="s">
        <v>79</v>
      </c>
      <c r="AY299" s="18" t="s">
        <v>142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77</v>
      </c>
      <c r="BK299" s="238">
        <f>ROUND(I299*H299,2)</f>
        <v>0</v>
      </c>
      <c r="BL299" s="18" t="s">
        <v>251</v>
      </c>
      <c r="BM299" s="237" t="s">
        <v>350</v>
      </c>
    </row>
    <row r="300" spans="1:51" s="14" customFormat="1" ht="12">
      <c r="A300" s="14"/>
      <c r="B300" s="250"/>
      <c r="C300" s="251"/>
      <c r="D300" s="241" t="s">
        <v>152</v>
      </c>
      <c r="E300" s="252" t="s">
        <v>18</v>
      </c>
      <c r="F300" s="253" t="s">
        <v>347</v>
      </c>
      <c r="G300" s="251"/>
      <c r="H300" s="254">
        <v>21.6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152</v>
      </c>
      <c r="AU300" s="260" t="s">
        <v>79</v>
      </c>
      <c r="AV300" s="14" t="s">
        <v>79</v>
      </c>
      <c r="AW300" s="14" t="s">
        <v>32</v>
      </c>
      <c r="AX300" s="14" t="s">
        <v>70</v>
      </c>
      <c r="AY300" s="260" t="s">
        <v>142</v>
      </c>
    </row>
    <row r="301" spans="1:51" s="15" customFormat="1" ht="12">
      <c r="A301" s="15"/>
      <c r="B301" s="261"/>
      <c r="C301" s="262"/>
      <c r="D301" s="241" t="s">
        <v>152</v>
      </c>
      <c r="E301" s="263" t="s">
        <v>18</v>
      </c>
      <c r="F301" s="264" t="s">
        <v>156</v>
      </c>
      <c r="G301" s="262"/>
      <c r="H301" s="265">
        <v>21.6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1" t="s">
        <v>152</v>
      </c>
      <c r="AU301" s="271" t="s">
        <v>79</v>
      </c>
      <c r="AV301" s="15" t="s">
        <v>150</v>
      </c>
      <c r="AW301" s="15" t="s">
        <v>32</v>
      </c>
      <c r="AX301" s="15" t="s">
        <v>77</v>
      </c>
      <c r="AY301" s="271" t="s">
        <v>142</v>
      </c>
    </row>
    <row r="302" spans="1:65" s="2" customFormat="1" ht="16.5" customHeight="1">
      <c r="A302" s="39"/>
      <c r="B302" s="40"/>
      <c r="C302" s="227" t="s">
        <v>351</v>
      </c>
      <c r="D302" s="227" t="s">
        <v>145</v>
      </c>
      <c r="E302" s="228" t="s">
        <v>352</v>
      </c>
      <c r="F302" s="229" t="s">
        <v>353</v>
      </c>
      <c r="G302" s="230" t="s">
        <v>316</v>
      </c>
      <c r="H302" s="231">
        <v>13.13</v>
      </c>
      <c r="I302" s="232"/>
      <c r="J302" s="231">
        <f>ROUND(I302*H302,2)</f>
        <v>0</v>
      </c>
      <c r="K302" s="229" t="s">
        <v>149</v>
      </c>
      <c r="L302" s="45"/>
      <c r="M302" s="233" t="s">
        <v>18</v>
      </c>
      <c r="N302" s="234" t="s">
        <v>41</v>
      </c>
      <c r="O302" s="85"/>
      <c r="P302" s="235">
        <f>O302*H302</f>
        <v>0</v>
      </c>
      <c r="Q302" s="235">
        <v>0.00057</v>
      </c>
      <c r="R302" s="235">
        <f>Q302*H302</f>
        <v>0.0074841000000000005</v>
      </c>
      <c r="S302" s="235">
        <v>0</v>
      </c>
      <c r="T302" s="23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7" t="s">
        <v>251</v>
      </c>
      <c r="AT302" s="237" t="s">
        <v>145</v>
      </c>
      <c r="AU302" s="237" t="s">
        <v>79</v>
      </c>
      <c r="AY302" s="18" t="s">
        <v>142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8" t="s">
        <v>77</v>
      </c>
      <c r="BK302" s="238">
        <f>ROUND(I302*H302,2)</f>
        <v>0</v>
      </c>
      <c r="BL302" s="18" t="s">
        <v>251</v>
      </c>
      <c r="BM302" s="237" t="s">
        <v>354</v>
      </c>
    </row>
    <row r="303" spans="1:51" s="14" customFormat="1" ht="12">
      <c r="A303" s="14"/>
      <c r="B303" s="250"/>
      <c r="C303" s="251"/>
      <c r="D303" s="241" t="s">
        <v>152</v>
      </c>
      <c r="E303" s="252" t="s">
        <v>18</v>
      </c>
      <c r="F303" s="253" t="s">
        <v>355</v>
      </c>
      <c r="G303" s="251"/>
      <c r="H303" s="254">
        <v>3.15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152</v>
      </c>
      <c r="AU303" s="260" t="s">
        <v>79</v>
      </c>
      <c r="AV303" s="14" t="s">
        <v>79</v>
      </c>
      <c r="AW303" s="14" t="s">
        <v>32</v>
      </c>
      <c r="AX303" s="14" t="s">
        <v>70</v>
      </c>
      <c r="AY303" s="260" t="s">
        <v>142</v>
      </c>
    </row>
    <row r="304" spans="1:51" s="14" customFormat="1" ht="12">
      <c r="A304" s="14"/>
      <c r="B304" s="250"/>
      <c r="C304" s="251"/>
      <c r="D304" s="241" t="s">
        <v>152</v>
      </c>
      <c r="E304" s="252" t="s">
        <v>18</v>
      </c>
      <c r="F304" s="253" t="s">
        <v>356</v>
      </c>
      <c r="G304" s="251"/>
      <c r="H304" s="254">
        <v>1.88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152</v>
      </c>
      <c r="AU304" s="260" t="s">
        <v>79</v>
      </c>
      <c r="AV304" s="14" t="s">
        <v>79</v>
      </c>
      <c r="AW304" s="14" t="s">
        <v>32</v>
      </c>
      <c r="AX304" s="14" t="s">
        <v>70</v>
      </c>
      <c r="AY304" s="260" t="s">
        <v>142</v>
      </c>
    </row>
    <row r="305" spans="1:51" s="14" customFormat="1" ht="12">
      <c r="A305" s="14"/>
      <c r="B305" s="250"/>
      <c r="C305" s="251"/>
      <c r="D305" s="241" t="s">
        <v>152</v>
      </c>
      <c r="E305" s="252" t="s">
        <v>18</v>
      </c>
      <c r="F305" s="253" t="s">
        <v>357</v>
      </c>
      <c r="G305" s="251"/>
      <c r="H305" s="254">
        <v>2.6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152</v>
      </c>
      <c r="AU305" s="260" t="s">
        <v>79</v>
      </c>
      <c r="AV305" s="14" t="s">
        <v>79</v>
      </c>
      <c r="AW305" s="14" t="s">
        <v>32</v>
      </c>
      <c r="AX305" s="14" t="s">
        <v>70</v>
      </c>
      <c r="AY305" s="260" t="s">
        <v>142</v>
      </c>
    </row>
    <row r="306" spans="1:51" s="14" customFormat="1" ht="12">
      <c r="A306" s="14"/>
      <c r="B306" s="250"/>
      <c r="C306" s="251"/>
      <c r="D306" s="241" t="s">
        <v>152</v>
      </c>
      <c r="E306" s="252" t="s">
        <v>18</v>
      </c>
      <c r="F306" s="253" t="s">
        <v>327</v>
      </c>
      <c r="G306" s="251"/>
      <c r="H306" s="254">
        <v>2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152</v>
      </c>
      <c r="AU306" s="260" t="s">
        <v>79</v>
      </c>
      <c r="AV306" s="14" t="s">
        <v>79</v>
      </c>
      <c r="AW306" s="14" t="s">
        <v>32</v>
      </c>
      <c r="AX306" s="14" t="s">
        <v>70</v>
      </c>
      <c r="AY306" s="260" t="s">
        <v>142</v>
      </c>
    </row>
    <row r="307" spans="1:51" s="14" customFormat="1" ht="12">
      <c r="A307" s="14"/>
      <c r="B307" s="250"/>
      <c r="C307" s="251"/>
      <c r="D307" s="241" t="s">
        <v>152</v>
      </c>
      <c r="E307" s="252" t="s">
        <v>18</v>
      </c>
      <c r="F307" s="253" t="s">
        <v>328</v>
      </c>
      <c r="G307" s="251"/>
      <c r="H307" s="254">
        <v>1.5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0" t="s">
        <v>152</v>
      </c>
      <c r="AU307" s="260" t="s">
        <v>79</v>
      </c>
      <c r="AV307" s="14" t="s">
        <v>79</v>
      </c>
      <c r="AW307" s="14" t="s">
        <v>32</v>
      </c>
      <c r="AX307" s="14" t="s">
        <v>70</v>
      </c>
      <c r="AY307" s="260" t="s">
        <v>142</v>
      </c>
    </row>
    <row r="308" spans="1:51" s="14" customFormat="1" ht="12">
      <c r="A308" s="14"/>
      <c r="B308" s="250"/>
      <c r="C308" s="251"/>
      <c r="D308" s="241" t="s">
        <v>152</v>
      </c>
      <c r="E308" s="252" t="s">
        <v>18</v>
      </c>
      <c r="F308" s="253" t="s">
        <v>327</v>
      </c>
      <c r="G308" s="251"/>
      <c r="H308" s="254">
        <v>2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152</v>
      </c>
      <c r="AU308" s="260" t="s">
        <v>79</v>
      </c>
      <c r="AV308" s="14" t="s">
        <v>79</v>
      </c>
      <c r="AW308" s="14" t="s">
        <v>32</v>
      </c>
      <c r="AX308" s="14" t="s">
        <v>70</v>
      </c>
      <c r="AY308" s="260" t="s">
        <v>142</v>
      </c>
    </row>
    <row r="309" spans="1:51" s="15" customFormat="1" ht="12">
      <c r="A309" s="15"/>
      <c r="B309" s="261"/>
      <c r="C309" s="262"/>
      <c r="D309" s="241" t="s">
        <v>152</v>
      </c>
      <c r="E309" s="263" t="s">
        <v>18</v>
      </c>
      <c r="F309" s="264" t="s">
        <v>156</v>
      </c>
      <c r="G309" s="262"/>
      <c r="H309" s="265">
        <v>13.129999999999999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1" t="s">
        <v>152</v>
      </c>
      <c r="AU309" s="271" t="s">
        <v>79</v>
      </c>
      <c r="AV309" s="15" t="s">
        <v>150</v>
      </c>
      <c r="AW309" s="15" t="s">
        <v>32</v>
      </c>
      <c r="AX309" s="15" t="s">
        <v>77</v>
      </c>
      <c r="AY309" s="271" t="s">
        <v>142</v>
      </c>
    </row>
    <row r="310" spans="1:65" s="2" customFormat="1" ht="16.5" customHeight="1">
      <c r="A310" s="39"/>
      <c r="B310" s="40"/>
      <c r="C310" s="227" t="s">
        <v>358</v>
      </c>
      <c r="D310" s="227" t="s">
        <v>145</v>
      </c>
      <c r="E310" s="228" t="s">
        <v>359</v>
      </c>
      <c r="F310" s="229" t="s">
        <v>360</v>
      </c>
      <c r="G310" s="230" t="s">
        <v>316</v>
      </c>
      <c r="H310" s="231">
        <v>13.2</v>
      </c>
      <c r="I310" s="232"/>
      <c r="J310" s="231">
        <f>ROUND(I310*H310,2)</f>
        <v>0</v>
      </c>
      <c r="K310" s="229" t="s">
        <v>149</v>
      </c>
      <c r="L310" s="45"/>
      <c r="M310" s="233" t="s">
        <v>18</v>
      </c>
      <c r="N310" s="234" t="s">
        <v>41</v>
      </c>
      <c r="O310" s="85"/>
      <c r="P310" s="235">
        <f>O310*H310</f>
        <v>0</v>
      </c>
      <c r="Q310" s="235">
        <v>0.00114</v>
      </c>
      <c r="R310" s="235">
        <f>Q310*H310</f>
        <v>0.015047999999999999</v>
      </c>
      <c r="S310" s="235">
        <v>0</v>
      </c>
      <c r="T310" s="23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7" t="s">
        <v>251</v>
      </c>
      <c r="AT310" s="237" t="s">
        <v>145</v>
      </c>
      <c r="AU310" s="237" t="s">
        <v>79</v>
      </c>
      <c r="AY310" s="18" t="s">
        <v>142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8" t="s">
        <v>77</v>
      </c>
      <c r="BK310" s="238">
        <f>ROUND(I310*H310,2)</f>
        <v>0</v>
      </c>
      <c r="BL310" s="18" t="s">
        <v>251</v>
      </c>
      <c r="BM310" s="237" t="s">
        <v>361</v>
      </c>
    </row>
    <row r="311" spans="1:51" s="14" customFormat="1" ht="12">
      <c r="A311" s="14"/>
      <c r="B311" s="250"/>
      <c r="C311" s="251"/>
      <c r="D311" s="241" t="s">
        <v>152</v>
      </c>
      <c r="E311" s="252" t="s">
        <v>18</v>
      </c>
      <c r="F311" s="253" t="s">
        <v>335</v>
      </c>
      <c r="G311" s="251"/>
      <c r="H311" s="254">
        <v>1.5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152</v>
      </c>
      <c r="AU311" s="260" t="s">
        <v>79</v>
      </c>
      <c r="AV311" s="14" t="s">
        <v>79</v>
      </c>
      <c r="AW311" s="14" t="s">
        <v>32</v>
      </c>
      <c r="AX311" s="14" t="s">
        <v>70</v>
      </c>
      <c r="AY311" s="260" t="s">
        <v>142</v>
      </c>
    </row>
    <row r="312" spans="1:51" s="14" customFormat="1" ht="12">
      <c r="A312" s="14"/>
      <c r="B312" s="250"/>
      <c r="C312" s="251"/>
      <c r="D312" s="241" t="s">
        <v>152</v>
      </c>
      <c r="E312" s="252" t="s">
        <v>18</v>
      </c>
      <c r="F312" s="253" t="s">
        <v>333</v>
      </c>
      <c r="G312" s="251"/>
      <c r="H312" s="254">
        <v>3.5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152</v>
      </c>
      <c r="AU312" s="260" t="s">
        <v>79</v>
      </c>
      <c r="AV312" s="14" t="s">
        <v>79</v>
      </c>
      <c r="AW312" s="14" t="s">
        <v>32</v>
      </c>
      <c r="AX312" s="14" t="s">
        <v>70</v>
      </c>
      <c r="AY312" s="260" t="s">
        <v>142</v>
      </c>
    </row>
    <row r="313" spans="1:51" s="14" customFormat="1" ht="12">
      <c r="A313" s="14"/>
      <c r="B313" s="250"/>
      <c r="C313" s="251"/>
      <c r="D313" s="241" t="s">
        <v>152</v>
      </c>
      <c r="E313" s="252" t="s">
        <v>18</v>
      </c>
      <c r="F313" s="253" t="s">
        <v>77</v>
      </c>
      <c r="G313" s="251"/>
      <c r="H313" s="254">
        <v>1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152</v>
      </c>
      <c r="AU313" s="260" t="s">
        <v>79</v>
      </c>
      <c r="AV313" s="14" t="s">
        <v>79</v>
      </c>
      <c r="AW313" s="14" t="s">
        <v>32</v>
      </c>
      <c r="AX313" s="14" t="s">
        <v>70</v>
      </c>
      <c r="AY313" s="260" t="s">
        <v>142</v>
      </c>
    </row>
    <row r="314" spans="1:51" s="14" customFormat="1" ht="12">
      <c r="A314" s="14"/>
      <c r="B314" s="250"/>
      <c r="C314" s="251"/>
      <c r="D314" s="241" t="s">
        <v>152</v>
      </c>
      <c r="E314" s="252" t="s">
        <v>18</v>
      </c>
      <c r="F314" s="253" t="s">
        <v>362</v>
      </c>
      <c r="G314" s="251"/>
      <c r="H314" s="254">
        <v>2.7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152</v>
      </c>
      <c r="AU314" s="260" t="s">
        <v>79</v>
      </c>
      <c r="AV314" s="14" t="s">
        <v>79</v>
      </c>
      <c r="AW314" s="14" t="s">
        <v>32</v>
      </c>
      <c r="AX314" s="14" t="s">
        <v>70</v>
      </c>
      <c r="AY314" s="260" t="s">
        <v>142</v>
      </c>
    </row>
    <row r="315" spans="1:51" s="14" customFormat="1" ht="12">
      <c r="A315" s="14"/>
      <c r="B315" s="250"/>
      <c r="C315" s="251"/>
      <c r="D315" s="241" t="s">
        <v>152</v>
      </c>
      <c r="E315" s="252" t="s">
        <v>18</v>
      </c>
      <c r="F315" s="253" t="s">
        <v>336</v>
      </c>
      <c r="G315" s="251"/>
      <c r="H315" s="254">
        <v>1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0" t="s">
        <v>152</v>
      </c>
      <c r="AU315" s="260" t="s">
        <v>79</v>
      </c>
      <c r="AV315" s="14" t="s">
        <v>79</v>
      </c>
      <c r="AW315" s="14" t="s">
        <v>32</v>
      </c>
      <c r="AX315" s="14" t="s">
        <v>70</v>
      </c>
      <c r="AY315" s="260" t="s">
        <v>142</v>
      </c>
    </row>
    <row r="316" spans="1:51" s="14" customFormat="1" ht="12">
      <c r="A316" s="14"/>
      <c r="B316" s="250"/>
      <c r="C316" s="251"/>
      <c r="D316" s="241" t="s">
        <v>152</v>
      </c>
      <c r="E316" s="252" t="s">
        <v>18</v>
      </c>
      <c r="F316" s="253" t="s">
        <v>327</v>
      </c>
      <c r="G316" s="251"/>
      <c r="H316" s="254">
        <v>2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152</v>
      </c>
      <c r="AU316" s="260" t="s">
        <v>79</v>
      </c>
      <c r="AV316" s="14" t="s">
        <v>79</v>
      </c>
      <c r="AW316" s="14" t="s">
        <v>32</v>
      </c>
      <c r="AX316" s="14" t="s">
        <v>70</v>
      </c>
      <c r="AY316" s="260" t="s">
        <v>142</v>
      </c>
    </row>
    <row r="317" spans="1:51" s="14" customFormat="1" ht="12">
      <c r="A317" s="14"/>
      <c r="B317" s="250"/>
      <c r="C317" s="251"/>
      <c r="D317" s="241" t="s">
        <v>152</v>
      </c>
      <c r="E317" s="252" t="s">
        <v>18</v>
      </c>
      <c r="F317" s="253" t="s">
        <v>363</v>
      </c>
      <c r="G317" s="251"/>
      <c r="H317" s="254">
        <v>0.5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152</v>
      </c>
      <c r="AU317" s="260" t="s">
        <v>79</v>
      </c>
      <c r="AV317" s="14" t="s">
        <v>79</v>
      </c>
      <c r="AW317" s="14" t="s">
        <v>32</v>
      </c>
      <c r="AX317" s="14" t="s">
        <v>70</v>
      </c>
      <c r="AY317" s="260" t="s">
        <v>142</v>
      </c>
    </row>
    <row r="318" spans="1:51" s="14" customFormat="1" ht="12">
      <c r="A318" s="14"/>
      <c r="B318" s="250"/>
      <c r="C318" s="251"/>
      <c r="D318" s="241" t="s">
        <v>152</v>
      </c>
      <c r="E318" s="252" t="s">
        <v>18</v>
      </c>
      <c r="F318" s="253" t="s">
        <v>336</v>
      </c>
      <c r="G318" s="251"/>
      <c r="H318" s="254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152</v>
      </c>
      <c r="AU318" s="260" t="s">
        <v>79</v>
      </c>
      <c r="AV318" s="14" t="s">
        <v>79</v>
      </c>
      <c r="AW318" s="14" t="s">
        <v>32</v>
      </c>
      <c r="AX318" s="14" t="s">
        <v>70</v>
      </c>
      <c r="AY318" s="260" t="s">
        <v>142</v>
      </c>
    </row>
    <row r="319" spans="1:51" s="15" customFormat="1" ht="12">
      <c r="A319" s="15"/>
      <c r="B319" s="261"/>
      <c r="C319" s="262"/>
      <c r="D319" s="241" t="s">
        <v>152</v>
      </c>
      <c r="E319" s="263" t="s">
        <v>18</v>
      </c>
      <c r="F319" s="264" t="s">
        <v>156</v>
      </c>
      <c r="G319" s="262"/>
      <c r="H319" s="265">
        <v>13.2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1" t="s">
        <v>152</v>
      </c>
      <c r="AU319" s="271" t="s">
        <v>79</v>
      </c>
      <c r="AV319" s="15" t="s">
        <v>150</v>
      </c>
      <c r="AW319" s="15" t="s">
        <v>32</v>
      </c>
      <c r="AX319" s="15" t="s">
        <v>77</v>
      </c>
      <c r="AY319" s="271" t="s">
        <v>142</v>
      </c>
    </row>
    <row r="320" spans="1:65" s="2" customFormat="1" ht="16.5" customHeight="1">
      <c r="A320" s="39"/>
      <c r="B320" s="40"/>
      <c r="C320" s="227" t="s">
        <v>364</v>
      </c>
      <c r="D320" s="227" t="s">
        <v>145</v>
      </c>
      <c r="E320" s="228" t="s">
        <v>365</v>
      </c>
      <c r="F320" s="229" t="s">
        <v>366</v>
      </c>
      <c r="G320" s="230" t="s">
        <v>367</v>
      </c>
      <c r="H320" s="231">
        <v>11</v>
      </c>
      <c r="I320" s="232"/>
      <c r="J320" s="231">
        <f>ROUND(I320*H320,2)</f>
        <v>0</v>
      </c>
      <c r="K320" s="229" t="s">
        <v>149</v>
      </c>
      <c r="L320" s="45"/>
      <c r="M320" s="233" t="s">
        <v>18</v>
      </c>
      <c r="N320" s="234" t="s">
        <v>41</v>
      </c>
      <c r="O320" s="85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7" t="s">
        <v>251</v>
      </c>
      <c r="AT320" s="237" t="s">
        <v>145</v>
      </c>
      <c r="AU320" s="237" t="s">
        <v>79</v>
      </c>
      <c r="AY320" s="18" t="s">
        <v>142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8" t="s">
        <v>77</v>
      </c>
      <c r="BK320" s="238">
        <f>ROUND(I320*H320,2)</f>
        <v>0</v>
      </c>
      <c r="BL320" s="18" t="s">
        <v>251</v>
      </c>
      <c r="BM320" s="237" t="s">
        <v>368</v>
      </c>
    </row>
    <row r="321" spans="1:51" s="14" customFormat="1" ht="12">
      <c r="A321" s="14"/>
      <c r="B321" s="250"/>
      <c r="C321" s="251"/>
      <c r="D321" s="241" t="s">
        <v>152</v>
      </c>
      <c r="E321" s="252" t="s">
        <v>18</v>
      </c>
      <c r="F321" s="253" t="s">
        <v>369</v>
      </c>
      <c r="G321" s="251"/>
      <c r="H321" s="254">
        <v>11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0" t="s">
        <v>152</v>
      </c>
      <c r="AU321" s="260" t="s">
        <v>79</v>
      </c>
      <c r="AV321" s="14" t="s">
        <v>79</v>
      </c>
      <c r="AW321" s="14" t="s">
        <v>32</v>
      </c>
      <c r="AX321" s="14" t="s">
        <v>70</v>
      </c>
      <c r="AY321" s="260" t="s">
        <v>142</v>
      </c>
    </row>
    <row r="322" spans="1:51" s="15" customFormat="1" ht="12">
      <c r="A322" s="15"/>
      <c r="B322" s="261"/>
      <c r="C322" s="262"/>
      <c r="D322" s="241" t="s">
        <v>152</v>
      </c>
      <c r="E322" s="263" t="s">
        <v>18</v>
      </c>
      <c r="F322" s="264" t="s">
        <v>156</v>
      </c>
      <c r="G322" s="262"/>
      <c r="H322" s="265">
        <v>11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1" t="s">
        <v>152</v>
      </c>
      <c r="AU322" s="271" t="s">
        <v>79</v>
      </c>
      <c r="AV322" s="15" t="s">
        <v>150</v>
      </c>
      <c r="AW322" s="15" t="s">
        <v>32</v>
      </c>
      <c r="AX322" s="15" t="s">
        <v>77</v>
      </c>
      <c r="AY322" s="271" t="s">
        <v>142</v>
      </c>
    </row>
    <row r="323" spans="1:65" s="2" customFormat="1" ht="16.5" customHeight="1">
      <c r="A323" s="39"/>
      <c r="B323" s="40"/>
      <c r="C323" s="227" t="s">
        <v>370</v>
      </c>
      <c r="D323" s="227" t="s">
        <v>145</v>
      </c>
      <c r="E323" s="228" t="s">
        <v>371</v>
      </c>
      <c r="F323" s="229" t="s">
        <v>372</v>
      </c>
      <c r="G323" s="230" t="s">
        <v>367</v>
      </c>
      <c r="H323" s="231">
        <v>9</v>
      </c>
      <c r="I323" s="232"/>
      <c r="J323" s="231">
        <f>ROUND(I323*H323,2)</f>
        <v>0</v>
      </c>
      <c r="K323" s="229" t="s">
        <v>149</v>
      </c>
      <c r="L323" s="45"/>
      <c r="M323" s="233" t="s">
        <v>18</v>
      </c>
      <c r="N323" s="234" t="s">
        <v>41</v>
      </c>
      <c r="O323" s="85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7" t="s">
        <v>251</v>
      </c>
      <c r="AT323" s="237" t="s">
        <v>145</v>
      </c>
      <c r="AU323" s="237" t="s">
        <v>79</v>
      </c>
      <c r="AY323" s="18" t="s">
        <v>142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77</v>
      </c>
      <c r="BK323" s="238">
        <f>ROUND(I323*H323,2)</f>
        <v>0</v>
      </c>
      <c r="BL323" s="18" t="s">
        <v>251</v>
      </c>
      <c r="BM323" s="237" t="s">
        <v>373</v>
      </c>
    </row>
    <row r="324" spans="1:51" s="14" customFormat="1" ht="12">
      <c r="A324" s="14"/>
      <c r="B324" s="250"/>
      <c r="C324" s="251"/>
      <c r="D324" s="241" t="s">
        <v>152</v>
      </c>
      <c r="E324" s="252" t="s">
        <v>18</v>
      </c>
      <c r="F324" s="253" t="s">
        <v>374</v>
      </c>
      <c r="G324" s="251"/>
      <c r="H324" s="254">
        <v>9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152</v>
      </c>
      <c r="AU324" s="260" t="s">
        <v>79</v>
      </c>
      <c r="AV324" s="14" t="s">
        <v>79</v>
      </c>
      <c r="AW324" s="14" t="s">
        <v>32</v>
      </c>
      <c r="AX324" s="14" t="s">
        <v>70</v>
      </c>
      <c r="AY324" s="260" t="s">
        <v>142</v>
      </c>
    </row>
    <row r="325" spans="1:51" s="15" customFormat="1" ht="12">
      <c r="A325" s="15"/>
      <c r="B325" s="261"/>
      <c r="C325" s="262"/>
      <c r="D325" s="241" t="s">
        <v>152</v>
      </c>
      <c r="E325" s="263" t="s">
        <v>18</v>
      </c>
      <c r="F325" s="264" t="s">
        <v>156</v>
      </c>
      <c r="G325" s="262"/>
      <c r="H325" s="265">
        <v>9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1" t="s">
        <v>152</v>
      </c>
      <c r="AU325" s="271" t="s">
        <v>79</v>
      </c>
      <c r="AV325" s="15" t="s">
        <v>150</v>
      </c>
      <c r="AW325" s="15" t="s">
        <v>32</v>
      </c>
      <c r="AX325" s="15" t="s">
        <v>77</v>
      </c>
      <c r="AY325" s="271" t="s">
        <v>142</v>
      </c>
    </row>
    <row r="326" spans="1:65" s="2" customFormat="1" ht="16.5" customHeight="1">
      <c r="A326" s="39"/>
      <c r="B326" s="40"/>
      <c r="C326" s="227" t="s">
        <v>375</v>
      </c>
      <c r="D326" s="227" t="s">
        <v>145</v>
      </c>
      <c r="E326" s="228" t="s">
        <v>376</v>
      </c>
      <c r="F326" s="229" t="s">
        <v>377</v>
      </c>
      <c r="G326" s="230" t="s">
        <v>316</v>
      </c>
      <c r="H326" s="231">
        <v>47.93</v>
      </c>
      <c r="I326" s="232"/>
      <c r="J326" s="231">
        <f>ROUND(I326*H326,2)</f>
        <v>0</v>
      </c>
      <c r="K326" s="229" t="s">
        <v>149</v>
      </c>
      <c r="L326" s="45"/>
      <c r="M326" s="233" t="s">
        <v>18</v>
      </c>
      <c r="N326" s="234" t="s">
        <v>41</v>
      </c>
      <c r="O326" s="85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7" t="s">
        <v>251</v>
      </c>
      <c r="AT326" s="237" t="s">
        <v>145</v>
      </c>
      <c r="AU326" s="237" t="s">
        <v>79</v>
      </c>
      <c r="AY326" s="18" t="s">
        <v>142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8" t="s">
        <v>77</v>
      </c>
      <c r="BK326" s="238">
        <f>ROUND(I326*H326,2)</f>
        <v>0</v>
      </c>
      <c r="BL326" s="18" t="s">
        <v>251</v>
      </c>
      <c r="BM326" s="237" t="s">
        <v>378</v>
      </c>
    </row>
    <row r="327" spans="1:51" s="14" customFormat="1" ht="12">
      <c r="A327" s="14"/>
      <c r="B327" s="250"/>
      <c r="C327" s="251"/>
      <c r="D327" s="241" t="s">
        <v>152</v>
      </c>
      <c r="E327" s="252" t="s">
        <v>18</v>
      </c>
      <c r="F327" s="253" t="s">
        <v>379</v>
      </c>
      <c r="G327" s="251"/>
      <c r="H327" s="254">
        <v>21.6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152</v>
      </c>
      <c r="AU327" s="260" t="s">
        <v>79</v>
      </c>
      <c r="AV327" s="14" t="s">
        <v>79</v>
      </c>
      <c r="AW327" s="14" t="s">
        <v>32</v>
      </c>
      <c r="AX327" s="14" t="s">
        <v>70</v>
      </c>
      <c r="AY327" s="260" t="s">
        <v>142</v>
      </c>
    </row>
    <row r="328" spans="1:51" s="14" customFormat="1" ht="12">
      <c r="A328" s="14"/>
      <c r="B328" s="250"/>
      <c r="C328" s="251"/>
      <c r="D328" s="241" t="s">
        <v>152</v>
      </c>
      <c r="E328" s="252" t="s">
        <v>18</v>
      </c>
      <c r="F328" s="253" t="s">
        <v>380</v>
      </c>
      <c r="G328" s="251"/>
      <c r="H328" s="254">
        <v>13.13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152</v>
      </c>
      <c r="AU328" s="260" t="s">
        <v>79</v>
      </c>
      <c r="AV328" s="14" t="s">
        <v>79</v>
      </c>
      <c r="AW328" s="14" t="s">
        <v>32</v>
      </c>
      <c r="AX328" s="14" t="s">
        <v>70</v>
      </c>
      <c r="AY328" s="260" t="s">
        <v>142</v>
      </c>
    </row>
    <row r="329" spans="1:51" s="14" customFormat="1" ht="12">
      <c r="A329" s="14"/>
      <c r="B329" s="250"/>
      <c r="C329" s="251"/>
      <c r="D329" s="241" t="s">
        <v>152</v>
      </c>
      <c r="E329" s="252" t="s">
        <v>18</v>
      </c>
      <c r="F329" s="253" t="s">
        <v>381</v>
      </c>
      <c r="G329" s="251"/>
      <c r="H329" s="254">
        <v>13.2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152</v>
      </c>
      <c r="AU329" s="260" t="s">
        <v>79</v>
      </c>
      <c r="AV329" s="14" t="s">
        <v>79</v>
      </c>
      <c r="AW329" s="14" t="s">
        <v>32</v>
      </c>
      <c r="AX329" s="14" t="s">
        <v>70</v>
      </c>
      <c r="AY329" s="260" t="s">
        <v>142</v>
      </c>
    </row>
    <row r="330" spans="1:51" s="15" customFormat="1" ht="12">
      <c r="A330" s="15"/>
      <c r="B330" s="261"/>
      <c r="C330" s="262"/>
      <c r="D330" s="241" t="s">
        <v>152</v>
      </c>
      <c r="E330" s="263" t="s">
        <v>18</v>
      </c>
      <c r="F330" s="264" t="s">
        <v>156</v>
      </c>
      <c r="G330" s="262"/>
      <c r="H330" s="265">
        <v>47.93000000000001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1" t="s">
        <v>152</v>
      </c>
      <c r="AU330" s="271" t="s">
        <v>79</v>
      </c>
      <c r="AV330" s="15" t="s">
        <v>150</v>
      </c>
      <c r="AW330" s="15" t="s">
        <v>32</v>
      </c>
      <c r="AX330" s="15" t="s">
        <v>77</v>
      </c>
      <c r="AY330" s="271" t="s">
        <v>142</v>
      </c>
    </row>
    <row r="331" spans="1:65" s="2" customFormat="1" ht="24" customHeight="1">
      <c r="A331" s="39"/>
      <c r="B331" s="40"/>
      <c r="C331" s="227" t="s">
        <v>382</v>
      </c>
      <c r="D331" s="227" t="s">
        <v>145</v>
      </c>
      <c r="E331" s="228" t="s">
        <v>383</v>
      </c>
      <c r="F331" s="229" t="s">
        <v>384</v>
      </c>
      <c r="G331" s="230" t="s">
        <v>309</v>
      </c>
      <c r="H331" s="232"/>
      <c r="I331" s="232"/>
      <c r="J331" s="231">
        <f>ROUND(I331*H331,2)</f>
        <v>0</v>
      </c>
      <c r="K331" s="229" t="s">
        <v>149</v>
      </c>
      <c r="L331" s="45"/>
      <c r="M331" s="233" t="s">
        <v>18</v>
      </c>
      <c r="N331" s="234" t="s">
        <v>41</v>
      </c>
      <c r="O331" s="85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7" t="s">
        <v>251</v>
      </c>
      <c r="AT331" s="237" t="s">
        <v>145</v>
      </c>
      <c r="AU331" s="237" t="s">
        <v>79</v>
      </c>
      <c r="AY331" s="18" t="s">
        <v>142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8" t="s">
        <v>77</v>
      </c>
      <c r="BK331" s="238">
        <f>ROUND(I331*H331,2)</f>
        <v>0</v>
      </c>
      <c r="BL331" s="18" t="s">
        <v>251</v>
      </c>
      <c r="BM331" s="237" t="s">
        <v>385</v>
      </c>
    </row>
    <row r="332" spans="1:63" s="12" customFormat="1" ht="22.8" customHeight="1">
      <c r="A332" s="12"/>
      <c r="B332" s="211"/>
      <c r="C332" s="212"/>
      <c r="D332" s="213" t="s">
        <v>69</v>
      </c>
      <c r="E332" s="225" t="s">
        <v>386</v>
      </c>
      <c r="F332" s="225" t="s">
        <v>387</v>
      </c>
      <c r="G332" s="212"/>
      <c r="H332" s="212"/>
      <c r="I332" s="215"/>
      <c r="J332" s="226">
        <f>BK332</f>
        <v>0</v>
      </c>
      <c r="K332" s="212"/>
      <c r="L332" s="217"/>
      <c r="M332" s="218"/>
      <c r="N332" s="219"/>
      <c r="O332" s="219"/>
      <c r="P332" s="220">
        <f>SUM(P333:P355)</f>
        <v>0</v>
      </c>
      <c r="Q332" s="219"/>
      <c r="R332" s="220">
        <f>SUM(R333:R355)</f>
        <v>0.034697000000000006</v>
      </c>
      <c r="S332" s="219"/>
      <c r="T332" s="221">
        <f>SUM(T333:T355)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2" t="s">
        <v>79</v>
      </c>
      <c r="AT332" s="223" t="s">
        <v>69</v>
      </c>
      <c r="AU332" s="223" t="s">
        <v>77</v>
      </c>
      <c r="AY332" s="222" t="s">
        <v>142</v>
      </c>
      <c r="BK332" s="224">
        <f>SUM(BK333:BK355)</f>
        <v>0</v>
      </c>
    </row>
    <row r="333" spans="1:65" s="2" customFormat="1" ht="16.5" customHeight="1">
      <c r="A333" s="39"/>
      <c r="B333" s="40"/>
      <c r="C333" s="227" t="s">
        <v>388</v>
      </c>
      <c r="D333" s="227" t="s">
        <v>145</v>
      </c>
      <c r="E333" s="228" t="s">
        <v>389</v>
      </c>
      <c r="F333" s="229" t="s">
        <v>390</v>
      </c>
      <c r="G333" s="230" t="s">
        <v>316</v>
      </c>
      <c r="H333" s="231">
        <v>10.53</v>
      </c>
      <c r="I333" s="232"/>
      <c r="J333" s="231">
        <f>ROUND(I333*H333,2)</f>
        <v>0</v>
      </c>
      <c r="K333" s="229" t="s">
        <v>149</v>
      </c>
      <c r="L333" s="45"/>
      <c r="M333" s="233" t="s">
        <v>18</v>
      </c>
      <c r="N333" s="234" t="s">
        <v>41</v>
      </c>
      <c r="O333" s="85"/>
      <c r="P333" s="235">
        <f>O333*H333</f>
        <v>0</v>
      </c>
      <c r="Q333" s="235">
        <v>0.00091</v>
      </c>
      <c r="R333" s="235">
        <f>Q333*H333</f>
        <v>0.0095823</v>
      </c>
      <c r="S333" s="235">
        <v>0</v>
      </c>
      <c r="T333" s="23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7" t="s">
        <v>251</v>
      </c>
      <c r="AT333" s="237" t="s">
        <v>145</v>
      </c>
      <c r="AU333" s="237" t="s">
        <v>79</v>
      </c>
      <c r="AY333" s="18" t="s">
        <v>142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8" t="s">
        <v>77</v>
      </c>
      <c r="BK333" s="238">
        <f>ROUND(I333*H333,2)</f>
        <v>0</v>
      </c>
      <c r="BL333" s="18" t="s">
        <v>251</v>
      </c>
      <c r="BM333" s="237" t="s">
        <v>391</v>
      </c>
    </row>
    <row r="334" spans="1:51" s="14" customFormat="1" ht="12">
      <c r="A334" s="14"/>
      <c r="B334" s="250"/>
      <c r="C334" s="251"/>
      <c r="D334" s="241" t="s">
        <v>152</v>
      </c>
      <c r="E334" s="252" t="s">
        <v>18</v>
      </c>
      <c r="F334" s="253" t="s">
        <v>326</v>
      </c>
      <c r="G334" s="251"/>
      <c r="H334" s="254">
        <v>5.03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152</v>
      </c>
      <c r="AU334" s="260" t="s">
        <v>79</v>
      </c>
      <c r="AV334" s="14" t="s">
        <v>79</v>
      </c>
      <c r="AW334" s="14" t="s">
        <v>32</v>
      </c>
      <c r="AX334" s="14" t="s">
        <v>70</v>
      </c>
      <c r="AY334" s="260" t="s">
        <v>142</v>
      </c>
    </row>
    <row r="335" spans="1:51" s="14" customFormat="1" ht="12">
      <c r="A335" s="14"/>
      <c r="B335" s="250"/>
      <c r="C335" s="251"/>
      <c r="D335" s="241" t="s">
        <v>152</v>
      </c>
      <c r="E335" s="252" t="s">
        <v>18</v>
      </c>
      <c r="F335" s="253" t="s">
        <v>327</v>
      </c>
      <c r="G335" s="251"/>
      <c r="H335" s="254">
        <v>2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152</v>
      </c>
      <c r="AU335" s="260" t="s">
        <v>79</v>
      </c>
      <c r="AV335" s="14" t="s">
        <v>79</v>
      </c>
      <c r="AW335" s="14" t="s">
        <v>32</v>
      </c>
      <c r="AX335" s="14" t="s">
        <v>70</v>
      </c>
      <c r="AY335" s="260" t="s">
        <v>142</v>
      </c>
    </row>
    <row r="336" spans="1:51" s="14" customFormat="1" ht="12">
      <c r="A336" s="14"/>
      <c r="B336" s="250"/>
      <c r="C336" s="251"/>
      <c r="D336" s="241" t="s">
        <v>152</v>
      </c>
      <c r="E336" s="252" t="s">
        <v>18</v>
      </c>
      <c r="F336" s="253" t="s">
        <v>328</v>
      </c>
      <c r="G336" s="251"/>
      <c r="H336" s="254">
        <v>1.5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152</v>
      </c>
      <c r="AU336" s="260" t="s">
        <v>79</v>
      </c>
      <c r="AV336" s="14" t="s">
        <v>79</v>
      </c>
      <c r="AW336" s="14" t="s">
        <v>32</v>
      </c>
      <c r="AX336" s="14" t="s">
        <v>70</v>
      </c>
      <c r="AY336" s="260" t="s">
        <v>142</v>
      </c>
    </row>
    <row r="337" spans="1:51" s="14" customFormat="1" ht="12">
      <c r="A337" s="14"/>
      <c r="B337" s="250"/>
      <c r="C337" s="251"/>
      <c r="D337" s="241" t="s">
        <v>152</v>
      </c>
      <c r="E337" s="252" t="s">
        <v>18</v>
      </c>
      <c r="F337" s="253" t="s">
        <v>79</v>
      </c>
      <c r="G337" s="251"/>
      <c r="H337" s="254">
        <v>2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152</v>
      </c>
      <c r="AU337" s="260" t="s">
        <v>79</v>
      </c>
      <c r="AV337" s="14" t="s">
        <v>79</v>
      </c>
      <c r="AW337" s="14" t="s">
        <v>32</v>
      </c>
      <c r="AX337" s="14" t="s">
        <v>70</v>
      </c>
      <c r="AY337" s="260" t="s">
        <v>142</v>
      </c>
    </row>
    <row r="338" spans="1:51" s="15" customFormat="1" ht="12">
      <c r="A338" s="15"/>
      <c r="B338" s="261"/>
      <c r="C338" s="262"/>
      <c r="D338" s="241" t="s">
        <v>152</v>
      </c>
      <c r="E338" s="263" t="s">
        <v>18</v>
      </c>
      <c r="F338" s="264" t="s">
        <v>156</v>
      </c>
      <c r="G338" s="262"/>
      <c r="H338" s="265">
        <v>10.530000000000001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1" t="s">
        <v>152</v>
      </c>
      <c r="AU338" s="271" t="s">
        <v>79</v>
      </c>
      <c r="AV338" s="15" t="s">
        <v>150</v>
      </c>
      <c r="AW338" s="15" t="s">
        <v>32</v>
      </c>
      <c r="AX338" s="15" t="s">
        <v>77</v>
      </c>
      <c r="AY338" s="271" t="s">
        <v>142</v>
      </c>
    </row>
    <row r="339" spans="1:65" s="2" customFormat="1" ht="16.5" customHeight="1">
      <c r="A339" s="39"/>
      <c r="B339" s="40"/>
      <c r="C339" s="227" t="s">
        <v>392</v>
      </c>
      <c r="D339" s="227" t="s">
        <v>145</v>
      </c>
      <c r="E339" s="228" t="s">
        <v>393</v>
      </c>
      <c r="F339" s="229" t="s">
        <v>394</v>
      </c>
      <c r="G339" s="230" t="s">
        <v>316</v>
      </c>
      <c r="H339" s="231">
        <v>15.3</v>
      </c>
      <c r="I339" s="232"/>
      <c r="J339" s="231">
        <f>ROUND(I339*H339,2)</f>
        <v>0</v>
      </c>
      <c r="K339" s="229" t="s">
        <v>149</v>
      </c>
      <c r="L339" s="45"/>
      <c r="M339" s="233" t="s">
        <v>18</v>
      </c>
      <c r="N339" s="234" t="s">
        <v>41</v>
      </c>
      <c r="O339" s="85"/>
      <c r="P339" s="235">
        <f>O339*H339</f>
        <v>0</v>
      </c>
      <c r="Q339" s="235">
        <v>0.00119</v>
      </c>
      <c r="R339" s="235">
        <f>Q339*H339</f>
        <v>0.018207</v>
      </c>
      <c r="S339" s="235">
        <v>0</v>
      </c>
      <c r="T339" s="23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7" t="s">
        <v>251</v>
      </c>
      <c r="AT339" s="237" t="s">
        <v>145</v>
      </c>
      <c r="AU339" s="237" t="s">
        <v>79</v>
      </c>
      <c r="AY339" s="18" t="s">
        <v>142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8" t="s">
        <v>77</v>
      </c>
      <c r="BK339" s="238">
        <f>ROUND(I339*H339,2)</f>
        <v>0</v>
      </c>
      <c r="BL339" s="18" t="s">
        <v>251</v>
      </c>
      <c r="BM339" s="237" t="s">
        <v>395</v>
      </c>
    </row>
    <row r="340" spans="1:51" s="14" customFormat="1" ht="12">
      <c r="A340" s="14"/>
      <c r="B340" s="250"/>
      <c r="C340" s="251"/>
      <c r="D340" s="241" t="s">
        <v>152</v>
      </c>
      <c r="E340" s="252" t="s">
        <v>18</v>
      </c>
      <c r="F340" s="253" t="s">
        <v>333</v>
      </c>
      <c r="G340" s="251"/>
      <c r="H340" s="254">
        <v>3.5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152</v>
      </c>
      <c r="AU340" s="260" t="s">
        <v>79</v>
      </c>
      <c r="AV340" s="14" t="s">
        <v>79</v>
      </c>
      <c r="AW340" s="14" t="s">
        <v>32</v>
      </c>
      <c r="AX340" s="14" t="s">
        <v>70</v>
      </c>
      <c r="AY340" s="260" t="s">
        <v>142</v>
      </c>
    </row>
    <row r="341" spans="1:51" s="14" customFormat="1" ht="12">
      <c r="A341" s="14"/>
      <c r="B341" s="250"/>
      <c r="C341" s="251"/>
      <c r="D341" s="241" t="s">
        <v>152</v>
      </c>
      <c r="E341" s="252" t="s">
        <v>18</v>
      </c>
      <c r="F341" s="253" t="s">
        <v>334</v>
      </c>
      <c r="G341" s="251"/>
      <c r="H341" s="254">
        <v>4.3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0" t="s">
        <v>152</v>
      </c>
      <c r="AU341" s="260" t="s">
        <v>79</v>
      </c>
      <c r="AV341" s="14" t="s">
        <v>79</v>
      </c>
      <c r="AW341" s="14" t="s">
        <v>32</v>
      </c>
      <c r="AX341" s="14" t="s">
        <v>70</v>
      </c>
      <c r="AY341" s="260" t="s">
        <v>142</v>
      </c>
    </row>
    <row r="342" spans="1:51" s="14" customFormat="1" ht="12">
      <c r="A342" s="14"/>
      <c r="B342" s="250"/>
      <c r="C342" s="251"/>
      <c r="D342" s="241" t="s">
        <v>152</v>
      </c>
      <c r="E342" s="252" t="s">
        <v>18</v>
      </c>
      <c r="F342" s="253" t="s">
        <v>335</v>
      </c>
      <c r="G342" s="251"/>
      <c r="H342" s="254">
        <v>1.5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152</v>
      </c>
      <c r="AU342" s="260" t="s">
        <v>79</v>
      </c>
      <c r="AV342" s="14" t="s">
        <v>79</v>
      </c>
      <c r="AW342" s="14" t="s">
        <v>32</v>
      </c>
      <c r="AX342" s="14" t="s">
        <v>70</v>
      </c>
      <c r="AY342" s="260" t="s">
        <v>142</v>
      </c>
    </row>
    <row r="343" spans="1:51" s="14" customFormat="1" ht="12">
      <c r="A343" s="14"/>
      <c r="B343" s="250"/>
      <c r="C343" s="251"/>
      <c r="D343" s="241" t="s">
        <v>152</v>
      </c>
      <c r="E343" s="252" t="s">
        <v>18</v>
      </c>
      <c r="F343" s="253" t="s">
        <v>336</v>
      </c>
      <c r="G343" s="251"/>
      <c r="H343" s="254">
        <v>1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152</v>
      </c>
      <c r="AU343" s="260" t="s">
        <v>79</v>
      </c>
      <c r="AV343" s="14" t="s">
        <v>79</v>
      </c>
      <c r="AW343" s="14" t="s">
        <v>32</v>
      </c>
      <c r="AX343" s="14" t="s">
        <v>70</v>
      </c>
      <c r="AY343" s="260" t="s">
        <v>142</v>
      </c>
    </row>
    <row r="344" spans="1:51" s="14" customFormat="1" ht="12">
      <c r="A344" s="14"/>
      <c r="B344" s="250"/>
      <c r="C344" s="251"/>
      <c r="D344" s="241" t="s">
        <v>152</v>
      </c>
      <c r="E344" s="252" t="s">
        <v>18</v>
      </c>
      <c r="F344" s="253" t="s">
        <v>327</v>
      </c>
      <c r="G344" s="251"/>
      <c r="H344" s="254">
        <v>2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152</v>
      </c>
      <c r="AU344" s="260" t="s">
        <v>79</v>
      </c>
      <c r="AV344" s="14" t="s">
        <v>79</v>
      </c>
      <c r="AW344" s="14" t="s">
        <v>32</v>
      </c>
      <c r="AX344" s="14" t="s">
        <v>70</v>
      </c>
      <c r="AY344" s="260" t="s">
        <v>142</v>
      </c>
    </row>
    <row r="345" spans="1:51" s="14" customFormat="1" ht="12">
      <c r="A345" s="14"/>
      <c r="B345" s="250"/>
      <c r="C345" s="251"/>
      <c r="D345" s="241" t="s">
        <v>152</v>
      </c>
      <c r="E345" s="252" t="s">
        <v>18</v>
      </c>
      <c r="F345" s="253" t="s">
        <v>327</v>
      </c>
      <c r="G345" s="251"/>
      <c r="H345" s="254">
        <v>2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0" t="s">
        <v>152</v>
      </c>
      <c r="AU345" s="260" t="s">
        <v>79</v>
      </c>
      <c r="AV345" s="14" t="s">
        <v>79</v>
      </c>
      <c r="AW345" s="14" t="s">
        <v>32</v>
      </c>
      <c r="AX345" s="14" t="s">
        <v>70</v>
      </c>
      <c r="AY345" s="260" t="s">
        <v>142</v>
      </c>
    </row>
    <row r="346" spans="1:51" s="14" customFormat="1" ht="12">
      <c r="A346" s="14"/>
      <c r="B346" s="250"/>
      <c r="C346" s="251"/>
      <c r="D346" s="241" t="s">
        <v>152</v>
      </c>
      <c r="E346" s="252" t="s">
        <v>18</v>
      </c>
      <c r="F346" s="253" t="s">
        <v>336</v>
      </c>
      <c r="G346" s="251"/>
      <c r="H346" s="254">
        <v>1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152</v>
      </c>
      <c r="AU346" s="260" t="s">
        <v>79</v>
      </c>
      <c r="AV346" s="14" t="s">
        <v>79</v>
      </c>
      <c r="AW346" s="14" t="s">
        <v>32</v>
      </c>
      <c r="AX346" s="14" t="s">
        <v>70</v>
      </c>
      <c r="AY346" s="260" t="s">
        <v>142</v>
      </c>
    </row>
    <row r="347" spans="1:51" s="15" customFormat="1" ht="12">
      <c r="A347" s="15"/>
      <c r="B347" s="261"/>
      <c r="C347" s="262"/>
      <c r="D347" s="241" t="s">
        <v>152</v>
      </c>
      <c r="E347" s="263" t="s">
        <v>18</v>
      </c>
      <c r="F347" s="264" t="s">
        <v>156</v>
      </c>
      <c r="G347" s="262"/>
      <c r="H347" s="265">
        <v>15.3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1" t="s">
        <v>152</v>
      </c>
      <c r="AU347" s="271" t="s">
        <v>79</v>
      </c>
      <c r="AV347" s="15" t="s">
        <v>150</v>
      </c>
      <c r="AW347" s="15" t="s">
        <v>32</v>
      </c>
      <c r="AX347" s="15" t="s">
        <v>77</v>
      </c>
      <c r="AY347" s="271" t="s">
        <v>142</v>
      </c>
    </row>
    <row r="348" spans="1:65" s="2" customFormat="1" ht="16.5" customHeight="1">
      <c r="A348" s="39"/>
      <c r="B348" s="40"/>
      <c r="C348" s="227" t="s">
        <v>396</v>
      </c>
      <c r="D348" s="227" t="s">
        <v>145</v>
      </c>
      <c r="E348" s="228" t="s">
        <v>397</v>
      </c>
      <c r="F348" s="229" t="s">
        <v>398</v>
      </c>
      <c r="G348" s="230" t="s">
        <v>399</v>
      </c>
      <c r="H348" s="231">
        <v>8</v>
      </c>
      <c r="I348" s="232"/>
      <c r="J348" s="231">
        <f>ROUND(I348*H348,2)</f>
        <v>0</v>
      </c>
      <c r="K348" s="229" t="s">
        <v>149</v>
      </c>
      <c r="L348" s="45"/>
      <c r="M348" s="233" t="s">
        <v>18</v>
      </c>
      <c r="N348" s="234" t="s">
        <v>41</v>
      </c>
      <c r="O348" s="85"/>
      <c r="P348" s="235">
        <f>O348*H348</f>
        <v>0</v>
      </c>
      <c r="Q348" s="235">
        <v>0.00025</v>
      </c>
      <c r="R348" s="235">
        <f>Q348*H348</f>
        <v>0.002</v>
      </c>
      <c r="S348" s="235">
        <v>0</v>
      </c>
      <c r="T348" s="236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7" t="s">
        <v>251</v>
      </c>
      <c r="AT348" s="237" t="s">
        <v>145</v>
      </c>
      <c r="AU348" s="237" t="s">
        <v>79</v>
      </c>
      <c r="AY348" s="18" t="s">
        <v>142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8" t="s">
        <v>77</v>
      </c>
      <c r="BK348" s="238">
        <f>ROUND(I348*H348,2)</f>
        <v>0</v>
      </c>
      <c r="BL348" s="18" t="s">
        <v>251</v>
      </c>
      <c r="BM348" s="237" t="s">
        <v>400</v>
      </c>
    </row>
    <row r="349" spans="1:51" s="14" customFormat="1" ht="12">
      <c r="A349" s="14"/>
      <c r="B349" s="250"/>
      <c r="C349" s="251"/>
      <c r="D349" s="241" t="s">
        <v>152</v>
      </c>
      <c r="E349" s="252" t="s">
        <v>18</v>
      </c>
      <c r="F349" s="253" t="s">
        <v>401</v>
      </c>
      <c r="G349" s="251"/>
      <c r="H349" s="254">
        <v>8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152</v>
      </c>
      <c r="AU349" s="260" t="s">
        <v>79</v>
      </c>
      <c r="AV349" s="14" t="s">
        <v>79</v>
      </c>
      <c r="AW349" s="14" t="s">
        <v>32</v>
      </c>
      <c r="AX349" s="14" t="s">
        <v>70</v>
      </c>
      <c r="AY349" s="260" t="s">
        <v>142</v>
      </c>
    </row>
    <row r="350" spans="1:51" s="15" customFormat="1" ht="12">
      <c r="A350" s="15"/>
      <c r="B350" s="261"/>
      <c r="C350" s="262"/>
      <c r="D350" s="241" t="s">
        <v>152</v>
      </c>
      <c r="E350" s="263" t="s">
        <v>18</v>
      </c>
      <c r="F350" s="264" t="s">
        <v>156</v>
      </c>
      <c r="G350" s="262"/>
      <c r="H350" s="265">
        <v>8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1" t="s">
        <v>152</v>
      </c>
      <c r="AU350" s="271" t="s">
        <v>79</v>
      </c>
      <c r="AV350" s="15" t="s">
        <v>150</v>
      </c>
      <c r="AW350" s="15" t="s">
        <v>32</v>
      </c>
      <c r="AX350" s="15" t="s">
        <v>77</v>
      </c>
      <c r="AY350" s="271" t="s">
        <v>142</v>
      </c>
    </row>
    <row r="351" spans="1:65" s="2" customFormat="1" ht="24" customHeight="1">
      <c r="A351" s="39"/>
      <c r="B351" s="40"/>
      <c r="C351" s="227" t="s">
        <v>402</v>
      </c>
      <c r="D351" s="227" t="s">
        <v>145</v>
      </c>
      <c r="E351" s="228" t="s">
        <v>403</v>
      </c>
      <c r="F351" s="229" t="s">
        <v>404</v>
      </c>
      <c r="G351" s="230" t="s">
        <v>316</v>
      </c>
      <c r="H351" s="231">
        <v>25.83</v>
      </c>
      <c r="I351" s="232"/>
      <c r="J351" s="231">
        <f>ROUND(I351*H351,2)</f>
        <v>0</v>
      </c>
      <c r="K351" s="229" t="s">
        <v>149</v>
      </c>
      <c r="L351" s="45"/>
      <c r="M351" s="233" t="s">
        <v>18</v>
      </c>
      <c r="N351" s="234" t="s">
        <v>41</v>
      </c>
      <c r="O351" s="85"/>
      <c r="P351" s="235">
        <f>O351*H351</f>
        <v>0</v>
      </c>
      <c r="Q351" s="235">
        <v>0.00019</v>
      </c>
      <c r="R351" s="235">
        <f>Q351*H351</f>
        <v>0.0049077</v>
      </c>
      <c r="S351" s="235">
        <v>0</v>
      </c>
      <c r="T351" s="23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7" t="s">
        <v>251</v>
      </c>
      <c r="AT351" s="237" t="s">
        <v>145</v>
      </c>
      <c r="AU351" s="237" t="s">
        <v>79</v>
      </c>
      <c r="AY351" s="18" t="s">
        <v>142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8" t="s">
        <v>77</v>
      </c>
      <c r="BK351" s="238">
        <f>ROUND(I351*H351,2)</f>
        <v>0</v>
      </c>
      <c r="BL351" s="18" t="s">
        <v>251</v>
      </c>
      <c r="BM351" s="237" t="s">
        <v>405</v>
      </c>
    </row>
    <row r="352" spans="1:51" s="14" customFormat="1" ht="12">
      <c r="A352" s="14"/>
      <c r="B352" s="250"/>
      <c r="C352" s="251"/>
      <c r="D352" s="241" t="s">
        <v>152</v>
      </c>
      <c r="E352" s="252" t="s">
        <v>18</v>
      </c>
      <c r="F352" s="253" t="s">
        <v>318</v>
      </c>
      <c r="G352" s="251"/>
      <c r="H352" s="254">
        <v>10.53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0" t="s">
        <v>152</v>
      </c>
      <c r="AU352" s="260" t="s">
        <v>79</v>
      </c>
      <c r="AV352" s="14" t="s">
        <v>79</v>
      </c>
      <c r="AW352" s="14" t="s">
        <v>32</v>
      </c>
      <c r="AX352" s="14" t="s">
        <v>70</v>
      </c>
      <c r="AY352" s="260" t="s">
        <v>142</v>
      </c>
    </row>
    <row r="353" spans="1:51" s="14" customFormat="1" ht="12">
      <c r="A353" s="14"/>
      <c r="B353" s="250"/>
      <c r="C353" s="251"/>
      <c r="D353" s="241" t="s">
        <v>152</v>
      </c>
      <c r="E353" s="252" t="s">
        <v>18</v>
      </c>
      <c r="F353" s="253" t="s">
        <v>319</v>
      </c>
      <c r="G353" s="251"/>
      <c r="H353" s="254">
        <v>15.3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0" t="s">
        <v>152</v>
      </c>
      <c r="AU353" s="260" t="s">
        <v>79</v>
      </c>
      <c r="AV353" s="14" t="s">
        <v>79</v>
      </c>
      <c r="AW353" s="14" t="s">
        <v>32</v>
      </c>
      <c r="AX353" s="14" t="s">
        <v>70</v>
      </c>
      <c r="AY353" s="260" t="s">
        <v>142</v>
      </c>
    </row>
    <row r="354" spans="1:51" s="15" customFormat="1" ht="12">
      <c r="A354" s="15"/>
      <c r="B354" s="261"/>
      <c r="C354" s="262"/>
      <c r="D354" s="241" t="s">
        <v>152</v>
      </c>
      <c r="E354" s="263" t="s">
        <v>18</v>
      </c>
      <c r="F354" s="264" t="s">
        <v>156</v>
      </c>
      <c r="G354" s="262"/>
      <c r="H354" s="265">
        <v>25.83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1" t="s">
        <v>152</v>
      </c>
      <c r="AU354" s="271" t="s">
        <v>79</v>
      </c>
      <c r="AV354" s="15" t="s">
        <v>150</v>
      </c>
      <c r="AW354" s="15" t="s">
        <v>32</v>
      </c>
      <c r="AX354" s="15" t="s">
        <v>77</v>
      </c>
      <c r="AY354" s="271" t="s">
        <v>142</v>
      </c>
    </row>
    <row r="355" spans="1:65" s="2" customFormat="1" ht="24" customHeight="1">
      <c r="A355" s="39"/>
      <c r="B355" s="40"/>
      <c r="C355" s="227" t="s">
        <v>406</v>
      </c>
      <c r="D355" s="227" t="s">
        <v>145</v>
      </c>
      <c r="E355" s="228" t="s">
        <v>407</v>
      </c>
      <c r="F355" s="229" t="s">
        <v>408</v>
      </c>
      <c r="G355" s="230" t="s">
        <v>309</v>
      </c>
      <c r="H355" s="232"/>
      <c r="I355" s="232"/>
      <c r="J355" s="231">
        <f>ROUND(I355*H355,2)</f>
        <v>0</v>
      </c>
      <c r="K355" s="229" t="s">
        <v>149</v>
      </c>
      <c r="L355" s="45"/>
      <c r="M355" s="233" t="s">
        <v>18</v>
      </c>
      <c r="N355" s="234" t="s">
        <v>41</v>
      </c>
      <c r="O355" s="85"/>
      <c r="P355" s="235">
        <f>O355*H355</f>
        <v>0</v>
      </c>
      <c r="Q355" s="235">
        <v>0</v>
      </c>
      <c r="R355" s="235">
        <f>Q355*H355</f>
        <v>0</v>
      </c>
      <c r="S355" s="235">
        <v>0</v>
      </c>
      <c r="T355" s="23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7" t="s">
        <v>251</v>
      </c>
      <c r="AT355" s="237" t="s">
        <v>145</v>
      </c>
      <c r="AU355" s="237" t="s">
        <v>79</v>
      </c>
      <c r="AY355" s="18" t="s">
        <v>142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8" t="s">
        <v>77</v>
      </c>
      <c r="BK355" s="238">
        <f>ROUND(I355*H355,2)</f>
        <v>0</v>
      </c>
      <c r="BL355" s="18" t="s">
        <v>251</v>
      </c>
      <c r="BM355" s="237" t="s">
        <v>409</v>
      </c>
    </row>
    <row r="356" spans="1:63" s="12" customFormat="1" ht="22.8" customHeight="1">
      <c r="A356" s="12"/>
      <c r="B356" s="211"/>
      <c r="C356" s="212"/>
      <c r="D356" s="213" t="s">
        <v>69</v>
      </c>
      <c r="E356" s="225" t="s">
        <v>410</v>
      </c>
      <c r="F356" s="225" t="s">
        <v>411</v>
      </c>
      <c r="G356" s="212"/>
      <c r="H356" s="212"/>
      <c r="I356" s="215"/>
      <c r="J356" s="226">
        <f>BK356</f>
        <v>0</v>
      </c>
      <c r="K356" s="212"/>
      <c r="L356" s="217"/>
      <c r="M356" s="218"/>
      <c r="N356" s="219"/>
      <c r="O356" s="219"/>
      <c r="P356" s="220">
        <f>SUM(P357:P488)</f>
        <v>0</v>
      </c>
      <c r="Q356" s="219"/>
      <c r="R356" s="220">
        <f>SUM(R357:R488)</f>
        <v>0.4325599999999999</v>
      </c>
      <c r="S356" s="219"/>
      <c r="T356" s="221">
        <f>SUM(T357:T488)</f>
        <v>0.48255000000000003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2" t="s">
        <v>79</v>
      </c>
      <c r="AT356" s="223" t="s">
        <v>69</v>
      </c>
      <c r="AU356" s="223" t="s">
        <v>77</v>
      </c>
      <c r="AY356" s="222" t="s">
        <v>142</v>
      </c>
      <c r="BK356" s="224">
        <f>SUM(BK357:BK488)</f>
        <v>0</v>
      </c>
    </row>
    <row r="357" spans="1:65" s="2" customFormat="1" ht="16.5" customHeight="1">
      <c r="A357" s="39"/>
      <c r="B357" s="40"/>
      <c r="C357" s="227" t="s">
        <v>412</v>
      </c>
      <c r="D357" s="227" t="s">
        <v>145</v>
      </c>
      <c r="E357" s="228" t="s">
        <v>413</v>
      </c>
      <c r="F357" s="229" t="s">
        <v>414</v>
      </c>
      <c r="G357" s="230" t="s">
        <v>415</v>
      </c>
      <c r="H357" s="231">
        <v>7</v>
      </c>
      <c r="I357" s="232"/>
      <c r="J357" s="231">
        <f>ROUND(I357*H357,2)</f>
        <v>0</v>
      </c>
      <c r="K357" s="229" t="s">
        <v>149</v>
      </c>
      <c r="L357" s="45"/>
      <c r="M357" s="233" t="s">
        <v>18</v>
      </c>
      <c r="N357" s="234" t="s">
        <v>41</v>
      </c>
      <c r="O357" s="85"/>
      <c r="P357" s="235">
        <f>O357*H357</f>
        <v>0</v>
      </c>
      <c r="Q357" s="235">
        <v>0</v>
      </c>
      <c r="R357" s="235">
        <f>Q357*H357</f>
        <v>0</v>
      </c>
      <c r="S357" s="235">
        <v>0.01933</v>
      </c>
      <c r="T357" s="236">
        <f>S357*H357</f>
        <v>0.13530999999999999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7" t="s">
        <v>251</v>
      </c>
      <c r="AT357" s="237" t="s">
        <v>145</v>
      </c>
      <c r="AU357" s="237" t="s">
        <v>79</v>
      </c>
      <c r="AY357" s="18" t="s">
        <v>142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8" t="s">
        <v>77</v>
      </c>
      <c r="BK357" s="238">
        <f>ROUND(I357*H357,2)</f>
        <v>0</v>
      </c>
      <c r="BL357" s="18" t="s">
        <v>251</v>
      </c>
      <c r="BM357" s="237" t="s">
        <v>416</v>
      </c>
    </row>
    <row r="358" spans="1:51" s="13" customFormat="1" ht="12">
      <c r="A358" s="13"/>
      <c r="B358" s="239"/>
      <c r="C358" s="240"/>
      <c r="D358" s="241" t="s">
        <v>152</v>
      </c>
      <c r="E358" s="242" t="s">
        <v>18</v>
      </c>
      <c r="F358" s="243" t="s">
        <v>417</v>
      </c>
      <c r="G358" s="240"/>
      <c r="H358" s="242" t="s">
        <v>18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152</v>
      </c>
      <c r="AU358" s="249" t="s">
        <v>79</v>
      </c>
      <c r="AV358" s="13" t="s">
        <v>77</v>
      </c>
      <c r="AW358" s="13" t="s">
        <v>32</v>
      </c>
      <c r="AX358" s="13" t="s">
        <v>70</v>
      </c>
      <c r="AY358" s="249" t="s">
        <v>142</v>
      </c>
    </row>
    <row r="359" spans="1:51" s="14" customFormat="1" ht="12">
      <c r="A359" s="14"/>
      <c r="B359" s="250"/>
      <c r="C359" s="251"/>
      <c r="D359" s="241" t="s">
        <v>152</v>
      </c>
      <c r="E359" s="252" t="s">
        <v>18</v>
      </c>
      <c r="F359" s="253" t="s">
        <v>418</v>
      </c>
      <c r="G359" s="251"/>
      <c r="H359" s="254">
        <v>7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152</v>
      </c>
      <c r="AU359" s="260" t="s">
        <v>79</v>
      </c>
      <c r="AV359" s="14" t="s">
        <v>79</v>
      </c>
      <c r="AW359" s="14" t="s">
        <v>32</v>
      </c>
      <c r="AX359" s="14" t="s">
        <v>70</v>
      </c>
      <c r="AY359" s="260" t="s">
        <v>142</v>
      </c>
    </row>
    <row r="360" spans="1:51" s="15" customFormat="1" ht="12">
      <c r="A360" s="15"/>
      <c r="B360" s="261"/>
      <c r="C360" s="262"/>
      <c r="D360" s="241" t="s">
        <v>152</v>
      </c>
      <c r="E360" s="263" t="s">
        <v>18</v>
      </c>
      <c r="F360" s="264" t="s">
        <v>156</v>
      </c>
      <c r="G360" s="262"/>
      <c r="H360" s="265">
        <v>7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1" t="s">
        <v>152</v>
      </c>
      <c r="AU360" s="271" t="s">
        <v>79</v>
      </c>
      <c r="AV360" s="15" t="s">
        <v>150</v>
      </c>
      <c r="AW360" s="15" t="s">
        <v>32</v>
      </c>
      <c r="AX360" s="15" t="s">
        <v>77</v>
      </c>
      <c r="AY360" s="271" t="s">
        <v>142</v>
      </c>
    </row>
    <row r="361" spans="1:65" s="2" customFormat="1" ht="16.5" customHeight="1">
      <c r="A361" s="39"/>
      <c r="B361" s="40"/>
      <c r="C361" s="227" t="s">
        <v>419</v>
      </c>
      <c r="D361" s="227" t="s">
        <v>145</v>
      </c>
      <c r="E361" s="228" t="s">
        <v>420</v>
      </c>
      <c r="F361" s="229" t="s">
        <v>421</v>
      </c>
      <c r="G361" s="230" t="s">
        <v>367</v>
      </c>
      <c r="H361" s="231">
        <v>1</v>
      </c>
      <c r="I361" s="232"/>
      <c r="J361" s="231">
        <f>ROUND(I361*H361,2)</f>
        <v>0</v>
      </c>
      <c r="K361" s="229" t="s">
        <v>149</v>
      </c>
      <c r="L361" s="45"/>
      <c r="M361" s="233" t="s">
        <v>18</v>
      </c>
      <c r="N361" s="234" t="s">
        <v>41</v>
      </c>
      <c r="O361" s="85"/>
      <c r="P361" s="235">
        <f>O361*H361</f>
        <v>0</v>
      </c>
      <c r="Q361" s="235">
        <v>0.00049</v>
      </c>
      <c r="R361" s="235">
        <f>Q361*H361</f>
        <v>0.00049</v>
      </c>
      <c r="S361" s="235">
        <v>0</v>
      </c>
      <c r="T361" s="23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7" t="s">
        <v>251</v>
      </c>
      <c r="AT361" s="237" t="s">
        <v>145</v>
      </c>
      <c r="AU361" s="237" t="s">
        <v>79</v>
      </c>
      <c r="AY361" s="18" t="s">
        <v>142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8" t="s">
        <v>77</v>
      </c>
      <c r="BK361" s="238">
        <f>ROUND(I361*H361,2)</f>
        <v>0</v>
      </c>
      <c r="BL361" s="18" t="s">
        <v>251</v>
      </c>
      <c r="BM361" s="237" t="s">
        <v>422</v>
      </c>
    </row>
    <row r="362" spans="1:51" s="13" customFormat="1" ht="12">
      <c r="A362" s="13"/>
      <c r="B362" s="239"/>
      <c r="C362" s="240"/>
      <c r="D362" s="241" t="s">
        <v>152</v>
      </c>
      <c r="E362" s="242" t="s">
        <v>18</v>
      </c>
      <c r="F362" s="243" t="s">
        <v>162</v>
      </c>
      <c r="G362" s="240"/>
      <c r="H362" s="242" t="s">
        <v>18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152</v>
      </c>
      <c r="AU362" s="249" t="s">
        <v>79</v>
      </c>
      <c r="AV362" s="13" t="s">
        <v>77</v>
      </c>
      <c r="AW362" s="13" t="s">
        <v>32</v>
      </c>
      <c r="AX362" s="13" t="s">
        <v>70</v>
      </c>
      <c r="AY362" s="249" t="s">
        <v>142</v>
      </c>
    </row>
    <row r="363" spans="1:51" s="14" customFormat="1" ht="12">
      <c r="A363" s="14"/>
      <c r="B363" s="250"/>
      <c r="C363" s="251"/>
      <c r="D363" s="241" t="s">
        <v>152</v>
      </c>
      <c r="E363" s="252" t="s">
        <v>18</v>
      </c>
      <c r="F363" s="253" t="s">
        <v>77</v>
      </c>
      <c r="G363" s="251"/>
      <c r="H363" s="254">
        <v>1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0" t="s">
        <v>152</v>
      </c>
      <c r="AU363" s="260" t="s">
        <v>79</v>
      </c>
      <c r="AV363" s="14" t="s">
        <v>79</v>
      </c>
      <c r="AW363" s="14" t="s">
        <v>32</v>
      </c>
      <c r="AX363" s="14" t="s">
        <v>70</v>
      </c>
      <c r="AY363" s="260" t="s">
        <v>142</v>
      </c>
    </row>
    <row r="364" spans="1:51" s="15" customFormat="1" ht="12">
      <c r="A364" s="15"/>
      <c r="B364" s="261"/>
      <c r="C364" s="262"/>
      <c r="D364" s="241" t="s">
        <v>152</v>
      </c>
      <c r="E364" s="263" t="s">
        <v>18</v>
      </c>
      <c r="F364" s="264" t="s">
        <v>156</v>
      </c>
      <c r="G364" s="262"/>
      <c r="H364" s="265">
        <v>1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1" t="s">
        <v>152</v>
      </c>
      <c r="AU364" s="271" t="s">
        <v>79</v>
      </c>
      <c r="AV364" s="15" t="s">
        <v>150</v>
      </c>
      <c r="AW364" s="15" t="s">
        <v>32</v>
      </c>
      <c r="AX364" s="15" t="s">
        <v>77</v>
      </c>
      <c r="AY364" s="271" t="s">
        <v>142</v>
      </c>
    </row>
    <row r="365" spans="1:65" s="2" customFormat="1" ht="16.5" customHeight="1">
      <c r="A365" s="39"/>
      <c r="B365" s="40"/>
      <c r="C365" s="272" t="s">
        <v>423</v>
      </c>
      <c r="D365" s="272" t="s">
        <v>321</v>
      </c>
      <c r="E365" s="273" t="s">
        <v>424</v>
      </c>
      <c r="F365" s="274" t="s">
        <v>425</v>
      </c>
      <c r="G365" s="275" t="s">
        <v>367</v>
      </c>
      <c r="H365" s="276">
        <v>1</v>
      </c>
      <c r="I365" s="277"/>
      <c r="J365" s="276">
        <f>ROUND(I365*H365,2)</f>
        <v>0</v>
      </c>
      <c r="K365" s="274" t="s">
        <v>149</v>
      </c>
      <c r="L365" s="278"/>
      <c r="M365" s="279" t="s">
        <v>18</v>
      </c>
      <c r="N365" s="280" t="s">
        <v>41</v>
      </c>
      <c r="O365" s="85"/>
      <c r="P365" s="235">
        <f>O365*H365</f>
        <v>0</v>
      </c>
      <c r="Q365" s="235">
        <v>0.0028</v>
      </c>
      <c r="R365" s="235">
        <f>Q365*H365</f>
        <v>0.0028</v>
      </c>
      <c r="S365" s="235">
        <v>0</v>
      </c>
      <c r="T365" s="23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7" t="s">
        <v>324</v>
      </c>
      <c r="AT365" s="237" t="s">
        <v>321</v>
      </c>
      <c r="AU365" s="237" t="s">
        <v>79</v>
      </c>
      <c r="AY365" s="18" t="s">
        <v>142</v>
      </c>
      <c r="BE365" s="238">
        <f>IF(N365="základní",J365,0)</f>
        <v>0</v>
      </c>
      <c r="BF365" s="238">
        <f>IF(N365="snížená",J365,0)</f>
        <v>0</v>
      </c>
      <c r="BG365" s="238">
        <f>IF(N365="zákl. přenesená",J365,0)</f>
        <v>0</v>
      </c>
      <c r="BH365" s="238">
        <f>IF(N365="sníž. přenesená",J365,0)</f>
        <v>0</v>
      </c>
      <c r="BI365" s="238">
        <f>IF(N365="nulová",J365,0)</f>
        <v>0</v>
      </c>
      <c r="BJ365" s="18" t="s">
        <v>77</v>
      </c>
      <c r="BK365" s="238">
        <f>ROUND(I365*H365,2)</f>
        <v>0</v>
      </c>
      <c r="BL365" s="18" t="s">
        <v>251</v>
      </c>
      <c r="BM365" s="237" t="s">
        <v>426</v>
      </c>
    </row>
    <row r="366" spans="1:51" s="13" customFormat="1" ht="12">
      <c r="A366" s="13"/>
      <c r="B366" s="239"/>
      <c r="C366" s="240"/>
      <c r="D366" s="241" t="s">
        <v>152</v>
      </c>
      <c r="E366" s="242" t="s">
        <v>18</v>
      </c>
      <c r="F366" s="243" t="s">
        <v>162</v>
      </c>
      <c r="G366" s="240"/>
      <c r="H366" s="242" t="s">
        <v>18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152</v>
      </c>
      <c r="AU366" s="249" t="s">
        <v>79</v>
      </c>
      <c r="AV366" s="13" t="s">
        <v>77</v>
      </c>
      <c r="AW366" s="13" t="s">
        <v>32</v>
      </c>
      <c r="AX366" s="13" t="s">
        <v>70</v>
      </c>
      <c r="AY366" s="249" t="s">
        <v>142</v>
      </c>
    </row>
    <row r="367" spans="1:51" s="14" customFormat="1" ht="12">
      <c r="A367" s="14"/>
      <c r="B367" s="250"/>
      <c r="C367" s="251"/>
      <c r="D367" s="241" t="s">
        <v>152</v>
      </c>
      <c r="E367" s="252" t="s">
        <v>18</v>
      </c>
      <c r="F367" s="253" t="s">
        <v>77</v>
      </c>
      <c r="G367" s="251"/>
      <c r="H367" s="254">
        <v>1</v>
      </c>
      <c r="I367" s="255"/>
      <c r="J367" s="251"/>
      <c r="K367" s="251"/>
      <c r="L367" s="256"/>
      <c r="M367" s="257"/>
      <c r="N367" s="258"/>
      <c r="O367" s="258"/>
      <c r="P367" s="258"/>
      <c r="Q367" s="258"/>
      <c r="R367" s="258"/>
      <c r="S367" s="258"/>
      <c r="T367" s="25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0" t="s">
        <v>152</v>
      </c>
      <c r="AU367" s="260" t="s">
        <v>79</v>
      </c>
      <c r="AV367" s="14" t="s">
        <v>79</v>
      </c>
      <c r="AW367" s="14" t="s">
        <v>32</v>
      </c>
      <c r="AX367" s="14" t="s">
        <v>70</v>
      </c>
      <c r="AY367" s="260" t="s">
        <v>142</v>
      </c>
    </row>
    <row r="368" spans="1:51" s="15" customFormat="1" ht="12">
      <c r="A368" s="15"/>
      <c r="B368" s="261"/>
      <c r="C368" s="262"/>
      <c r="D368" s="241" t="s">
        <v>152</v>
      </c>
      <c r="E368" s="263" t="s">
        <v>18</v>
      </c>
      <c r="F368" s="264" t="s">
        <v>156</v>
      </c>
      <c r="G368" s="262"/>
      <c r="H368" s="265">
        <v>1</v>
      </c>
      <c r="I368" s="266"/>
      <c r="J368" s="262"/>
      <c r="K368" s="262"/>
      <c r="L368" s="267"/>
      <c r="M368" s="268"/>
      <c r="N368" s="269"/>
      <c r="O368" s="269"/>
      <c r="P368" s="269"/>
      <c r="Q368" s="269"/>
      <c r="R368" s="269"/>
      <c r="S368" s="269"/>
      <c r="T368" s="270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1" t="s">
        <v>152</v>
      </c>
      <c r="AU368" s="271" t="s">
        <v>79</v>
      </c>
      <c r="AV368" s="15" t="s">
        <v>150</v>
      </c>
      <c r="AW368" s="15" t="s">
        <v>32</v>
      </c>
      <c r="AX368" s="15" t="s">
        <v>77</v>
      </c>
      <c r="AY368" s="271" t="s">
        <v>142</v>
      </c>
    </row>
    <row r="369" spans="1:65" s="2" customFormat="1" ht="16.5" customHeight="1">
      <c r="A369" s="39"/>
      <c r="B369" s="40"/>
      <c r="C369" s="227" t="s">
        <v>427</v>
      </c>
      <c r="D369" s="227" t="s">
        <v>145</v>
      </c>
      <c r="E369" s="228" t="s">
        <v>428</v>
      </c>
      <c r="F369" s="229" t="s">
        <v>429</v>
      </c>
      <c r="G369" s="230" t="s">
        <v>367</v>
      </c>
      <c r="H369" s="231">
        <v>7</v>
      </c>
      <c r="I369" s="232"/>
      <c r="J369" s="231">
        <f>ROUND(I369*H369,2)</f>
        <v>0</v>
      </c>
      <c r="K369" s="229" t="s">
        <v>149</v>
      </c>
      <c r="L369" s="45"/>
      <c r="M369" s="233" t="s">
        <v>18</v>
      </c>
      <c r="N369" s="234" t="s">
        <v>41</v>
      </c>
      <c r="O369" s="85"/>
      <c r="P369" s="235">
        <f>O369*H369</f>
        <v>0</v>
      </c>
      <c r="Q369" s="235">
        <v>0.00242</v>
      </c>
      <c r="R369" s="235">
        <f>Q369*H369</f>
        <v>0.01694</v>
      </c>
      <c r="S369" s="235">
        <v>0</v>
      </c>
      <c r="T369" s="23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7" t="s">
        <v>251</v>
      </c>
      <c r="AT369" s="237" t="s">
        <v>145</v>
      </c>
      <c r="AU369" s="237" t="s">
        <v>79</v>
      </c>
      <c r="AY369" s="18" t="s">
        <v>142</v>
      </c>
      <c r="BE369" s="238">
        <f>IF(N369="základní",J369,0)</f>
        <v>0</v>
      </c>
      <c r="BF369" s="238">
        <f>IF(N369="snížená",J369,0)</f>
        <v>0</v>
      </c>
      <c r="BG369" s="238">
        <f>IF(N369="zákl. přenesená",J369,0)</f>
        <v>0</v>
      </c>
      <c r="BH369" s="238">
        <f>IF(N369="sníž. přenesená",J369,0)</f>
        <v>0</v>
      </c>
      <c r="BI369" s="238">
        <f>IF(N369="nulová",J369,0)</f>
        <v>0</v>
      </c>
      <c r="BJ369" s="18" t="s">
        <v>77</v>
      </c>
      <c r="BK369" s="238">
        <f>ROUND(I369*H369,2)</f>
        <v>0</v>
      </c>
      <c r="BL369" s="18" t="s">
        <v>251</v>
      </c>
      <c r="BM369" s="237" t="s">
        <v>430</v>
      </c>
    </row>
    <row r="370" spans="1:51" s="13" customFormat="1" ht="12">
      <c r="A370" s="13"/>
      <c r="B370" s="239"/>
      <c r="C370" s="240"/>
      <c r="D370" s="241" t="s">
        <v>152</v>
      </c>
      <c r="E370" s="242" t="s">
        <v>18</v>
      </c>
      <c r="F370" s="243" t="s">
        <v>162</v>
      </c>
      <c r="G370" s="240"/>
      <c r="H370" s="242" t="s">
        <v>18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152</v>
      </c>
      <c r="AU370" s="249" t="s">
        <v>79</v>
      </c>
      <c r="AV370" s="13" t="s">
        <v>77</v>
      </c>
      <c r="AW370" s="13" t="s">
        <v>32</v>
      </c>
      <c r="AX370" s="13" t="s">
        <v>70</v>
      </c>
      <c r="AY370" s="249" t="s">
        <v>142</v>
      </c>
    </row>
    <row r="371" spans="1:51" s="14" customFormat="1" ht="12">
      <c r="A371" s="14"/>
      <c r="B371" s="250"/>
      <c r="C371" s="251"/>
      <c r="D371" s="241" t="s">
        <v>152</v>
      </c>
      <c r="E371" s="252" t="s">
        <v>18</v>
      </c>
      <c r="F371" s="253" t="s">
        <v>418</v>
      </c>
      <c r="G371" s="251"/>
      <c r="H371" s="254">
        <v>7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152</v>
      </c>
      <c r="AU371" s="260" t="s">
        <v>79</v>
      </c>
      <c r="AV371" s="14" t="s">
        <v>79</v>
      </c>
      <c r="AW371" s="14" t="s">
        <v>32</v>
      </c>
      <c r="AX371" s="14" t="s">
        <v>70</v>
      </c>
      <c r="AY371" s="260" t="s">
        <v>142</v>
      </c>
    </row>
    <row r="372" spans="1:51" s="15" customFormat="1" ht="12">
      <c r="A372" s="15"/>
      <c r="B372" s="261"/>
      <c r="C372" s="262"/>
      <c r="D372" s="241" t="s">
        <v>152</v>
      </c>
      <c r="E372" s="263" t="s">
        <v>18</v>
      </c>
      <c r="F372" s="264" t="s">
        <v>156</v>
      </c>
      <c r="G372" s="262"/>
      <c r="H372" s="265">
        <v>7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1" t="s">
        <v>152</v>
      </c>
      <c r="AU372" s="271" t="s">
        <v>79</v>
      </c>
      <c r="AV372" s="15" t="s">
        <v>150</v>
      </c>
      <c r="AW372" s="15" t="s">
        <v>32</v>
      </c>
      <c r="AX372" s="15" t="s">
        <v>77</v>
      </c>
      <c r="AY372" s="271" t="s">
        <v>142</v>
      </c>
    </row>
    <row r="373" spans="1:65" s="2" customFormat="1" ht="16.5" customHeight="1">
      <c r="A373" s="39"/>
      <c r="B373" s="40"/>
      <c r="C373" s="272" t="s">
        <v>431</v>
      </c>
      <c r="D373" s="272" t="s">
        <v>321</v>
      </c>
      <c r="E373" s="273" t="s">
        <v>432</v>
      </c>
      <c r="F373" s="274" t="s">
        <v>433</v>
      </c>
      <c r="G373" s="275" t="s">
        <v>367</v>
      </c>
      <c r="H373" s="276">
        <v>7</v>
      </c>
      <c r="I373" s="277"/>
      <c r="J373" s="276">
        <f>ROUND(I373*H373,2)</f>
        <v>0</v>
      </c>
      <c r="K373" s="274" t="s">
        <v>149</v>
      </c>
      <c r="L373" s="278"/>
      <c r="M373" s="279" t="s">
        <v>18</v>
      </c>
      <c r="N373" s="280" t="s">
        <v>41</v>
      </c>
      <c r="O373" s="85"/>
      <c r="P373" s="235">
        <f>O373*H373</f>
        <v>0</v>
      </c>
      <c r="Q373" s="235">
        <v>0.015</v>
      </c>
      <c r="R373" s="235">
        <f>Q373*H373</f>
        <v>0.105</v>
      </c>
      <c r="S373" s="235">
        <v>0</v>
      </c>
      <c r="T373" s="23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7" t="s">
        <v>324</v>
      </c>
      <c r="AT373" s="237" t="s">
        <v>321</v>
      </c>
      <c r="AU373" s="237" t="s">
        <v>79</v>
      </c>
      <c r="AY373" s="18" t="s">
        <v>142</v>
      </c>
      <c r="BE373" s="238">
        <f>IF(N373="základní",J373,0)</f>
        <v>0</v>
      </c>
      <c r="BF373" s="238">
        <f>IF(N373="snížená",J373,0)</f>
        <v>0</v>
      </c>
      <c r="BG373" s="238">
        <f>IF(N373="zákl. přenesená",J373,0)</f>
        <v>0</v>
      </c>
      <c r="BH373" s="238">
        <f>IF(N373="sníž. přenesená",J373,0)</f>
        <v>0</v>
      </c>
      <c r="BI373" s="238">
        <f>IF(N373="nulová",J373,0)</f>
        <v>0</v>
      </c>
      <c r="BJ373" s="18" t="s">
        <v>77</v>
      </c>
      <c r="BK373" s="238">
        <f>ROUND(I373*H373,2)</f>
        <v>0</v>
      </c>
      <c r="BL373" s="18" t="s">
        <v>251</v>
      </c>
      <c r="BM373" s="237" t="s">
        <v>434</v>
      </c>
    </row>
    <row r="374" spans="1:51" s="13" customFormat="1" ht="12">
      <c r="A374" s="13"/>
      <c r="B374" s="239"/>
      <c r="C374" s="240"/>
      <c r="D374" s="241" t="s">
        <v>152</v>
      </c>
      <c r="E374" s="242" t="s">
        <v>18</v>
      </c>
      <c r="F374" s="243" t="s">
        <v>162</v>
      </c>
      <c r="G374" s="240"/>
      <c r="H374" s="242" t="s">
        <v>18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152</v>
      </c>
      <c r="AU374" s="249" t="s">
        <v>79</v>
      </c>
      <c r="AV374" s="13" t="s">
        <v>77</v>
      </c>
      <c r="AW374" s="13" t="s">
        <v>32</v>
      </c>
      <c r="AX374" s="13" t="s">
        <v>70</v>
      </c>
      <c r="AY374" s="249" t="s">
        <v>142</v>
      </c>
    </row>
    <row r="375" spans="1:51" s="14" customFormat="1" ht="12">
      <c r="A375" s="14"/>
      <c r="B375" s="250"/>
      <c r="C375" s="251"/>
      <c r="D375" s="241" t="s">
        <v>152</v>
      </c>
      <c r="E375" s="252" t="s">
        <v>18</v>
      </c>
      <c r="F375" s="253" t="s">
        <v>418</v>
      </c>
      <c r="G375" s="251"/>
      <c r="H375" s="254">
        <v>7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152</v>
      </c>
      <c r="AU375" s="260" t="s">
        <v>79</v>
      </c>
      <c r="AV375" s="14" t="s">
        <v>79</v>
      </c>
      <c r="AW375" s="14" t="s">
        <v>32</v>
      </c>
      <c r="AX375" s="14" t="s">
        <v>70</v>
      </c>
      <c r="AY375" s="260" t="s">
        <v>142</v>
      </c>
    </row>
    <row r="376" spans="1:51" s="15" customFormat="1" ht="12">
      <c r="A376" s="15"/>
      <c r="B376" s="261"/>
      <c r="C376" s="262"/>
      <c r="D376" s="241" t="s">
        <v>152</v>
      </c>
      <c r="E376" s="263" t="s">
        <v>18</v>
      </c>
      <c r="F376" s="264" t="s">
        <v>156</v>
      </c>
      <c r="G376" s="262"/>
      <c r="H376" s="265">
        <v>7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1" t="s">
        <v>152</v>
      </c>
      <c r="AU376" s="271" t="s">
        <v>79</v>
      </c>
      <c r="AV376" s="15" t="s">
        <v>150</v>
      </c>
      <c r="AW376" s="15" t="s">
        <v>32</v>
      </c>
      <c r="AX376" s="15" t="s">
        <v>77</v>
      </c>
      <c r="AY376" s="271" t="s">
        <v>142</v>
      </c>
    </row>
    <row r="377" spans="1:65" s="2" customFormat="1" ht="16.5" customHeight="1">
      <c r="A377" s="39"/>
      <c r="B377" s="40"/>
      <c r="C377" s="272" t="s">
        <v>435</v>
      </c>
      <c r="D377" s="272" t="s">
        <v>321</v>
      </c>
      <c r="E377" s="273" t="s">
        <v>436</v>
      </c>
      <c r="F377" s="274" t="s">
        <v>437</v>
      </c>
      <c r="G377" s="275" t="s">
        <v>367</v>
      </c>
      <c r="H377" s="276">
        <v>7</v>
      </c>
      <c r="I377" s="277"/>
      <c r="J377" s="276">
        <f>ROUND(I377*H377,2)</f>
        <v>0</v>
      </c>
      <c r="K377" s="274" t="s">
        <v>149</v>
      </c>
      <c r="L377" s="278"/>
      <c r="M377" s="279" t="s">
        <v>18</v>
      </c>
      <c r="N377" s="280" t="s">
        <v>41</v>
      </c>
      <c r="O377" s="85"/>
      <c r="P377" s="235">
        <f>O377*H377</f>
        <v>0</v>
      </c>
      <c r="Q377" s="235">
        <v>0.0013</v>
      </c>
      <c r="R377" s="235">
        <f>Q377*H377</f>
        <v>0.0091</v>
      </c>
      <c r="S377" s="235">
        <v>0</v>
      </c>
      <c r="T377" s="23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7" t="s">
        <v>324</v>
      </c>
      <c r="AT377" s="237" t="s">
        <v>321</v>
      </c>
      <c r="AU377" s="237" t="s">
        <v>79</v>
      </c>
      <c r="AY377" s="18" t="s">
        <v>142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8" t="s">
        <v>77</v>
      </c>
      <c r="BK377" s="238">
        <f>ROUND(I377*H377,2)</f>
        <v>0</v>
      </c>
      <c r="BL377" s="18" t="s">
        <v>251</v>
      </c>
      <c r="BM377" s="237" t="s">
        <v>438</v>
      </c>
    </row>
    <row r="378" spans="1:51" s="13" customFormat="1" ht="12">
      <c r="A378" s="13"/>
      <c r="B378" s="239"/>
      <c r="C378" s="240"/>
      <c r="D378" s="241" t="s">
        <v>152</v>
      </c>
      <c r="E378" s="242" t="s">
        <v>18</v>
      </c>
      <c r="F378" s="243" t="s">
        <v>162</v>
      </c>
      <c r="G378" s="240"/>
      <c r="H378" s="242" t="s">
        <v>18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152</v>
      </c>
      <c r="AU378" s="249" t="s">
        <v>79</v>
      </c>
      <c r="AV378" s="13" t="s">
        <v>77</v>
      </c>
      <c r="AW378" s="13" t="s">
        <v>32</v>
      </c>
      <c r="AX378" s="13" t="s">
        <v>70</v>
      </c>
      <c r="AY378" s="249" t="s">
        <v>142</v>
      </c>
    </row>
    <row r="379" spans="1:51" s="14" customFormat="1" ht="12">
      <c r="A379" s="14"/>
      <c r="B379" s="250"/>
      <c r="C379" s="251"/>
      <c r="D379" s="241" t="s">
        <v>152</v>
      </c>
      <c r="E379" s="252" t="s">
        <v>18</v>
      </c>
      <c r="F379" s="253" t="s">
        <v>418</v>
      </c>
      <c r="G379" s="251"/>
      <c r="H379" s="254">
        <v>7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0" t="s">
        <v>152</v>
      </c>
      <c r="AU379" s="260" t="s">
        <v>79</v>
      </c>
      <c r="AV379" s="14" t="s">
        <v>79</v>
      </c>
      <c r="AW379" s="14" t="s">
        <v>32</v>
      </c>
      <c r="AX379" s="14" t="s">
        <v>70</v>
      </c>
      <c r="AY379" s="260" t="s">
        <v>142</v>
      </c>
    </row>
    <row r="380" spans="1:51" s="15" customFormat="1" ht="12">
      <c r="A380" s="15"/>
      <c r="B380" s="261"/>
      <c r="C380" s="262"/>
      <c r="D380" s="241" t="s">
        <v>152</v>
      </c>
      <c r="E380" s="263" t="s">
        <v>18</v>
      </c>
      <c r="F380" s="264" t="s">
        <v>156</v>
      </c>
      <c r="G380" s="262"/>
      <c r="H380" s="265">
        <v>7</v>
      </c>
      <c r="I380" s="266"/>
      <c r="J380" s="262"/>
      <c r="K380" s="262"/>
      <c r="L380" s="267"/>
      <c r="M380" s="268"/>
      <c r="N380" s="269"/>
      <c r="O380" s="269"/>
      <c r="P380" s="269"/>
      <c r="Q380" s="269"/>
      <c r="R380" s="269"/>
      <c r="S380" s="269"/>
      <c r="T380" s="270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1" t="s">
        <v>152</v>
      </c>
      <c r="AU380" s="271" t="s">
        <v>79</v>
      </c>
      <c r="AV380" s="15" t="s">
        <v>150</v>
      </c>
      <c r="AW380" s="15" t="s">
        <v>32</v>
      </c>
      <c r="AX380" s="15" t="s">
        <v>77</v>
      </c>
      <c r="AY380" s="271" t="s">
        <v>142</v>
      </c>
    </row>
    <row r="381" spans="1:65" s="2" customFormat="1" ht="16.5" customHeight="1">
      <c r="A381" s="39"/>
      <c r="B381" s="40"/>
      <c r="C381" s="272" t="s">
        <v>439</v>
      </c>
      <c r="D381" s="272" t="s">
        <v>321</v>
      </c>
      <c r="E381" s="273" t="s">
        <v>440</v>
      </c>
      <c r="F381" s="274" t="s">
        <v>441</v>
      </c>
      <c r="G381" s="275" t="s">
        <v>442</v>
      </c>
      <c r="H381" s="276">
        <v>7</v>
      </c>
      <c r="I381" s="277"/>
      <c r="J381" s="276">
        <f>ROUND(I381*H381,2)</f>
        <v>0</v>
      </c>
      <c r="K381" s="274" t="s">
        <v>149</v>
      </c>
      <c r="L381" s="278"/>
      <c r="M381" s="279" t="s">
        <v>18</v>
      </c>
      <c r="N381" s="280" t="s">
        <v>41</v>
      </c>
      <c r="O381" s="85"/>
      <c r="P381" s="235">
        <f>O381*H381</f>
        <v>0</v>
      </c>
      <c r="Q381" s="235">
        <v>5E-05</v>
      </c>
      <c r="R381" s="235">
        <f>Q381*H381</f>
        <v>0.00035</v>
      </c>
      <c r="S381" s="235">
        <v>0</v>
      </c>
      <c r="T381" s="23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7" t="s">
        <v>324</v>
      </c>
      <c r="AT381" s="237" t="s">
        <v>321</v>
      </c>
      <c r="AU381" s="237" t="s">
        <v>79</v>
      </c>
      <c r="AY381" s="18" t="s">
        <v>142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8" t="s">
        <v>77</v>
      </c>
      <c r="BK381" s="238">
        <f>ROUND(I381*H381,2)</f>
        <v>0</v>
      </c>
      <c r="BL381" s="18" t="s">
        <v>251</v>
      </c>
      <c r="BM381" s="237" t="s">
        <v>443</v>
      </c>
    </row>
    <row r="382" spans="1:51" s="13" customFormat="1" ht="12">
      <c r="A382" s="13"/>
      <c r="B382" s="239"/>
      <c r="C382" s="240"/>
      <c r="D382" s="241" t="s">
        <v>152</v>
      </c>
      <c r="E382" s="242" t="s">
        <v>18</v>
      </c>
      <c r="F382" s="243" t="s">
        <v>162</v>
      </c>
      <c r="G382" s="240"/>
      <c r="H382" s="242" t="s">
        <v>18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152</v>
      </c>
      <c r="AU382" s="249" t="s">
        <v>79</v>
      </c>
      <c r="AV382" s="13" t="s">
        <v>77</v>
      </c>
      <c r="AW382" s="13" t="s">
        <v>32</v>
      </c>
      <c r="AX382" s="13" t="s">
        <v>70</v>
      </c>
      <c r="AY382" s="249" t="s">
        <v>142</v>
      </c>
    </row>
    <row r="383" spans="1:51" s="14" customFormat="1" ht="12">
      <c r="A383" s="14"/>
      <c r="B383" s="250"/>
      <c r="C383" s="251"/>
      <c r="D383" s="241" t="s">
        <v>152</v>
      </c>
      <c r="E383" s="252" t="s">
        <v>18</v>
      </c>
      <c r="F383" s="253" t="s">
        <v>418</v>
      </c>
      <c r="G383" s="251"/>
      <c r="H383" s="254">
        <v>7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0" t="s">
        <v>152</v>
      </c>
      <c r="AU383" s="260" t="s">
        <v>79</v>
      </c>
      <c r="AV383" s="14" t="s">
        <v>79</v>
      </c>
      <c r="AW383" s="14" t="s">
        <v>32</v>
      </c>
      <c r="AX383" s="14" t="s">
        <v>70</v>
      </c>
      <c r="AY383" s="260" t="s">
        <v>142</v>
      </c>
    </row>
    <row r="384" spans="1:51" s="15" customFormat="1" ht="12">
      <c r="A384" s="15"/>
      <c r="B384" s="261"/>
      <c r="C384" s="262"/>
      <c r="D384" s="241" t="s">
        <v>152</v>
      </c>
      <c r="E384" s="263" t="s">
        <v>18</v>
      </c>
      <c r="F384" s="264" t="s">
        <v>156</v>
      </c>
      <c r="G384" s="262"/>
      <c r="H384" s="265">
        <v>7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1" t="s">
        <v>152</v>
      </c>
      <c r="AU384" s="271" t="s">
        <v>79</v>
      </c>
      <c r="AV384" s="15" t="s">
        <v>150</v>
      </c>
      <c r="AW384" s="15" t="s">
        <v>32</v>
      </c>
      <c r="AX384" s="15" t="s">
        <v>77</v>
      </c>
      <c r="AY384" s="271" t="s">
        <v>142</v>
      </c>
    </row>
    <row r="385" spans="1:65" s="2" customFormat="1" ht="16.5" customHeight="1">
      <c r="A385" s="39"/>
      <c r="B385" s="40"/>
      <c r="C385" s="227" t="s">
        <v>444</v>
      </c>
      <c r="D385" s="227" t="s">
        <v>145</v>
      </c>
      <c r="E385" s="228" t="s">
        <v>445</v>
      </c>
      <c r="F385" s="229" t="s">
        <v>446</v>
      </c>
      <c r="G385" s="230" t="s">
        <v>367</v>
      </c>
      <c r="H385" s="231">
        <v>4</v>
      </c>
      <c r="I385" s="232"/>
      <c r="J385" s="231">
        <f>ROUND(I385*H385,2)</f>
        <v>0</v>
      </c>
      <c r="K385" s="229" t="s">
        <v>149</v>
      </c>
      <c r="L385" s="45"/>
      <c r="M385" s="233" t="s">
        <v>18</v>
      </c>
      <c r="N385" s="234" t="s">
        <v>41</v>
      </c>
      <c r="O385" s="85"/>
      <c r="P385" s="235">
        <f>O385*H385</f>
        <v>0</v>
      </c>
      <c r="Q385" s="235">
        <v>8E-05</v>
      </c>
      <c r="R385" s="235">
        <f>Q385*H385</f>
        <v>0.00032</v>
      </c>
      <c r="S385" s="235">
        <v>0</v>
      </c>
      <c r="T385" s="23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7" t="s">
        <v>251</v>
      </c>
      <c r="AT385" s="237" t="s">
        <v>145</v>
      </c>
      <c r="AU385" s="237" t="s">
        <v>79</v>
      </c>
      <c r="AY385" s="18" t="s">
        <v>142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8" t="s">
        <v>77</v>
      </c>
      <c r="BK385" s="238">
        <f>ROUND(I385*H385,2)</f>
        <v>0</v>
      </c>
      <c r="BL385" s="18" t="s">
        <v>251</v>
      </c>
      <c r="BM385" s="237" t="s">
        <v>447</v>
      </c>
    </row>
    <row r="386" spans="1:51" s="13" customFormat="1" ht="12">
      <c r="A386" s="13"/>
      <c r="B386" s="239"/>
      <c r="C386" s="240"/>
      <c r="D386" s="241" t="s">
        <v>152</v>
      </c>
      <c r="E386" s="242" t="s">
        <v>18</v>
      </c>
      <c r="F386" s="243" t="s">
        <v>162</v>
      </c>
      <c r="G386" s="240"/>
      <c r="H386" s="242" t="s">
        <v>18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152</v>
      </c>
      <c r="AU386" s="249" t="s">
        <v>79</v>
      </c>
      <c r="AV386" s="13" t="s">
        <v>77</v>
      </c>
      <c r="AW386" s="13" t="s">
        <v>32</v>
      </c>
      <c r="AX386" s="13" t="s">
        <v>70</v>
      </c>
      <c r="AY386" s="249" t="s">
        <v>142</v>
      </c>
    </row>
    <row r="387" spans="1:51" s="14" customFormat="1" ht="12">
      <c r="A387" s="14"/>
      <c r="B387" s="250"/>
      <c r="C387" s="251"/>
      <c r="D387" s="241" t="s">
        <v>152</v>
      </c>
      <c r="E387" s="252" t="s">
        <v>18</v>
      </c>
      <c r="F387" s="253" t="s">
        <v>150</v>
      </c>
      <c r="G387" s="251"/>
      <c r="H387" s="254">
        <v>4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152</v>
      </c>
      <c r="AU387" s="260" t="s">
        <v>79</v>
      </c>
      <c r="AV387" s="14" t="s">
        <v>79</v>
      </c>
      <c r="AW387" s="14" t="s">
        <v>32</v>
      </c>
      <c r="AX387" s="14" t="s">
        <v>70</v>
      </c>
      <c r="AY387" s="260" t="s">
        <v>142</v>
      </c>
    </row>
    <row r="388" spans="1:51" s="15" customFormat="1" ht="12">
      <c r="A388" s="15"/>
      <c r="B388" s="261"/>
      <c r="C388" s="262"/>
      <c r="D388" s="241" t="s">
        <v>152</v>
      </c>
      <c r="E388" s="263" t="s">
        <v>18</v>
      </c>
      <c r="F388" s="264" t="s">
        <v>156</v>
      </c>
      <c r="G388" s="262"/>
      <c r="H388" s="265">
        <v>4</v>
      </c>
      <c r="I388" s="266"/>
      <c r="J388" s="262"/>
      <c r="K388" s="262"/>
      <c r="L388" s="267"/>
      <c r="M388" s="268"/>
      <c r="N388" s="269"/>
      <c r="O388" s="269"/>
      <c r="P388" s="269"/>
      <c r="Q388" s="269"/>
      <c r="R388" s="269"/>
      <c r="S388" s="269"/>
      <c r="T388" s="270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1" t="s">
        <v>152</v>
      </c>
      <c r="AU388" s="271" t="s">
        <v>79</v>
      </c>
      <c r="AV388" s="15" t="s">
        <v>150</v>
      </c>
      <c r="AW388" s="15" t="s">
        <v>32</v>
      </c>
      <c r="AX388" s="15" t="s">
        <v>77</v>
      </c>
      <c r="AY388" s="271" t="s">
        <v>142</v>
      </c>
    </row>
    <row r="389" spans="1:65" s="2" customFormat="1" ht="16.5" customHeight="1">
      <c r="A389" s="39"/>
      <c r="B389" s="40"/>
      <c r="C389" s="272" t="s">
        <v>448</v>
      </c>
      <c r="D389" s="272" t="s">
        <v>321</v>
      </c>
      <c r="E389" s="273" t="s">
        <v>449</v>
      </c>
      <c r="F389" s="274" t="s">
        <v>450</v>
      </c>
      <c r="G389" s="275" t="s">
        <v>367</v>
      </c>
      <c r="H389" s="276">
        <v>4</v>
      </c>
      <c r="I389" s="277"/>
      <c r="J389" s="276">
        <f>ROUND(I389*H389,2)</f>
        <v>0</v>
      </c>
      <c r="K389" s="274" t="s">
        <v>149</v>
      </c>
      <c r="L389" s="278"/>
      <c r="M389" s="279" t="s">
        <v>18</v>
      </c>
      <c r="N389" s="280" t="s">
        <v>41</v>
      </c>
      <c r="O389" s="85"/>
      <c r="P389" s="235">
        <f>O389*H389</f>
        <v>0</v>
      </c>
      <c r="Q389" s="235">
        <v>0.019</v>
      </c>
      <c r="R389" s="235">
        <f>Q389*H389</f>
        <v>0.076</v>
      </c>
      <c r="S389" s="235">
        <v>0</v>
      </c>
      <c r="T389" s="23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7" t="s">
        <v>324</v>
      </c>
      <c r="AT389" s="237" t="s">
        <v>321</v>
      </c>
      <c r="AU389" s="237" t="s">
        <v>79</v>
      </c>
      <c r="AY389" s="18" t="s">
        <v>142</v>
      </c>
      <c r="BE389" s="238">
        <f>IF(N389="základní",J389,0)</f>
        <v>0</v>
      </c>
      <c r="BF389" s="238">
        <f>IF(N389="snížená",J389,0)</f>
        <v>0</v>
      </c>
      <c r="BG389" s="238">
        <f>IF(N389="zákl. přenesená",J389,0)</f>
        <v>0</v>
      </c>
      <c r="BH389" s="238">
        <f>IF(N389="sníž. přenesená",J389,0)</f>
        <v>0</v>
      </c>
      <c r="BI389" s="238">
        <f>IF(N389="nulová",J389,0)</f>
        <v>0</v>
      </c>
      <c r="BJ389" s="18" t="s">
        <v>77</v>
      </c>
      <c r="BK389" s="238">
        <f>ROUND(I389*H389,2)</f>
        <v>0</v>
      </c>
      <c r="BL389" s="18" t="s">
        <v>251</v>
      </c>
      <c r="BM389" s="237" t="s">
        <v>451</v>
      </c>
    </row>
    <row r="390" spans="1:51" s="13" customFormat="1" ht="12">
      <c r="A390" s="13"/>
      <c r="B390" s="239"/>
      <c r="C390" s="240"/>
      <c r="D390" s="241" t="s">
        <v>152</v>
      </c>
      <c r="E390" s="242" t="s">
        <v>18</v>
      </c>
      <c r="F390" s="243" t="s">
        <v>162</v>
      </c>
      <c r="G390" s="240"/>
      <c r="H390" s="242" t="s">
        <v>18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152</v>
      </c>
      <c r="AU390" s="249" t="s">
        <v>79</v>
      </c>
      <c r="AV390" s="13" t="s">
        <v>77</v>
      </c>
      <c r="AW390" s="13" t="s">
        <v>32</v>
      </c>
      <c r="AX390" s="13" t="s">
        <v>70</v>
      </c>
      <c r="AY390" s="249" t="s">
        <v>142</v>
      </c>
    </row>
    <row r="391" spans="1:51" s="14" customFormat="1" ht="12">
      <c r="A391" s="14"/>
      <c r="B391" s="250"/>
      <c r="C391" s="251"/>
      <c r="D391" s="241" t="s">
        <v>152</v>
      </c>
      <c r="E391" s="252" t="s">
        <v>18</v>
      </c>
      <c r="F391" s="253" t="s">
        <v>150</v>
      </c>
      <c r="G391" s="251"/>
      <c r="H391" s="254">
        <v>4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152</v>
      </c>
      <c r="AU391" s="260" t="s">
        <v>79</v>
      </c>
      <c r="AV391" s="14" t="s">
        <v>79</v>
      </c>
      <c r="AW391" s="14" t="s">
        <v>32</v>
      </c>
      <c r="AX391" s="14" t="s">
        <v>70</v>
      </c>
      <c r="AY391" s="260" t="s">
        <v>142</v>
      </c>
    </row>
    <row r="392" spans="1:51" s="15" customFormat="1" ht="12">
      <c r="A392" s="15"/>
      <c r="B392" s="261"/>
      <c r="C392" s="262"/>
      <c r="D392" s="241" t="s">
        <v>152</v>
      </c>
      <c r="E392" s="263" t="s">
        <v>18</v>
      </c>
      <c r="F392" s="264" t="s">
        <v>156</v>
      </c>
      <c r="G392" s="262"/>
      <c r="H392" s="265">
        <v>4</v>
      </c>
      <c r="I392" s="266"/>
      <c r="J392" s="262"/>
      <c r="K392" s="262"/>
      <c r="L392" s="267"/>
      <c r="M392" s="268"/>
      <c r="N392" s="269"/>
      <c r="O392" s="269"/>
      <c r="P392" s="269"/>
      <c r="Q392" s="269"/>
      <c r="R392" s="269"/>
      <c r="S392" s="269"/>
      <c r="T392" s="270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1" t="s">
        <v>152</v>
      </c>
      <c r="AU392" s="271" t="s">
        <v>79</v>
      </c>
      <c r="AV392" s="15" t="s">
        <v>150</v>
      </c>
      <c r="AW392" s="15" t="s">
        <v>32</v>
      </c>
      <c r="AX392" s="15" t="s">
        <v>77</v>
      </c>
      <c r="AY392" s="271" t="s">
        <v>142</v>
      </c>
    </row>
    <row r="393" spans="1:65" s="2" customFormat="1" ht="16.5" customHeight="1">
      <c r="A393" s="39"/>
      <c r="B393" s="40"/>
      <c r="C393" s="272" t="s">
        <v>452</v>
      </c>
      <c r="D393" s="272" t="s">
        <v>321</v>
      </c>
      <c r="E393" s="273" t="s">
        <v>453</v>
      </c>
      <c r="F393" s="274" t="s">
        <v>454</v>
      </c>
      <c r="G393" s="275" t="s">
        <v>442</v>
      </c>
      <c r="H393" s="276">
        <v>4</v>
      </c>
      <c r="I393" s="277"/>
      <c r="J393" s="276">
        <f>ROUND(I393*H393,2)</f>
        <v>0</v>
      </c>
      <c r="K393" s="274" t="s">
        <v>149</v>
      </c>
      <c r="L393" s="278"/>
      <c r="M393" s="279" t="s">
        <v>18</v>
      </c>
      <c r="N393" s="280" t="s">
        <v>41</v>
      </c>
      <c r="O393" s="85"/>
      <c r="P393" s="235">
        <f>O393*H393</f>
        <v>0</v>
      </c>
      <c r="Q393" s="235">
        <v>0.002</v>
      </c>
      <c r="R393" s="235">
        <f>Q393*H393</f>
        <v>0.008</v>
      </c>
      <c r="S393" s="235">
        <v>0</v>
      </c>
      <c r="T393" s="23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7" t="s">
        <v>324</v>
      </c>
      <c r="AT393" s="237" t="s">
        <v>321</v>
      </c>
      <c r="AU393" s="237" t="s">
        <v>79</v>
      </c>
      <c r="AY393" s="18" t="s">
        <v>142</v>
      </c>
      <c r="BE393" s="238">
        <f>IF(N393="základní",J393,0)</f>
        <v>0</v>
      </c>
      <c r="BF393" s="238">
        <f>IF(N393="snížená",J393,0)</f>
        <v>0</v>
      </c>
      <c r="BG393" s="238">
        <f>IF(N393="zákl. přenesená",J393,0)</f>
        <v>0</v>
      </c>
      <c r="BH393" s="238">
        <f>IF(N393="sníž. přenesená",J393,0)</f>
        <v>0</v>
      </c>
      <c r="BI393" s="238">
        <f>IF(N393="nulová",J393,0)</f>
        <v>0</v>
      </c>
      <c r="BJ393" s="18" t="s">
        <v>77</v>
      </c>
      <c r="BK393" s="238">
        <f>ROUND(I393*H393,2)</f>
        <v>0</v>
      </c>
      <c r="BL393" s="18" t="s">
        <v>251</v>
      </c>
      <c r="BM393" s="237" t="s">
        <v>455</v>
      </c>
    </row>
    <row r="394" spans="1:51" s="13" customFormat="1" ht="12">
      <c r="A394" s="13"/>
      <c r="B394" s="239"/>
      <c r="C394" s="240"/>
      <c r="D394" s="241" t="s">
        <v>152</v>
      </c>
      <c r="E394" s="242" t="s">
        <v>18</v>
      </c>
      <c r="F394" s="243" t="s">
        <v>162</v>
      </c>
      <c r="G394" s="240"/>
      <c r="H394" s="242" t="s">
        <v>18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152</v>
      </c>
      <c r="AU394" s="249" t="s">
        <v>79</v>
      </c>
      <c r="AV394" s="13" t="s">
        <v>77</v>
      </c>
      <c r="AW394" s="13" t="s">
        <v>32</v>
      </c>
      <c r="AX394" s="13" t="s">
        <v>70</v>
      </c>
      <c r="AY394" s="249" t="s">
        <v>142</v>
      </c>
    </row>
    <row r="395" spans="1:51" s="14" customFormat="1" ht="12">
      <c r="A395" s="14"/>
      <c r="B395" s="250"/>
      <c r="C395" s="251"/>
      <c r="D395" s="241" t="s">
        <v>152</v>
      </c>
      <c r="E395" s="252" t="s">
        <v>18</v>
      </c>
      <c r="F395" s="253" t="s">
        <v>150</v>
      </c>
      <c r="G395" s="251"/>
      <c r="H395" s="254">
        <v>4</v>
      </c>
      <c r="I395" s="255"/>
      <c r="J395" s="251"/>
      <c r="K395" s="251"/>
      <c r="L395" s="256"/>
      <c r="M395" s="257"/>
      <c r="N395" s="258"/>
      <c r="O395" s="258"/>
      <c r="P395" s="258"/>
      <c r="Q395" s="258"/>
      <c r="R395" s="258"/>
      <c r="S395" s="258"/>
      <c r="T395" s="25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0" t="s">
        <v>152</v>
      </c>
      <c r="AU395" s="260" t="s">
        <v>79</v>
      </c>
      <c r="AV395" s="14" t="s">
        <v>79</v>
      </c>
      <c r="AW395" s="14" t="s">
        <v>32</v>
      </c>
      <c r="AX395" s="14" t="s">
        <v>70</v>
      </c>
      <c r="AY395" s="260" t="s">
        <v>142</v>
      </c>
    </row>
    <row r="396" spans="1:51" s="15" customFormat="1" ht="12">
      <c r="A396" s="15"/>
      <c r="B396" s="261"/>
      <c r="C396" s="262"/>
      <c r="D396" s="241" t="s">
        <v>152</v>
      </c>
      <c r="E396" s="263" t="s">
        <v>18</v>
      </c>
      <c r="F396" s="264" t="s">
        <v>156</v>
      </c>
      <c r="G396" s="262"/>
      <c r="H396" s="265">
        <v>4</v>
      </c>
      <c r="I396" s="266"/>
      <c r="J396" s="262"/>
      <c r="K396" s="262"/>
      <c r="L396" s="267"/>
      <c r="M396" s="268"/>
      <c r="N396" s="269"/>
      <c r="O396" s="269"/>
      <c r="P396" s="269"/>
      <c r="Q396" s="269"/>
      <c r="R396" s="269"/>
      <c r="S396" s="269"/>
      <c r="T396" s="270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1" t="s">
        <v>152</v>
      </c>
      <c r="AU396" s="271" t="s">
        <v>79</v>
      </c>
      <c r="AV396" s="15" t="s">
        <v>150</v>
      </c>
      <c r="AW396" s="15" t="s">
        <v>32</v>
      </c>
      <c r="AX396" s="15" t="s">
        <v>77</v>
      </c>
      <c r="AY396" s="271" t="s">
        <v>142</v>
      </c>
    </row>
    <row r="397" spans="1:65" s="2" customFormat="1" ht="16.5" customHeight="1">
      <c r="A397" s="39"/>
      <c r="B397" s="40"/>
      <c r="C397" s="272" t="s">
        <v>456</v>
      </c>
      <c r="D397" s="272" t="s">
        <v>321</v>
      </c>
      <c r="E397" s="273" t="s">
        <v>457</v>
      </c>
      <c r="F397" s="274" t="s">
        <v>458</v>
      </c>
      <c r="G397" s="275" t="s">
        <v>367</v>
      </c>
      <c r="H397" s="276">
        <v>1</v>
      </c>
      <c r="I397" s="277"/>
      <c r="J397" s="276">
        <f>ROUND(I397*H397,2)</f>
        <v>0</v>
      </c>
      <c r="K397" s="274" t="s">
        <v>149</v>
      </c>
      <c r="L397" s="278"/>
      <c r="M397" s="279" t="s">
        <v>18</v>
      </c>
      <c r="N397" s="280" t="s">
        <v>41</v>
      </c>
      <c r="O397" s="85"/>
      <c r="P397" s="235">
        <f>O397*H397</f>
        <v>0</v>
      </c>
      <c r="Q397" s="235">
        <v>0.0018</v>
      </c>
      <c r="R397" s="235">
        <f>Q397*H397</f>
        <v>0.0018</v>
      </c>
      <c r="S397" s="235">
        <v>0</v>
      </c>
      <c r="T397" s="23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7" t="s">
        <v>324</v>
      </c>
      <c r="AT397" s="237" t="s">
        <v>321</v>
      </c>
      <c r="AU397" s="237" t="s">
        <v>79</v>
      </c>
      <c r="AY397" s="18" t="s">
        <v>142</v>
      </c>
      <c r="BE397" s="238">
        <f>IF(N397="základní",J397,0)</f>
        <v>0</v>
      </c>
      <c r="BF397" s="238">
        <f>IF(N397="snížená",J397,0)</f>
        <v>0</v>
      </c>
      <c r="BG397" s="238">
        <f>IF(N397="zákl. přenesená",J397,0)</f>
        <v>0</v>
      </c>
      <c r="BH397" s="238">
        <f>IF(N397="sníž. přenesená",J397,0)</f>
        <v>0</v>
      </c>
      <c r="BI397" s="238">
        <f>IF(N397="nulová",J397,0)</f>
        <v>0</v>
      </c>
      <c r="BJ397" s="18" t="s">
        <v>77</v>
      </c>
      <c r="BK397" s="238">
        <f>ROUND(I397*H397,2)</f>
        <v>0</v>
      </c>
      <c r="BL397" s="18" t="s">
        <v>251</v>
      </c>
      <c r="BM397" s="237" t="s">
        <v>459</v>
      </c>
    </row>
    <row r="398" spans="1:51" s="13" customFormat="1" ht="12">
      <c r="A398" s="13"/>
      <c r="B398" s="239"/>
      <c r="C398" s="240"/>
      <c r="D398" s="241" t="s">
        <v>152</v>
      </c>
      <c r="E398" s="242" t="s">
        <v>18</v>
      </c>
      <c r="F398" s="243" t="s">
        <v>162</v>
      </c>
      <c r="G398" s="240"/>
      <c r="H398" s="242" t="s">
        <v>18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152</v>
      </c>
      <c r="AU398" s="249" t="s">
        <v>79</v>
      </c>
      <c r="AV398" s="13" t="s">
        <v>77</v>
      </c>
      <c r="AW398" s="13" t="s">
        <v>32</v>
      </c>
      <c r="AX398" s="13" t="s">
        <v>70</v>
      </c>
      <c r="AY398" s="249" t="s">
        <v>142</v>
      </c>
    </row>
    <row r="399" spans="1:51" s="14" customFormat="1" ht="12">
      <c r="A399" s="14"/>
      <c r="B399" s="250"/>
      <c r="C399" s="251"/>
      <c r="D399" s="241" t="s">
        <v>152</v>
      </c>
      <c r="E399" s="252" t="s">
        <v>18</v>
      </c>
      <c r="F399" s="253" t="s">
        <v>77</v>
      </c>
      <c r="G399" s="251"/>
      <c r="H399" s="254">
        <v>1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0" t="s">
        <v>152</v>
      </c>
      <c r="AU399" s="260" t="s">
        <v>79</v>
      </c>
      <c r="AV399" s="14" t="s">
        <v>79</v>
      </c>
      <c r="AW399" s="14" t="s">
        <v>32</v>
      </c>
      <c r="AX399" s="14" t="s">
        <v>70</v>
      </c>
      <c r="AY399" s="260" t="s">
        <v>142</v>
      </c>
    </row>
    <row r="400" spans="1:51" s="15" customFormat="1" ht="12">
      <c r="A400" s="15"/>
      <c r="B400" s="261"/>
      <c r="C400" s="262"/>
      <c r="D400" s="241" t="s">
        <v>152</v>
      </c>
      <c r="E400" s="263" t="s">
        <v>18</v>
      </c>
      <c r="F400" s="264" t="s">
        <v>156</v>
      </c>
      <c r="G400" s="262"/>
      <c r="H400" s="265">
        <v>1</v>
      </c>
      <c r="I400" s="266"/>
      <c r="J400" s="262"/>
      <c r="K400" s="262"/>
      <c r="L400" s="267"/>
      <c r="M400" s="268"/>
      <c r="N400" s="269"/>
      <c r="O400" s="269"/>
      <c r="P400" s="269"/>
      <c r="Q400" s="269"/>
      <c r="R400" s="269"/>
      <c r="S400" s="269"/>
      <c r="T400" s="27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1" t="s">
        <v>152</v>
      </c>
      <c r="AU400" s="271" t="s">
        <v>79</v>
      </c>
      <c r="AV400" s="15" t="s">
        <v>150</v>
      </c>
      <c r="AW400" s="15" t="s">
        <v>32</v>
      </c>
      <c r="AX400" s="15" t="s">
        <v>77</v>
      </c>
      <c r="AY400" s="271" t="s">
        <v>142</v>
      </c>
    </row>
    <row r="401" spans="1:65" s="2" customFormat="1" ht="16.5" customHeight="1">
      <c r="A401" s="39"/>
      <c r="B401" s="40"/>
      <c r="C401" s="227" t="s">
        <v>460</v>
      </c>
      <c r="D401" s="227" t="s">
        <v>145</v>
      </c>
      <c r="E401" s="228" t="s">
        <v>461</v>
      </c>
      <c r="F401" s="229" t="s">
        <v>462</v>
      </c>
      <c r="G401" s="230" t="s">
        <v>415</v>
      </c>
      <c r="H401" s="231">
        <v>4</v>
      </c>
      <c r="I401" s="232"/>
      <c r="J401" s="231">
        <f>ROUND(I401*H401,2)</f>
        <v>0</v>
      </c>
      <c r="K401" s="229" t="s">
        <v>149</v>
      </c>
      <c r="L401" s="45"/>
      <c r="M401" s="233" t="s">
        <v>18</v>
      </c>
      <c r="N401" s="234" t="s">
        <v>41</v>
      </c>
      <c r="O401" s="85"/>
      <c r="P401" s="235">
        <f>O401*H401</f>
        <v>0</v>
      </c>
      <c r="Q401" s="235">
        <v>0</v>
      </c>
      <c r="R401" s="235">
        <f>Q401*H401</f>
        <v>0</v>
      </c>
      <c r="S401" s="235">
        <v>0.03968</v>
      </c>
      <c r="T401" s="236">
        <f>S401*H401</f>
        <v>0.15872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7" t="s">
        <v>251</v>
      </c>
      <c r="AT401" s="237" t="s">
        <v>145</v>
      </c>
      <c r="AU401" s="237" t="s">
        <v>79</v>
      </c>
      <c r="AY401" s="18" t="s">
        <v>142</v>
      </c>
      <c r="BE401" s="238">
        <f>IF(N401="základní",J401,0)</f>
        <v>0</v>
      </c>
      <c r="BF401" s="238">
        <f>IF(N401="snížená",J401,0)</f>
        <v>0</v>
      </c>
      <c r="BG401" s="238">
        <f>IF(N401="zákl. přenesená",J401,0)</f>
        <v>0</v>
      </c>
      <c r="BH401" s="238">
        <f>IF(N401="sníž. přenesená",J401,0)</f>
        <v>0</v>
      </c>
      <c r="BI401" s="238">
        <f>IF(N401="nulová",J401,0)</f>
        <v>0</v>
      </c>
      <c r="BJ401" s="18" t="s">
        <v>77</v>
      </c>
      <c r="BK401" s="238">
        <f>ROUND(I401*H401,2)</f>
        <v>0</v>
      </c>
      <c r="BL401" s="18" t="s">
        <v>251</v>
      </c>
      <c r="BM401" s="237" t="s">
        <v>463</v>
      </c>
    </row>
    <row r="402" spans="1:51" s="13" customFormat="1" ht="12">
      <c r="A402" s="13"/>
      <c r="B402" s="239"/>
      <c r="C402" s="240"/>
      <c r="D402" s="241" t="s">
        <v>152</v>
      </c>
      <c r="E402" s="242" t="s">
        <v>18</v>
      </c>
      <c r="F402" s="243" t="s">
        <v>417</v>
      </c>
      <c r="G402" s="240"/>
      <c r="H402" s="242" t="s">
        <v>18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152</v>
      </c>
      <c r="AU402" s="249" t="s">
        <v>79</v>
      </c>
      <c r="AV402" s="13" t="s">
        <v>77</v>
      </c>
      <c r="AW402" s="13" t="s">
        <v>32</v>
      </c>
      <c r="AX402" s="13" t="s">
        <v>70</v>
      </c>
      <c r="AY402" s="249" t="s">
        <v>142</v>
      </c>
    </row>
    <row r="403" spans="1:51" s="14" customFormat="1" ht="12">
      <c r="A403" s="14"/>
      <c r="B403" s="250"/>
      <c r="C403" s="251"/>
      <c r="D403" s="241" t="s">
        <v>152</v>
      </c>
      <c r="E403" s="252" t="s">
        <v>18</v>
      </c>
      <c r="F403" s="253" t="s">
        <v>150</v>
      </c>
      <c r="G403" s="251"/>
      <c r="H403" s="254">
        <v>4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0" t="s">
        <v>152</v>
      </c>
      <c r="AU403" s="260" t="s">
        <v>79</v>
      </c>
      <c r="AV403" s="14" t="s">
        <v>79</v>
      </c>
      <c r="AW403" s="14" t="s">
        <v>32</v>
      </c>
      <c r="AX403" s="14" t="s">
        <v>70</v>
      </c>
      <c r="AY403" s="260" t="s">
        <v>142</v>
      </c>
    </row>
    <row r="404" spans="1:51" s="15" customFormat="1" ht="12">
      <c r="A404" s="15"/>
      <c r="B404" s="261"/>
      <c r="C404" s="262"/>
      <c r="D404" s="241" t="s">
        <v>152</v>
      </c>
      <c r="E404" s="263" t="s">
        <v>18</v>
      </c>
      <c r="F404" s="264" t="s">
        <v>156</v>
      </c>
      <c r="G404" s="262"/>
      <c r="H404" s="265">
        <v>4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1" t="s">
        <v>152</v>
      </c>
      <c r="AU404" s="271" t="s">
        <v>79</v>
      </c>
      <c r="AV404" s="15" t="s">
        <v>150</v>
      </c>
      <c r="AW404" s="15" t="s">
        <v>32</v>
      </c>
      <c r="AX404" s="15" t="s">
        <v>77</v>
      </c>
      <c r="AY404" s="271" t="s">
        <v>142</v>
      </c>
    </row>
    <row r="405" spans="1:65" s="2" customFormat="1" ht="16.5" customHeight="1">
      <c r="A405" s="39"/>
      <c r="B405" s="40"/>
      <c r="C405" s="227" t="s">
        <v>464</v>
      </c>
      <c r="D405" s="227" t="s">
        <v>145</v>
      </c>
      <c r="E405" s="228" t="s">
        <v>465</v>
      </c>
      <c r="F405" s="229" t="s">
        <v>466</v>
      </c>
      <c r="G405" s="230" t="s">
        <v>415</v>
      </c>
      <c r="H405" s="231">
        <v>7</v>
      </c>
      <c r="I405" s="232"/>
      <c r="J405" s="231">
        <f>ROUND(I405*H405,2)</f>
        <v>0</v>
      </c>
      <c r="K405" s="229" t="s">
        <v>149</v>
      </c>
      <c r="L405" s="45"/>
      <c r="M405" s="233" t="s">
        <v>18</v>
      </c>
      <c r="N405" s="234" t="s">
        <v>41</v>
      </c>
      <c r="O405" s="85"/>
      <c r="P405" s="235">
        <f>O405*H405</f>
        <v>0</v>
      </c>
      <c r="Q405" s="235">
        <v>0</v>
      </c>
      <c r="R405" s="235">
        <f>Q405*H405</f>
        <v>0</v>
      </c>
      <c r="S405" s="235">
        <v>0.01946</v>
      </c>
      <c r="T405" s="236">
        <f>S405*H405</f>
        <v>0.13622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7" t="s">
        <v>251</v>
      </c>
      <c r="AT405" s="237" t="s">
        <v>145</v>
      </c>
      <c r="AU405" s="237" t="s">
        <v>79</v>
      </c>
      <c r="AY405" s="18" t="s">
        <v>142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8" t="s">
        <v>77</v>
      </c>
      <c r="BK405" s="238">
        <f>ROUND(I405*H405,2)</f>
        <v>0</v>
      </c>
      <c r="BL405" s="18" t="s">
        <v>251</v>
      </c>
      <c r="BM405" s="237" t="s">
        <v>467</v>
      </c>
    </row>
    <row r="406" spans="1:51" s="13" customFormat="1" ht="12">
      <c r="A406" s="13"/>
      <c r="B406" s="239"/>
      <c r="C406" s="240"/>
      <c r="D406" s="241" t="s">
        <v>152</v>
      </c>
      <c r="E406" s="242" t="s">
        <v>18</v>
      </c>
      <c r="F406" s="243" t="s">
        <v>417</v>
      </c>
      <c r="G406" s="240"/>
      <c r="H406" s="242" t="s">
        <v>18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152</v>
      </c>
      <c r="AU406" s="249" t="s">
        <v>79</v>
      </c>
      <c r="AV406" s="13" t="s">
        <v>77</v>
      </c>
      <c r="AW406" s="13" t="s">
        <v>32</v>
      </c>
      <c r="AX406" s="13" t="s">
        <v>70</v>
      </c>
      <c r="AY406" s="249" t="s">
        <v>142</v>
      </c>
    </row>
    <row r="407" spans="1:51" s="14" customFormat="1" ht="12">
      <c r="A407" s="14"/>
      <c r="B407" s="250"/>
      <c r="C407" s="251"/>
      <c r="D407" s="241" t="s">
        <v>152</v>
      </c>
      <c r="E407" s="252" t="s">
        <v>18</v>
      </c>
      <c r="F407" s="253" t="s">
        <v>468</v>
      </c>
      <c r="G407" s="251"/>
      <c r="H407" s="254">
        <v>7</v>
      </c>
      <c r="I407" s="255"/>
      <c r="J407" s="251"/>
      <c r="K407" s="251"/>
      <c r="L407" s="256"/>
      <c r="M407" s="257"/>
      <c r="N407" s="258"/>
      <c r="O407" s="258"/>
      <c r="P407" s="258"/>
      <c r="Q407" s="258"/>
      <c r="R407" s="258"/>
      <c r="S407" s="258"/>
      <c r="T407" s="25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0" t="s">
        <v>152</v>
      </c>
      <c r="AU407" s="260" t="s">
        <v>79</v>
      </c>
      <c r="AV407" s="14" t="s">
        <v>79</v>
      </c>
      <c r="AW407" s="14" t="s">
        <v>32</v>
      </c>
      <c r="AX407" s="14" t="s">
        <v>70</v>
      </c>
      <c r="AY407" s="260" t="s">
        <v>142</v>
      </c>
    </row>
    <row r="408" spans="1:51" s="15" customFormat="1" ht="12">
      <c r="A408" s="15"/>
      <c r="B408" s="261"/>
      <c r="C408" s="262"/>
      <c r="D408" s="241" t="s">
        <v>152</v>
      </c>
      <c r="E408" s="263" t="s">
        <v>18</v>
      </c>
      <c r="F408" s="264" t="s">
        <v>156</v>
      </c>
      <c r="G408" s="262"/>
      <c r="H408" s="265">
        <v>7</v>
      </c>
      <c r="I408" s="266"/>
      <c r="J408" s="262"/>
      <c r="K408" s="262"/>
      <c r="L408" s="267"/>
      <c r="M408" s="268"/>
      <c r="N408" s="269"/>
      <c r="O408" s="269"/>
      <c r="P408" s="269"/>
      <c r="Q408" s="269"/>
      <c r="R408" s="269"/>
      <c r="S408" s="269"/>
      <c r="T408" s="270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1" t="s">
        <v>152</v>
      </c>
      <c r="AU408" s="271" t="s">
        <v>79</v>
      </c>
      <c r="AV408" s="15" t="s">
        <v>150</v>
      </c>
      <c r="AW408" s="15" t="s">
        <v>32</v>
      </c>
      <c r="AX408" s="15" t="s">
        <v>77</v>
      </c>
      <c r="AY408" s="271" t="s">
        <v>142</v>
      </c>
    </row>
    <row r="409" spans="1:65" s="2" customFormat="1" ht="16.5" customHeight="1">
      <c r="A409" s="39"/>
      <c r="B409" s="40"/>
      <c r="C409" s="227" t="s">
        <v>469</v>
      </c>
      <c r="D409" s="227" t="s">
        <v>145</v>
      </c>
      <c r="E409" s="228" t="s">
        <v>470</v>
      </c>
      <c r="F409" s="229" t="s">
        <v>471</v>
      </c>
      <c r="G409" s="230" t="s">
        <v>415</v>
      </c>
      <c r="H409" s="231">
        <v>7</v>
      </c>
      <c r="I409" s="232"/>
      <c r="J409" s="231">
        <f>ROUND(I409*H409,2)</f>
        <v>0</v>
      </c>
      <c r="K409" s="229" t="s">
        <v>149</v>
      </c>
      <c r="L409" s="45"/>
      <c r="M409" s="233" t="s">
        <v>18</v>
      </c>
      <c r="N409" s="234" t="s">
        <v>41</v>
      </c>
      <c r="O409" s="85"/>
      <c r="P409" s="235">
        <f>O409*H409</f>
        <v>0</v>
      </c>
      <c r="Q409" s="235">
        <v>0.00185</v>
      </c>
      <c r="R409" s="235">
        <f>Q409*H409</f>
        <v>0.01295</v>
      </c>
      <c r="S409" s="235">
        <v>0</v>
      </c>
      <c r="T409" s="23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7" t="s">
        <v>251</v>
      </c>
      <c r="AT409" s="237" t="s">
        <v>145</v>
      </c>
      <c r="AU409" s="237" t="s">
        <v>79</v>
      </c>
      <c r="AY409" s="18" t="s">
        <v>142</v>
      </c>
      <c r="BE409" s="238">
        <f>IF(N409="základní",J409,0)</f>
        <v>0</v>
      </c>
      <c r="BF409" s="238">
        <f>IF(N409="snížená",J409,0)</f>
        <v>0</v>
      </c>
      <c r="BG409" s="238">
        <f>IF(N409="zákl. přenesená",J409,0)</f>
        <v>0</v>
      </c>
      <c r="BH409" s="238">
        <f>IF(N409="sníž. přenesená",J409,0)</f>
        <v>0</v>
      </c>
      <c r="BI409" s="238">
        <f>IF(N409="nulová",J409,0)</f>
        <v>0</v>
      </c>
      <c r="BJ409" s="18" t="s">
        <v>77</v>
      </c>
      <c r="BK409" s="238">
        <f>ROUND(I409*H409,2)</f>
        <v>0</v>
      </c>
      <c r="BL409" s="18" t="s">
        <v>251</v>
      </c>
      <c r="BM409" s="237" t="s">
        <v>472</v>
      </c>
    </row>
    <row r="410" spans="1:51" s="13" customFormat="1" ht="12">
      <c r="A410" s="13"/>
      <c r="B410" s="239"/>
      <c r="C410" s="240"/>
      <c r="D410" s="241" t="s">
        <v>152</v>
      </c>
      <c r="E410" s="242" t="s">
        <v>18</v>
      </c>
      <c r="F410" s="243" t="s">
        <v>162</v>
      </c>
      <c r="G410" s="240"/>
      <c r="H410" s="242" t="s">
        <v>18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152</v>
      </c>
      <c r="AU410" s="249" t="s">
        <v>79</v>
      </c>
      <c r="AV410" s="13" t="s">
        <v>77</v>
      </c>
      <c r="AW410" s="13" t="s">
        <v>32</v>
      </c>
      <c r="AX410" s="13" t="s">
        <v>70</v>
      </c>
      <c r="AY410" s="249" t="s">
        <v>142</v>
      </c>
    </row>
    <row r="411" spans="1:51" s="14" customFormat="1" ht="12">
      <c r="A411" s="14"/>
      <c r="B411" s="250"/>
      <c r="C411" s="251"/>
      <c r="D411" s="241" t="s">
        <v>152</v>
      </c>
      <c r="E411" s="252" t="s">
        <v>18</v>
      </c>
      <c r="F411" s="253" t="s">
        <v>468</v>
      </c>
      <c r="G411" s="251"/>
      <c r="H411" s="254">
        <v>7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0" t="s">
        <v>152</v>
      </c>
      <c r="AU411" s="260" t="s">
        <v>79</v>
      </c>
      <c r="AV411" s="14" t="s">
        <v>79</v>
      </c>
      <c r="AW411" s="14" t="s">
        <v>32</v>
      </c>
      <c r="AX411" s="14" t="s">
        <v>70</v>
      </c>
      <c r="AY411" s="260" t="s">
        <v>142</v>
      </c>
    </row>
    <row r="412" spans="1:51" s="15" customFormat="1" ht="12">
      <c r="A412" s="15"/>
      <c r="B412" s="261"/>
      <c r="C412" s="262"/>
      <c r="D412" s="241" t="s">
        <v>152</v>
      </c>
      <c r="E412" s="263" t="s">
        <v>18</v>
      </c>
      <c r="F412" s="264" t="s">
        <v>156</v>
      </c>
      <c r="G412" s="262"/>
      <c r="H412" s="265">
        <v>7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1" t="s">
        <v>152</v>
      </c>
      <c r="AU412" s="271" t="s">
        <v>79</v>
      </c>
      <c r="AV412" s="15" t="s">
        <v>150</v>
      </c>
      <c r="AW412" s="15" t="s">
        <v>32</v>
      </c>
      <c r="AX412" s="15" t="s">
        <v>77</v>
      </c>
      <c r="AY412" s="271" t="s">
        <v>142</v>
      </c>
    </row>
    <row r="413" spans="1:65" s="2" customFormat="1" ht="16.5" customHeight="1">
      <c r="A413" s="39"/>
      <c r="B413" s="40"/>
      <c r="C413" s="272" t="s">
        <v>473</v>
      </c>
      <c r="D413" s="272" t="s">
        <v>321</v>
      </c>
      <c r="E413" s="273" t="s">
        <v>474</v>
      </c>
      <c r="F413" s="274" t="s">
        <v>475</v>
      </c>
      <c r="G413" s="275" t="s">
        <v>367</v>
      </c>
      <c r="H413" s="276">
        <v>7</v>
      </c>
      <c r="I413" s="277"/>
      <c r="J413" s="276">
        <f>ROUND(I413*H413,2)</f>
        <v>0</v>
      </c>
      <c r="K413" s="274" t="s">
        <v>149</v>
      </c>
      <c r="L413" s="278"/>
      <c r="M413" s="279" t="s">
        <v>18</v>
      </c>
      <c r="N413" s="280" t="s">
        <v>41</v>
      </c>
      <c r="O413" s="85"/>
      <c r="P413" s="235">
        <f>O413*H413</f>
        <v>0</v>
      </c>
      <c r="Q413" s="235">
        <v>0.0135</v>
      </c>
      <c r="R413" s="235">
        <f>Q413*H413</f>
        <v>0.0945</v>
      </c>
      <c r="S413" s="235">
        <v>0</v>
      </c>
      <c r="T413" s="23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7" t="s">
        <v>324</v>
      </c>
      <c r="AT413" s="237" t="s">
        <v>321</v>
      </c>
      <c r="AU413" s="237" t="s">
        <v>79</v>
      </c>
      <c r="AY413" s="18" t="s">
        <v>142</v>
      </c>
      <c r="BE413" s="238">
        <f>IF(N413="základní",J413,0)</f>
        <v>0</v>
      </c>
      <c r="BF413" s="238">
        <f>IF(N413="snížená",J413,0)</f>
        <v>0</v>
      </c>
      <c r="BG413" s="238">
        <f>IF(N413="zákl. přenesená",J413,0)</f>
        <v>0</v>
      </c>
      <c r="BH413" s="238">
        <f>IF(N413="sníž. přenesená",J413,0)</f>
        <v>0</v>
      </c>
      <c r="BI413" s="238">
        <f>IF(N413="nulová",J413,0)</f>
        <v>0</v>
      </c>
      <c r="BJ413" s="18" t="s">
        <v>77</v>
      </c>
      <c r="BK413" s="238">
        <f>ROUND(I413*H413,2)</f>
        <v>0</v>
      </c>
      <c r="BL413" s="18" t="s">
        <v>251</v>
      </c>
      <c r="BM413" s="237" t="s">
        <v>476</v>
      </c>
    </row>
    <row r="414" spans="1:51" s="13" customFormat="1" ht="12">
      <c r="A414" s="13"/>
      <c r="B414" s="239"/>
      <c r="C414" s="240"/>
      <c r="D414" s="241" t="s">
        <v>152</v>
      </c>
      <c r="E414" s="242" t="s">
        <v>18</v>
      </c>
      <c r="F414" s="243" t="s">
        <v>162</v>
      </c>
      <c r="G414" s="240"/>
      <c r="H414" s="242" t="s">
        <v>18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152</v>
      </c>
      <c r="AU414" s="249" t="s">
        <v>79</v>
      </c>
      <c r="AV414" s="13" t="s">
        <v>77</v>
      </c>
      <c r="AW414" s="13" t="s">
        <v>32</v>
      </c>
      <c r="AX414" s="13" t="s">
        <v>70</v>
      </c>
      <c r="AY414" s="249" t="s">
        <v>142</v>
      </c>
    </row>
    <row r="415" spans="1:51" s="14" customFormat="1" ht="12">
      <c r="A415" s="14"/>
      <c r="B415" s="250"/>
      <c r="C415" s="251"/>
      <c r="D415" s="241" t="s">
        <v>152</v>
      </c>
      <c r="E415" s="252" t="s">
        <v>18</v>
      </c>
      <c r="F415" s="253" t="s">
        <v>468</v>
      </c>
      <c r="G415" s="251"/>
      <c r="H415" s="254">
        <v>7</v>
      </c>
      <c r="I415" s="255"/>
      <c r="J415" s="251"/>
      <c r="K415" s="251"/>
      <c r="L415" s="256"/>
      <c r="M415" s="257"/>
      <c r="N415" s="258"/>
      <c r="O415" s="258"/>
      <c r="P415" s="258"/>
      <c r="Q415" s="258"/>
      <c r="R415" s="258"/>
      <c r="S415" s="258"/>
      <c r="T415" s="25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0" t="s">
        <v>152</v>
      </c>
      <c r="AU415" s="260" t="s">
        <v>79</v>
      </c>
      <c r="AV415" s="14" t="s">
        <v>79</v>
      </c>
      <c r="AW415" s="14" t="s">
        <v>32</v>
      </c>
      <c r="AX415" s="14" t="s">
        <v>70</v>
      </c>
      <c r="AY415" s="260" t="s">
        <v>142</v>
      </c>
    </row>
    <row r="416" spans="1:51" s="15" customFormat="1" ht="12">
      <c r="A416" s="15"/>
      <c r="B416" s="261"/>
      <c r="C416" s="262"/>
      <c r="D416" s="241" t="s">
        <v>152</v>
      </c>
      <c r="E416" s="263" t="s">
        <v>18</v>
      </c>
      <c r="F416" s="264" t="s">
        <v>156</v>
      </c>
      <c r="G416" s="262"/>
      <c r="H416" s="265">
        <v>7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1" t="s">
        <v>152</v>
      </c>
      <c r="AU416" s="271" t="s">
        <v>79</v>
      </c>
      <c r="AV416" s="15" t="s">
        <v>150</v>
      </c>
      <c r="AW416" s="15" t="s">
        <v>32</v>
      </c>
      <c r="AX416" s="15" t="s">
        <v>77</v>
      </c>
      <c r="AY416" s="271" t="s">
        <v>142</v>
      </c>
    </row>
    <row r="417" spans="1:65" s="2" customFormat="1" ht="16.5" customHeight="1">
      <c r="A417" s="39"/>
      <c r="B417" s="40"/>
      <c r="C417" s="272" t="s">
        <v>477</v>
      </c>
      <c r="D417" s="272" t="s">
        <v>321</v>
      </c>
      <c r="E417" s="273" t="s">
        <v>478</v>
      </c>
      <c r="F417" s="274" t="s">
        <v>479</v>
      </c>
      <c r="G417" s="275" t="s">
        <v>442</v>
      </c>
      <c r="H417" s="276">
        <v>7</v>
      </c>
      <c r="I417" s="277"/>
      <c r="J417" s="276">
        <f>ROUND(I417*H417,2)</f>
        <v>0</v>
      </c>
      <c r="K417" s="274" t="s">
        <v>149</v>
      </c>
      <c r="L417" s="278"/>
      <c r="M417" s="279" t="s">
        <v>18</v>
      </c>
      <c r="N417" s="280" t="s">
        <v>41</v>
      </c>
      <c r="O417" s="85"/>
      <c r="P417" s="235">
        <f>O417*H417</f>
        <v>0</v>
      </c>
      <c r="Q417" s="235">
        <v>0.0005</v>
      </c>
      <c r="R417" s="235">
        <f>Q417*H417</f>
        <v>0.0035</v>
      </c>
      <c r="S417" s="235">
        <v>0</v>
      </c>
      <c r="T417" s="23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7" t="s">
        <v>324</v>
      </c>
      <c r="AT417" s="237" t="s">
        <v>321</v>
      </c>
      <c r="AU417" s="237" t="s">
        <v>79</v>
      </c>
      <c r="AY417" s="18" t="s">
        <v>142</v>
      </c>
      <c r="BE417" s="238">
        <f>IF(N417="základní",J417,0)</f>
        <v>0</v>
      </c>
      <c r="BF417" s="238">
        <f>IF(N417="snížená",J417,0)</f>
        <v>0</v>
      </c>
      <c r="BG417" s="238">
        <f>IF(N417="zákl. přenesená",J417,0)</f>
        <v>0</v>
      </c>
      <c r="BH417" s="238">
        <f>IF(N417="sníž. přenesená",J417,0)</f>
        <v>0</v>
      </c>
      <c r="BI417" s="238">
        <f>IF(N417="nulová",J417,0)</f>
        <v>0</v>
      </c>
      <c r="BJ417" s="18" t="s">
        <v>77</v>
      </c>
      <c r="BK417" s="238">
        <f>ROUND(I417*H417,2)</f>
        <v>0</v>
      </c>
      <c r="BL417" s="18" t="s">
        <v>251</v>
      </c>
      <c r="BM417" s="237" t="s">
        <v>480</v>
      </c>
    </row>
    <row r="418" spans="1:51" s="13" customFormat="1" ht="12">
      <c r="A418" s="13"/>
      <c r="B418" s="239"/>
      <c r="C418" s="240"/>
      <c r="D418" s="241" t="s">
        <v>152</v>
      </c>
      <c r="E418" s="242" t="s">
        <v>18</v>
      </c>
      <c r="F418" s="243" t="s">
        <v>162</v>
      </c>
      <c r="G418" s="240"/>
      <c r="H418" s="242" t="s">
        <v>18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152</v>
      </c>
      <c r="AU418" s="249" t="s">
        <v>79</v>
      </c>
      <c r="AV418" s="13" t="s">
        <v>77</v>
      </c>
      <c r="AW418" s="13" t="s">
        <v>32</v>
      </c>
      <c r="AX418" s="13" t="s">
        <v>70</v>
      </c>
      <c r="AY418" s="249" t="s">
        <v>142</v>
      </c>
    </row>
    <row r="419" spans="1:51" s="14" customFormat="1" ht="12">
      <c r="A419" s="14"/>
      <c r="B419" s="250"/>
      <c r="C419" s="251"/>
      <c r="D419" s="241" t="s">
        <v>152</v>
      </c>
      <c r="E419" s="252" t="s">
        <v>18</v>
      </c>
      <c r="F419" s="253" t="s">
        <v>468</v>
      </c>
      <c r="G419" s="251"/>
      <c r="H419" s="254">
        <v>7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0" t="s">
        <v>152</v>
      </c>
      <c r="AU419" s="260" t="s">
        <v>79</v>
      </c>
      <c r="AV419" s="14" t="s">
        <v>79</v>
      </c>
      <c r="AW419" s="14" t="s">
        <v>32</v>
      </c>
      <c r="AX419" s="14" t="s">
        <v>70</v>
      </c>
      <c r="AY419" s="260" t="s">
        <v>142</v>
      </c>
    </row>
    <row r="420" spans="1:51" s="15" customFormat="1" ht="12">
      <c r="A420" s="15"/>
      <c r="B420" s="261"/>
      <c r="C420" s="262"/>
      <c r="D420" s="241" t="s">
        <v>152</v>
      </c>
      <c r="E420" s="263" t="s">
        <v>18</v>
      </c>
      <c r="F420" s="264" t="s">
        <v>156</v>
      </c>
      <c r="G420" s="262"/>
      <c r="H420" s="265">
        <v>7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1" t="s">
        <v>152</v>
      </c>
      <c r="AU420" s="271" t="s">
        <v>79</v>
      </c>
      <c r="AV420" s="15" t="s">
        <v>150</v>
      </c>
      <c r="AW420" s="15" t="s">
        <v>32</v>
      </c>
      <c r="AX420" s="15" t="s">
        <v>77</v>
      </c>
      <c r="AY420" s="271" t="s">
        <v>142</v>
      </c>
    </row>
    <row r="421" spans="1:65" s="2" customFormat="1" ht="16.5" customHeight="1">
      <c r="A421" s="39"/>
      <c r="B421" s="40"/>
      <c r="C421" s="272" t="s">
        <v>481</v>
      </c>
      <c r="D421" s="272" t="s">
        <v>321</v>
      </c>
      <c r="E421" s="273" t="s">
        <v>482</v>
      </c>
      <c r="F421" s="274" t="s">
        <v>483</v>
      </c>
      <c r="G421" s="275" t="s">
        <v>367</v>
      </c>
      <c r="H421" s="276">
        <v>7</v>
      </c>
      <c r="I421" s="277"/>
      <c r="J421" s="276">
        <f>ROUND(I421*H421,2)</f>
        <v>0</v>
      </c>
      <c r="K421" s="274" t="s">
        <v>149</v>
      </c>
      <c r="L421" s="278"/>
      <c r="M421" s="279" t="s">
        <v>18</v>
      </c>
      <c r="N421" s="280" t="s">
        <v>41</v>
      </c>
      <c r="O421" s="85"/>
      <c r="P421" s="235">
        <f>O421*H421</f>
        <v>0</v>
      </c>
      <c r="Q421" s="235">
        <v>0.006</v>
      </c>
      <c r="R421" s="235">
        <f>Q421*H421</f>
        <v>0.042</v>
      </c>
      <c r="S421" s="235">
        <v>0</v>
      </c>
      <c r="T421" s="23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7" t="s">
        <v>324</v>
      </c>
      <c r="AT421" s="237" t="s">
        <v>321</v>
      </c>
      <c r="AU421" s="237" t="s">
        <v>79</v>
      </c>
      <c r="AY421" s="18" t="s">
        <v>142</v>
      </c>
      <c r="BE421" s="238">
        <f>IF(N421="základní",J421,0)</f>
        <v>0</v>
      </c>
      <c r="BF421" s="238">
        <f>IF(N421="snížená",J421,0)</f>
        <v>0</v>
      </c>
      <c r="BG421" s="238">
        <f>IF(N421="zákl. přenesená",J421,0)</f>
        <v>0</v>
      </c>
      <c r="BH421" s="238">
        <f>IF(N421="sníž. přenesená",J421,0)</f>
        <v>0</v>
      </c>
      <c r="BI421" s="238">
        <f>IF(N421="nulová",J421,0)</f>
        <v>0</v>
      </c>
      <c r="BJ421" s="18" t="s">
        <v>77</v>
      </c>
      <c r="BK421" s="238">
        <f>ROUND(I421*H421,2)</f>
        <v>0</v>
      </c>
      <c r="BL421" s="18" t="s">
        <v>251</v>
      </c>
      <c r="BM421" s="237" t="s">
        <v>484</v>
      </c>
    </row>
    <row r="422" spans="1:51" s="13" customFormat="1" ht="12">
      <c r="A422" s="13"/>
      <c r="B422" s="239"/>
      <c r="C422" s="240"/>
      <c r="D422" s="241" t="s">
        <v>152</v>
      </c>
      <c r="E422" s="242" t="s">
        <v>18</v>
      </c>
      <c r="F422" s="243" t="s">
        <v>162</v>
      </c>
      <c r="G422" s="240"/>
      <c r="H422" s="242" t="s">
        <v>18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152</v>
      </c>
      <c r="AU422" s="249" t="s">
        <v>79</v>
      </c>
      <c r="AV422" s="13" t="s">
        <v>77</v>
      </c>
      <c r="AW422" s="13" t="s">
        <v>32</v>
      </c>
      <c r="AX422" s="13" t="s">
        <v>70</v>
      </c>
      <c r="AY422" s="249" t="s">
        <v>142</v>
      </c>
    </row>
    <row r="423" spans="1:51" s="14" customFormat="1" ht="12">
      <c r="A423" s="14"/>
      <c r="B423" s="250"/>
      <c r="C423" s="251"/>
      <c r="D423" s="241" t="s">
        <v>152</v>
      </c>
      <c r="E423" s="252" t="s">
        <v>18</v>
      </c>
      <c r="F423" s="253" t="s">
        <v>468</v>
      </c>
      <c r="G423" s="251"/>
      <c r="H423" s="254">
        <v>7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0" t="s">
        <v>152</v>
      </c>
      <c r="AU423" s="260" t="s">
        <v>79</v>
      </c>
      <c r="AV423" s="14" t="s">
        <v>79</v>
      </c>
      <c r="AW423" s="14" t="s">
        <v>32</v>
      </c>
      <c r="AX423" s="14" t="s">
        <v>70</v>
      </c>
      <c r="AY423" s="260" t="s">
        <v>142</v>
      </c>
    </row>
    <row r="424" spans="1:51" s="15" customFormat="1" ht="12">
      <c r="A424" s="15"/>
      <c r="B424" s="261"/>
      <c r="C424" s="262"/>
      <c r="D424" s="241" t="s">
        <v>152</v>
      </c>
      <c r="E424" s="263" t="s">
        <v>18</v>
      </c>
      <c r="F424" s="264" t="s">
        <v>156</v>
      </c>
      <c r="G424" s="262"/>
      <c r="H424" s="265">
        <v>7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1" t="s">
        <v>152</v>
      </c>
      <c r="AU424" s="271" t="s">
        <v>79</v>
      </c>
      <c r="AV424" s="15" t="s">
        <v>150</v>
      </c>
      <c r="AW424" s="15" t="s">
        <v>32</v>
      </c>
      <c r="AX424" s="15" t="s">
        <v>77</v>
      </c>
      <c r="AY424" s="271" t="s">
        <v>142</v>
      </c>
    </row>
    <row r="425" spans="1:65" s="2" customFormat="1" ht="16.5" customHeight="1">
      <c r="A425" s="39"/>
      <c r="B425" s="40"/>
      <c r="C425" s="227" t="s">
        <v>485</v>
      </c>
      <c r="D425" s="227" t="s">
        <v>145</v>
      </c>
      <c r="E425" s="228" t="s">
        <v>486</v>
      </c>
      <c r="F425" s="229" t="s">
        <v>487</v>
      </c>
      <c r="G425" s="230" t="s">
        <v>415</v>
      </c>
      <c r="H425" s="231">
        <v>1</v>
      </c>
      <c r="I425" s="232"/>
      <c r="J425" s="231">
        <f>ROUND(I425*H425,2)</f>
        <v>0</v>
      </c>
      <c r="K425" s="229" t="s">
        <v>149</v>
      </c>
      <c r="L425" s="45"/>
      <c r="M425" s="233" t="s">
        <v>18</v>
      </c>
      <c r="N425" s="234" t="s">
        <v>41</v>
      </c>
      <c r="O425" s="85"/>
      <c r="P425" s="235">
        <f>O425*H425</f>
        <v>0</v>
      </c>
      <c r="Q425" s="235">
        <v>0</v>
      </c>
      <c r="R425" s="235">
        <f>Q425*H425</f>
        <v>0</v>
      </c>
      <c r="S425" s="235">
        <v>0.0176</v>
      </c>
      <c r="T425" s="236">
        <f>S425*H425</f>
        <v>0.0176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7" t="s">
        <v>251</v>
      </c>
      <c r="AT425" s="237" t="s">
        <v>145</v>
      </c>
      <c r="AU425" s="237" t="s">
        <v>79</v>
      </c>
      <c r="AY425" s="18" t="s">
        <v>142</v>
      </c>
      <c r="BE425" s="238">
        <f>IF(N425="základní",J425,0)</f>
        <v>0</v>
      </c>
      <c r="BF425" s="238">
        <f>IF(N425="snížená",J425,0)</f>
        <v>0</v>
      </c>
      <c r="BG425" s="238">
        <f>IF(N425="zákl. přenesená",J425,0)</f>
        <v>0</v>
      </c>
      <c r="BH425" s="238">
        <f>IF(N425="sníž. přenesená",J425,0)</f>
        <v>0</v>
      </c>
      <c r="BI425" s="238">
        <f>IF(N425="nulová",J425,0)</f>
        <v>0</v>
      </c>
      <c r="BJ425" s="18" t="s">
        <v>77</v>
      </c>
      <c r="BK425" s="238">
        <f>ROUND(I425*H425,2)</f>
        <v>0</v>
      </c>
      <c r="BL425" s="18" t="s">
        <v>251</v>
      </c>
      <c r="BM425" s="237" t="s">
        <v>488</v>
      </c>
    </row>
    <row r="426" spans="1:51" s="13" customFormat="1" ht="12">
      <c r="A426" s="13"/>
      <c r="B426" s="239"/>
      <c r="C426" s="240"/>
      <c r="D426" s="241" t="s">
        <v>152</v>
      </c>
      <c r="E426" s="242" t="s">
        <v>18</v>
      </c>
      <c r="F426" s="243" t="s">
        <v>417</v>
      </c>
      <c r="G426" s="240"/>
      <c r="H426" s="242" t="s">
        <v>18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152</v>
      </c>
      <c r="AU426" s="249" t="s">
        <v>79</v>
      </c>
      <c r="AV426" s="13" t="s">
        <v>77</v>
      </c>
      <c r="AW426" s="13" t="s">
        <v>32</v>
      </c>
      <c r="AX426" s="13" t="s">
        <v>70</v>
      </c>
      <c r="AY426" s="249" t="s">
        <v>142</v>
      </c>
    </row>
    <row r="427" spans="1:51" s="14" customFormat="1" ht="12">
      <c r="A427" s="14"/>
      <c r="B427" s="250"/>
      <c r="C427" s="251"/>
      <c r="D427" s="241" t="s">
        <v>152</v>
      </c>
      <c r="E427" s="252" t="s">
        <v>18</v>
      </c>
      <c r="F427" s="253" t="s">
        <v>77</v>
      </c>
      <c r="G427" s="251"/>
      <c r="H427" s="254">
        <v>1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0" t="s">
        <v>152</v>
      </c>
      <c r="AU427" s="260" t="s">
        <v>79</v>
      </c>
      <c r="AV427" s="14" t="s">
        <v>79</v>
      </c>
      <c r="AW427" s="14" t="s">
        <v>32</v>
      </c>
      <c r="AX427" s="14" t="s">
        <v>70</v>
      </c>
      <c r="AY427" s="260" t="s">
        <v>142</v>
      </c>
    </row>
    <row r="428" spans="1:51" s="15" customFormat="1" ht="12">
      <c r="A428" s="15"/>
      <c r="B428" s="261"/>
      <c r="C428" s="262"/>
      <c r="D428" s="241" t="s">
        <v>152</v>
      </c>
      <c r="E428" s="263" t="s">
        <v>18</v>
      </c>
      <c r="F428" s="264" t="s">
        <v>156</v>
      </c>
      <c r="G428" s="262"/>
      <c r="H428" s="265">
        <v>1</v>
      </c>
      <c r="I428" s="266"/>
      <c r="J428" s="262"/>
      <c r="K428" s="262"/>
      <c r="L428" s="267"/>
      <c r="M428" s="268"/>
      <c r="N428" s="269"/>
      <c r="O428" s="269"/>
      <c r="P428" s="269"/>
      <c r="Q428" s="269"/>
      <c r="R428" s="269"/>
      <c r="S428" s="269"/>
      <c r="T428" s="270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1" t="s">
        <v>152</v>
      </c>
      <c r="AU428" s="271" t="s">
        <v>79</v>
      </c>
      <c r="AV428" s="15" t="s">
        <v>150</v>
      </c>
      <c r="AW428" s="15" t="s">
        <v>32</v>
      </c>
      <c r="AX428" s="15" t="s">
        <v>77</v>
      </c>
      <c r="AY428" s="271" t="s">
        <v>142</v>
      </c>
    </row>
    <row r="429" spans="1:65" s="2" customFormat="1" ht="16.5" customHeight="1">
      <c r="A429" s="39"/>
      <c r="B429" s="40"/>
      <c r="C429" s="227" t="s">
        <v>489</v>
      </c>
      <c r="D429" s="227" t="s">
        <v>145</v>
      </c>
      <c r="E429" s="228" t="s">
        <v>490</v>
      </c>
      <c r="F429" s="229" t="s">
        <v>491</v>
      </c>
      <c r="G429" s="230" t="s">
        <v>367</v>
      </c>
      <c r="H429" s="231">
        <v>1</v>
      </c>
      <c r="I429" s="232"/>
      <c r="J429" s="231">
        <f>ROUND(I429*H429,2)</f>
        <v>0</v>
      </c>
      <c r="K429" s="229" t="s">
        <v>149</v>
      </c>
      <c r="L429" s="45"/>
      <c r="M429" s="233" t="s">
        <v>18</v>
      </c>
      <c r="N429" s="234" t="s">
        <v>41</v>
      </c>
      <c r="O429" s="85"/>
      <c r="P429" s="235">
        <f>O429*H429</f>
        <v>0</v>
      </c>
      <c r="Q429" s="235">
        <v>0.00145</v>
      </c>
      <c r="R429" s="235">
        <f>Q429*H429</f>
        <v>0.00145</v>
      </c>
      <c r="S429" s="235">
        <v>0</v>
      </c>
      <c r="T429" s="23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7" t="s">
        <v>251</v>
      </c>
      <c r="AT429" s="237" t="s">
        <v>145</v>
      </c>
      <c r="AU429" s="237" t="s">
        <v>79</v>
      </c>
      <c r="AY429" s="18" t="s">
        <v>142</v>
      </c>
      <c r="BE429" s="238">
        <f>IF(N429="základní",J429,0)</f>
        <v>0</v>
      </c>
      <c r="BF429" s="238">
        <f>IF(N429="snížená",J429,0)</f>
        <v>0</v>
      </c>
      <c r="BG429" s="238">
        <f>IF(N429="zákl. přenesená",J429,0)</f>
        <v>0</v>
      </c>
      <c r="BH429" s="238">
        <f>IF(N429="sníž. přenesená",J429,0)</f>
        <v>0</v>
      </c>
      <c r="BI429" s="238">
        <f>IF(N429="nulová",J429,0)</f>
        <v>0</v>
      </c>
      <c r="BJ429" s="18" t="s">
        <v>77</v>
      </c>
      <c r="BK429" s="238">
        <f>ROUND(I429*H429,2)</f>
        <v>0</v>
      </c>
      <c r="BL429" s="18" t="s">
        <v>251</v>
      </c>
      <c r="BM429" s="237" t="s">
        <v>492</v>
      </c>
    </row>
    <row r="430" spans="1:51" s="14" customFormat="1" ht="12">
      <c r="A430" s="14"/>
      <c r="B430" s="250"/>
      <c r="C430" s="251"/>
      <c r="D430" s="241" t="s">
        <v>152</v>
      </c>
      <c r="E430" s="252" t="s">
        <v>18</v>
      </c>
      <c r="F430" s="253" t="s">
        <v>77</v>
      </c>
      <c r="G430" s="251"/>
      <c r="H430" s="254">
        <v>1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0" t="s">
        <v>152</v>
      </c>
      <c r="AU430" s="260" t="s">
        <v>79</v>
      </c>
      <c r="AV430" s="14" t="s">
        <v>79</v>
      </c>
      <c r="AW430" s="14" t="s">
        <v>32</v>
      </c>
      <c r="AX430" s="14" t="s">
        <v>70</v>
      </c>
      <c r="AY430" s="260" t="s">
        <v>142</v>
      </c>
    </row>
    <row r="431" spans="1:51" s="15" customFormat="1" ht="12">
      <c r="A431" s="15"/>
      <c r="B431" s="261"/>
      <c r="C431" s="262"/>
      <c r="D431" s="241" t="s">
        <v>152</v>
      </c>
      <c r="E431" s="263" t="s">
        <v>18</v>
      </c>
      <c r="F431" s="264" t="s">
        <v>156</v>
      </c>
      <c r="G431" s="262"/>
      <c r="H431" s="265">
        <v>1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1" t="s">
        <v>152</v>
      </c>
      <c r="AU431" s="271" t="s">
        <v>79</v>
      </c>
      <c r="AV431" s="15" t="s">
        <v>150</v>
      </c>
      <c r="AW431" s="15" t="s">
        <v>32</v>
      </c>
      <c r="AX431" s="15" t="s">
        <v>77</v>
      </c>
      <c r="AY431" s="271" t="s">
        <v>142</v>
      </c>
    </row>
    <row r="432" spans="1:65" s="2" customFormat="1" ht="16.5" customHeight="1">
      <c r="A432" s="39"/>
      <c r="B432" s="40"/>
      <c r="C432" s="272" t="s">
        <v>493</v>
      </c>
      <c r="D432" s="272" t="s">
        <v>321</v>
      </c>
      <c r="E432" s="273" t="s">
        <v>494</v>
      </c>
      <c r="F432" s="274" t="s">
        <v>495</v>
      </c>
      <c r="G432" s="275" t="s">
        <v>367</v>
      </c>
      <c r="H432" s="276">
        <v>1</v>
      </c>
      <c r="I432" s="277"/>
      <c r="J432" s="276">
        <f>ROUND(I432*H432,2)</f>
        <v>0</v>
      </c>
      <c r="K432" s="274" t="s">
        <v>149</v>
      </c>
      <c r="L432" s="278"/>
      <c r="M432" s="279" t="s">
        <v>18</v>
      </c>
      <c r="N432" s="280" t="s">
        <v>41</v>
      </c>
      <c r="O432" s="85"/>
      <c r="P432" s="235">
        <f>O432*H432</f>
        <v>0</v>
      </c>
      <c r="Q432" s="235">
        <v>0.016</v>
      </c>
      <c r="R432" s="235">
        <f>Q432*H432</f>
        <v>0.016</v>
      </c>
      <c r="S432" s="235">
        <v>0</v>
      </c>
      <c r="T432" s="23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7" t="s">
        <v>324</v>
      </c>
      <c r="AT432" s="237" t="s">
        <v>321</v>
      </c>
      <c r="AU432" s="237" t="s">
        <v>79</v>
      </c>
      <c r="AY432" s="18" t="s">
        <v>142</v>
      </c>
      <c r="BE432" s="238">
        <f>IF(N432="základní",J432,0)</f>
        <v>0</v>
      </c>
      <c r="BF432" s="238">
        <f>IF(N432="snížená",J432,0)</f>
        <v>0</v>
      </c>
      <c r="BG432" s="238">
        <f>IF(N432="zákl. přenesená",J432,0)</f>
        <v>0</v>
      </c>
      <c r="BH432" s="238">
        <f>IF(N432="sníž. přenesená",J432,0)</f>
        <v>0</v>
      </c>
      <c r="BI432" s="238">
        <f>IF(N432="nulová",J432,0)</f>
        <v>0</v>
      </c>
      <c r="BJ432" s="18" t="s">
        <v>77</v>
      </c>
      <c r="BK432" s="238">
        <f>ROUND(I432*H432,2)</f>
        <v>0</v>
      </c>
      <c r="BL432" s="18" t="s">
        <v>251</v>
      </c>
      <c r="BM432" s="237" t="s">
        <v>496</v>
      </c>
    </row>
    <row r="433" spans="1:51" s="14" customFormat="1" ht="12">
      <c r="A433" s="14"/>
      <c r="B433" s="250"/>
      <c r="C433" s="251"/>
      <c r="D433" s="241" t="s">
        <v>152</v>
      </c>
      <c r="E433" s="252" t="s">
        <v>18</v>
      </c>
      <c r="F433" s="253" t="s">
        <v>77</v>
      </c>
      <c r="G433" s="251"/>
      <c r="H433" s="254">
        <v>1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0" t="s">
        <v>152</v>
      </c>
      <c r="AU433" s="260" t="s">
        <v>79</v>
      </c>
      <c r="AV433" s="14" t="s">
        <v>79</v>
      </c>
      <c r="AW433" s="14" t="s">
        <v>32</v>
      </c>
      <c r="AX433" s="14" t="s">
        <v>70</v>
      </c>
      <c r="AY433" s="260" t="s">
        <v>142</v>
      </c>
    </row>
    <row r="434" spans="1:51" s="15" customFormat="1" ht="12">
      <c r="A434" s="15"/>
      <c r="B434" s="261"/>
      <c r="C434" s="262"/>
      <c r="D434" s="241" t="s">
        <v>152</v>
      </c>
      <c r="E434" s="263" t="s">
        <v>18</v>
      </c>
      <c r="F434" s="264" t="s">
        <v>156</v>
      </c>
      <c r="G434" s="262"/>
      <c r="H434" s="265">
        <v>1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1" t="s">
        <v>152</v>
      </c>
      <c r="AU434" s="271" t="s">
        <v>79</v>
      </c>
      <c r="AV434" s="15" t="s">
        <v>150</v>
      </c>
      <c r="AW434" s="15" t="s">
        <v>32</v>
      </c>
      <c r="AX434" s="15" t="s">
        <v>77</v>
      </c>
      <c r="AY434" s="271" t="s">
        <v>142</v>
      </c>
    </row>
    <row r="435" spans="1:65" s="2" customFormat="1" ht="16.5" customHeight="1">
      <c r="A435" s="39"/>
      <c r="B435" s="40"/>
      <c r="C435" s="227" t="s">
        <v>497</v>
      </c>
      <c r="D435" s="227" t="s">
        <v>145</v>
      </c>
      <c r="E435" s="228" t="s">
        <v>498</v>
      </c>
      <c r="F435" s="229" t="s">
        <v>499</v>
      </c>
      <c r="G435" s="230" t="s">
        <v>415</v>
      </c>
      <c r="H435" s="231">
        <v>5</v>
      </c>
      <c r="I435" s="232"/>
      <c r="J435" s="231">
        <f>ROUND(I435*H435,2)</f>
        <v>0</v>
      </c>
      <c r="K435" s="229" t="s">
        <v>149</v>
      </c>
      <c r="L435" s="45"/>
      <c r="M435" s="233" t="s">
        <v>18</v>
      </c>
      <c r="N435" s="234" t="s">
        <v>41</v>
      </c>
      <c r="O435" s="85"/>
      <c r="P435" s="235">
        <f>O435*H435</f>
        <v>0</v>
      </c>
      <c r="Q435" s="235">
        <v>0.00052</v>
      </c>
      <c r="R435" s="235">
        <f>Q435*H435</f>
        <v>0.0026</v>
      </c>
      <c r="S435" s="235">
        <v>0</v>
      </c>
      <c r="T435" s="23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7" t="s">
        <v>251</v>
      </c>
      <c r="AT435" s="237" t="s">
        <v>145</v>
      </c>
      <c r="AU435" s="237" t="s">
        <v>79</v>
      </c>
      <c r="AY435" s="18" t="s">
        <v>142</v>
      </c>
      <c r="BE435" s="238">
        <f>IF(N435="základní",J435,0)</f>
        <v>0</v>
      </c>
      <c r="BF435" s="238">
        <f>IF(N435="snížená",J435,0)</f>
        <v>0</v>
      </c>
      <c r="BG435" s="238">
        <f>IF(N435="zákl. přenesená",J435,0)</f>
        <v>0</v>
      </c>
      <c r="BH435" s="238">
        <f>IF(N435="sníž. přenesená",J435,0)</f>
        <v>0</v>
      </c>
      <c r="BI435" s="238">
        <f>IF(N435="nulová",J435,0)</f>
        <v>0</v>
      </c>
      <c r="BJ435" s="18" t="s">
        <v>77</v>
      </c>
      <c r="BK435" s="238">
        <f>ROUND(I435*H435,2)</f>
        <v>0</v>
      </c>
      <c r="BL435" s="18" t="s">
        <v>251</v>
      </c>
      <c r="BM435" s="237" t="s">
        <v>500</v>
      </c>
    </row>
    <row r="436" spans="1:51" s="13" customFormat="1" ht="12">
      <c r="A436" s="13"/>
      <c r="B436" s="239"/>
      <c r="C436" s="240"/>
      <c r="D436" s="241" t="s">
        <v>152</v>
      </c>
      <c r="E436" s="242" t="s">
        <v>18</v>
      </c>
      <c r="F436" s="243" t="s">
        <v>162</v>
      </c>
      <c r="G436" s="240"/>
      <c r="H436" s="242" t="s">
        <v>18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152</v>
      </c>
      <c r="AU436" s="249" t="s">
        <v>79</v>
      </c>
      <c r="AV436" s="13" t="s">
        <v>77</v>
      </c>
      <c r="AW436" s="13" t="s">
        <v>32</v>
      </c>
      <c r="AX436" s="13" t="s">
        <v>70</v>
      </c>
      <c r="AY436" s="249" t="s">
        <v>142</v>
      </c>
    </row>
    <row r="437" spans="1:51" s="14" customFormat="1" ht="12">
      <c r="A437" s="14"/>
      <c r="B437" s="250"/>
      <c r="C437" s="251"/>
      <c r="D437" s="241" t="s">
        <v>152</v>
      </c>
      <c r="E437" s="252" t="s">
        <v>18</v>
      </c>
      <c r="F437" s="253" t="s">
        <v>501</v>
      </c>
      <c r="G437" s="251"/>
      <c r="H437" s="254">
        <v>5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0" t="s">
        <v>152</v>
      </c>
      <c r="AU437" s="260" t="s">
        <v>79</v>
      </c>
      <c r="AV437" s="14" t="s">
        <v>79</v>
      </c>
      <c r="AW437" s="14" t="s">
        <v>32</v>
      </c>
      <c r="AX437" s="14" t="s">
        <v>70</v>
      </c>
      <c r="AY437" s="260" t="s">
        <v>142</v>
      </c>
    </row>
    <row r="438" spans="1:51" s="15" customFormat="1" ht="12">
      <c r="A438" s="15"/>
      <c r="B438" s="261"/>
      <c r="C438" s="262"/>
      <c r="D438" s="241" t="s">
        <v>152</v>
      </c>
      <c r="E438" s="263" t="s">
        <v>18</v>
      </c>
      <c r="F438" s="264" t="s">
        <v>156</v>
      </c>
      <c r="G438" s="262"/>
      <c r="H438" s="265">
        <v>5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1" t="s">
        <v>152</v>
      </c>
      <c r="AU438" s="271" t="s">
        <v>79</v>
      </c>
      <c r="AV438" s="15" t="s">
        <v>150</v>
      </c>
      <c r="AW438" s="15" t="s">
        <v>32</v>
      </c>
      <c r="AX438" s="15" t="s">
        <v>77</v>
      </c>
      <c r="AY438" s="271" t="s">
        <v>142</v>
      </c>
    </row>
    <row r="439" spans="1:65" s="2" customFormat="1" ht="16.5" customHeight="1">
      <c r="A439" s="39"/>
      <c r="B439" s="40"/>
      <c r="C439" s="227" t="s">
        <v>502</v>
      </c>
      <c r="D439" s="227" t="s">
        <v>145</v>
      </c>
      <c r="E439" s="228" t="s">
        <v>503</v>
      </c>
      <c r="F439" s="229" t="s">
        <v>504</v>
      </c>
      <c r="G439" s="230" t="s">
        <v>415</v>
      </c>
      <c r="H439" s="231">
        <v>7</v>
      </c>
      <c r="I439" s="232"/>
      <c r="J439" s="231">
        <f>ROUND(I439*H439,2)</f>
        <v>0</v>
      </c>
      <c r="K439" s="229" t="s">
        <v>149</v>
      </c>
      <c r="L439" s="45"/>
      <c r="M439" s="233" t="s">
        <v>18</v>
      </c>
      <c r="N439" s="234" t="s">
        <v>41</v>
      </c>
      <c r="O439" s="85"/>
      <c r="P439" s="235">
        <f>O439*H439</f>
        <v>0</v>
      </c>
      <c r="Q439" s="235">
        <v>0.00052</v>
      </c>
      <c r="R439" s="235">
        <f>Q439*H439</f>
        <v>0.0036399999999999996</v>
      </c>
      <c r="S439" s="235">
        <v>0</v>
      </c>
      <c r="T439" s="23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7" t="s">
        <v>251</v>
      </c>
      <c r="AT439" s="237" t="s">
        <v>145</v>
      </c>
      <c r="AU439" s="237" t="s">
        <v>79</v>
      </c>
      <c r="AY439" s="18" t="s">
        <v>142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8" t="s">
        <v>77</v>
      </c>
      <c r="BK439" s="238">
        <f>ROUND(I439*H439,2)</f>
        <v>0</v>
      </c>
      <c r="BL439" s="18" t="s">
        <v>251</v>
      </c>
      <c r="BM439" s="237" t="s">
        <v>505</v>
      </c>
    </row>
    <row r="440" spans="1:51" s="13" customFormat="1" ht="12">
      <c r="A440" s="13"/>
      <c r="B440" s="239"/>
      <c r="C440" s="240"/>
      <c r="D440" s="241" t="s">
        <v>152</v>
      </c>
      <c r="E440" s="242" t="s">
        <v>18</v>
      </c>
      <c r="F440" s="243" t="s">
        <v>162</v>
      </c>
      <c r="G440" s="240"/>
      <c r="H440" s="242" t="s">
        <v>18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152</v>
      </c>
      <c r="AU440" s="249" t="s">
        <v>79</v>
      </c>
      <c r="AV440" s="13" t="s">
        <v>77</v>
      </c>
      <c r="AW440" s="13" t="s">
        <v>32</v>
      </c>
      <c r="AX440" s="13" t="s">
        <v>70</v>
      </c>
      <c r="AY440" s="249" t="s">
        <v>142</v>
      </c>
    </row>
    <row r="441" spans="1:51" s="14" customFormat="1" ht="12">
      <c r="A441" s="14"/>
      <c r="B441" s="250"/>
      <c r="C441" s="251"/>
      <c r="D441" s="241" t="s">
        <v>152</v>
      </c>
      <c r="E441" s="252" t="s">
        <v>18</v>
      </c>
      <c r="F441" s="253" t="s">
        <v>418</v>
      </c>
      <c r="G441" s="251"/>
      <c r="H441" s="254">
        <v>7</v>
      </c>
      <c r="I441" s="255"/>
      <c r="J441" s="251"/>
      <c r="K441" s="251"/>
      <c r="L441" s="256"/>
      <c r="M441" s="257"/>
      <c r="N441" s="258"/>
      <c r="O441" s="258"/>
      <c r="P441" s="258"/>
      <c r="Q441" s="258"/>
      <c r="R441" s="258"/>
      <c r="S441" s="258"/>
      <c r="T441" s="25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0" t="s">
        <v>152</v>
      </c>
      <c r="AU441" s="260" t="s">
        <v>79</v>
      </c>
      <c r="AV441" s="14" t="s">
        <v>79</v>
      </c>
      <c r="AW441" s="14" t="s">
        <v>32</v>
      </c>
      <c r="AX441" s="14" t="s">
        <v>70</v>
      </c>
      <c r="AY441" s="260" t="s">
        <v>142</v>
      </c>
    </row>
    <row r="442" spans="1:51" s="15" customFormat="1" ht="12">
      <c r="A442" s="15"/>
      <c r="B442" s="261"/>
      <c r="C442" s="262"/>
      <c r="D442" s="241" t="s">
        <v>152</v>
      </c>
      <c r="E442" s="263" t="s">
        <v>18</v>
      </c>
      <c r="F442" s="264" t="s">
        <v>156</v>
      </c>
      <c r="G442" s="262"/>
      <c r="H442" s="265">
        <v>7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1" t="s">
        <v>152</v>
      </c>
      <c r="AU442" s="271" t="s">
        <v>79</v>
      </c>
      <c r="AV442" s="15" t="s">
        <v>150</v>
      </c>
      <c r="AW442" s="15" t="s">
        <v>32</v>
      </c>
      <c r="AX442" s="15" t="s">
        <v>77</v>
      </c>
      <c r="AY442" s="271" t="s">
        <v>142</v>
      </c>
    </row>
    <row r="443" spans="1:65" s="2" customFormat="1" ht="16.5" customHeight="1">
      <c r="A443" s="39"/>
      <c r="B443" s="40"/>
      <c r="C443" s="227" t="s">
        <v>506</v>
      </c>
      <c r="D443" s="227" t="s">
        <v>145</v>
      </c>
      <c r="E443" s="228" t="s">
        <v>507</v>
      </c>
      <c r="F443" s="229" t="s">
        <v>508</v>
      </c>
      <c r="G443" s="230" t="s">
        <v>415</v>
      </c>
      <c r="H443" s="231">
        <v>2</v>
      </c>
      <c r="I443" s="232"/>
      <c r="J443" s="231">
        <f>ROUND(I443*H443,2)</f>
        <v>0</v>
      </c>
      <c r="K443" s="229" t="s">
        <v>149</v>
      </c>
      <c r="L443" s="45"/>
      <c r="M443" s="233" t="s">
        <v>18</v>
      </c>
      <c r="N443" s="234" t="s">
        <v>41</v>
      </c>
      <c r="O443" s="85"/>
      <c r="P443" s="235">
        <f>O443*H443</f>
        <v>0</v>
      </c>
      <c r="Q443" s="235">
        <v>0.00052</v>
      </c>
      <c r="R443" s="235">
        <f>Q443*H443</f>
        <v>0.00104</v>
      </c>
      <c r="S443" s="235">
        <v>0</v>
      </c>
      <c r="T443" s="23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7" t="s">
        <v>251</v>
      </c>
      <c r="AT443" s="237" t="s">
        <v>145</v>
      </c>
      <c r="AU443" s="237" t="s">
        <v>79</v>
      </c>
      <c r="AY443" s="18" t="s">
        <v>142</v>
      </c>
      <c r="BE443" s="238">
        <f>IF(N443="základní",J443,0)</f>
        <v>0</v>
      </c>
      <c r="BF443" s="238">
        <f>IF(N443="snížená",J443,0)</f>
        <v>0</v>
      </c>
      <c r="BG443" s="238">
        <f>IF(N443="zákl. přenesená",J443,0)</f>
        <v>0</v>
      </c>
      <c r="BH443" s="238">
        <f>IF(N443="sníž. přenesená",J443,0)</f>
        <v>0</v>
      </c>
      <c r="BI443" s="238">
        <f>IF(N443="nulová",J443,0)</f>
        <v>0</v>
      </c>
      <c r="BJ443" s="18" t="s">
        <v>77</v>
      </c>
      <c r="BK443" s="238">
        <f>ROUND(I443*H443,2)</f>
        <v>0</v>
      </c>
      <c r="BL443" s="18" t="s">
        <v>251</v>
      </c>
      <c r="BM443" s="237" t="s">
        <v>509</v>
      </c>
    </row>
    <row r="444" spans="1:51" s="13" customFormat="1" ht="12">
      <c r="A444" s="13"/>
      <c r="B444" s="239"/>
      <c r="C444" s="240"/>
      <c r="D444" s="241" t="s">
        <v>152</v>
      </c>
      <c r="E444" s="242" t="s">
        <v>18</v>
      </c>
      <c r="F444" s="243" t="s">
        <v>162</v>
      </c>
      <c r="G444" s="240"/>
      <c r="H444" s="242" t="s">
        <v>18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152</v>
      </c>
      <c r="AU444" s="249" t="s">
        <v>79</v>
      </c>
      <c r="AV444" s="13" t="s">
        <v>77</v>
      </c>
      <c r="AW444" s="13" t="s">
        <v>32</v>
      </c>
      <c r="AX444" s="13" t="s">
        <v>70</v>
      </c>
      <c r="AY444" s="249" t="s">
        <v>142</v>
      </c>
    </row>
    <row r="445" spans="1:51" s="14" customFormat="1" ht="12">
      <c r="A445" s="14"/>
      <c r="B445" s="250"/>
      <c r="C445" s="251"/>
      <c r="D445" s="241" t="s">
        <v>152</v>
      </c>
      <c r="E445" s="252" t="s">
        <v>18</v>
      </c>
      <c r="F445" s="253" t="s">
        <v>79</v>
      </c>
      <c r="G445" s="251"/>
      <c r="H445" s="254">
        <v>2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0" t="s">
        <v>152</v>
      </c>
      <c r="AU445" s="260" t="s">
        <v>79</v>
      </c>
      <c r="AV445" s="14" t="s">
        <v>79</v>
      </c>
      <c r="AW445" s="14" t="s">
        <v>32</v>
      </c>
      <c r="AX445" s="14" t="s">
        <v>70</v>
      </c>
      <c r="AY445" s="260" t="s">
        <v>142</v>
      </c>
    </row>
    <row r="446" spans="1:51" s="15" customFormat="1" ht="12">
      <c r="A446" s="15"/>
      <c r="B446" s="261"/>
      <c r="C446" s="262"/>
      <c r="D446" s="241" t="s">
        <v>152</v>
      </c>
      <c r="E446" s="263" t="s">
        <v>18</v>
      </c>
      <c r="F446" s="264" t="s">
        <v>156</v>
      </c>
      <c r="G446" s="262"/>
      <c r="H446" s="265">
        <v>2</v>
      </c>
      <c r="I446" s="266"/>
      <c r="J446" s="262"/>
      <c r="K446" s="262"/>
      <c r="L446" s="267"/>
      <c r="M446" s="268"/>
      <c r="N446" s="269"/>
      <c r="O446" s="269"/>
      <c r="P446" s="269"/>
      <c r="Q446" s="269"/>
      <c r="R446" s="269"/>
      <c r="S446" s="269"/>
      <c r="T446" s="270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71" t="s">
        <v>152</v>
      </c>
      <c r="AU446" s="271" t="s">
        <v>79</v>
      </c>
      <c r="AV446" s="15" t="s">
        <v>150</v>
      </c>
      <c r="AW446" s="15" t="s">
        <v>32</v>
      </c>
      <c r="AX446" s="15" t="s">
        <v>77</v>
      </c>
      <c r="AY446" s="271" t="s">
        <v>142</v>
      </c>
    </row>
    <row r="447" spans="1:65" s="2" customFormat="1" ht="16.5" customHeight="1">
      <c r="A447" s="39"/>
      <c r="B447" s="40"/>
      <c r="C447" s="227" t="s">
        <v>510</v>
      </c>
      <c r="D447" s="227" t="s">
        <v>145</v>
      </c>
      <c r="E447" s="228" t="s">
        <v>511</v>
      </c>
      <c r="F447" s="229" t="s">
        <v>512</v>
      </c>
      <c r="G447" s="230" t="s">
        <v>415</v>
      </c>
      <c r="H447" s="231">
        <v>1</v>
      </c>
      <c r="I447" s="232"/>
      <c r="J447" s="231">
        <f>ROUND(I447*H447,2)</f>
        <v>0</v>
      </c>
      <c r="K447" s="229" t="s">
        <v>149</v>
      </c>
      <c r="L447" s="45"/>
      <c r="M447" s="233" t="s">
        <v>18</v>
      </c>
      <c r="N447" s="234" t="s">
        <v>41</v>
      </c>
      <c r="O447" s="85"/>
      <c r="P447" s="235">
        <f>O447*H447</f>
        <v>0</v>
      </c>
      <c r="Q447" s="235">
        <v>0</v>
      </c>
      <c r="R447" s="235">
        <f>Q447*H447</f>
        <v>0</v>
      </c>
      <c r="S447" s="235">
        <v>0.0347</v>
      </c>
      <c r="T447" s="236">
        <f>S447*H447</f>
        <v>0.0347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7" t="s">
        <v>251</v>
      </c>
      <c r="AT447" s="237" t="s">
        <v>145</v>
      </c>
      <c r="AU447" s="237" t="s">
        <v>79</v>
      </c>
      <c r="AY447" s="18" t="s">
        <v>142</v>
      </c>
      <c r="BE447" s="238">
        <f>IF(N447="základní",J447,0)</f>
        <v>0</v>
      </c>
      <c r="BF447" s="238">
        <f>IF(N447="snížená",J447,0)</f>
        <v>0</v>
      </c>
      <c r="BG447" s="238">
        <f>IF(N447="zákl. přenesená",J447,0)</f>
        <v>0</v>
      </c>
      <c r="BH447" s="238">
        <f>IF(N447="sníž. přenesená",J447,0)</f>
        <v>0</v>
      </c>
      <c r="BI447" s="238">
        <f>IF(N447="nulová",J447,0)</f>
        <v>0</v>
      </c>
      <c r="BJ447" s="18" t="s">
        <v>77</v>
      </c>
      <c r="BK447" s="238">
        <f>ROUND(I447*H447,2)</f>
        <v>0</v>
      </c>
      <c r="BL447" s="18" t="s">
        <v>251</v>
      </c>
      <c r="BM447" s="237" t="s">
        <v>513</v>
      </c>
    </row>
    <row r="448" spans="1:51" s="14" customFormat="1" ht="12">
      <c r="A448" s="14"/>
      <c r="B448" s="250"/>
      <c r="C448" s="251"/>
      <c r="D448" s="241" t="s">
        <v>152</v>
      </c>
      <c r="E448" s="252" t="s">
        <v>18</v>
      </c>
      <c r="F448" s="253" t="s">
        <v>77</v>
      </c>
      <c r="G448" s="251"/>
      <c r="H448" s="254">
        <v>1</v>
      </c>
      <c r="I448" s="255"/>
      <c r="J448" s="251"/>
      <c r="K448" s="251"/>
      <c r="L448" s="256"/>
      <c r="M448" s="257"/>
      <c r="N448" s="258"/>
      <c r="O448" s="258"/>
      <c r="P448" s="258"/>
      <c r="Q448" s="258"/>
      <c r="R448" s="258"/>
      <c r="S448" s="258"/>
      <c r="T448" s="25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0" t="s">
        <v>152</v>
      </c>
      <c r="AU448" s="260" t="s">
        <v>79</v>
      </c>
      <c r="AV448" s="14" t="s">
        <v>79</v>
      </c>
      <c r="AW448" s="14" t="s">
        <v>32</v>
      </c>
      <c r="AX448" s="14" t="s">
        <v>70</v>
      </c>
      <c r="AY448" s="260" t="s">
        <v>142</v>
      </c>
    </row>
    <row r="449" spans="1:51" s="15" customFormat="1" ht="12">
      <c r="A449" s="15"/>
      <c r="B449" s="261"/>
      <c r="C449" s="262"/>
      <c r="D449" s="241" t="s">
        <v>152</v>
      </c>
      <c r="E449" s="263" t="s">
        <v>18</v>
      </c>
      <c r="F449" s="264" t="s">
        <v>156</v>
      </c>
      <c r="G449" s="262"/>
      <c r="H449" s="265">
        <v>1</v>
      </c>
      <c r="I449" s="266"/>
      <c r="J449" s="262"/>
      <c r="K449" s="262"/>
      <c r="L449" s="267"/>
      <c r="M449" s="268"/>
      <c r="N449" s="269"/>
      <c r="O449" s="269"/>
      <c r="P449" s="269"/>
      <c r="Q449" s="269"/>
      <c r="R449" s="269"/>
      <c r="S449" s="269"/>
      <c r="T449" s="270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1" t="s">
        <v>152</v>
      </c>
      <c r="AU449" s="271" t="s">
        <v>79</v>
      </c>
      <c r="AV449" s="15" t="s">
        <v>150</v>
      </c>
      <c r="AW449" s="15" t="s">
        <v>32</v>
      </c>
      <c r="AX449" s="15" t="s">
        <v>77</v>
      </c>
      <c r="AY449" s="271" t="s">
        <v>142</v>
      </c>
    </row>
    <row r="450" spans="1:65" s="2" customFormat="1" ht="16.5" customHeight="1">
      <c r="A450" s="39"/>
      <c r="B450" s="40"/>
      <c r="C450" s="227" t="s">
        <v>514</v>
      </c>
      <c r="D450" s="227" t="s">
        <v>145</v>
      </c>
      <c r="E450" s="228" t="s">
        <v>515</v>
      </c>
      <c r="F450" s="229" t="s">
        <v>516</v>
      </c>
      <c r="G450" s="230" t="s">
        <v>415</v>
      </c>
      <c r="H450" s="231">
        <v>1</v>
      </c>
      <c r="I450" s="232"/>
      <c r="J450" s="231">
        <f>ROUND(I450*H450,2)</f>
        <v>0</v>
      </c>
      <c r="K450" s="229" t="s">
        <v>149</v>
      </c>
      <c r="L450" s="45"/>
      <c r="M450" s="233" t="s">
        <v>18</v>
      </c>
      <c r="N450" s="234" t="s">
        <v>41</v>
      </c>
      <c r="O450" s="85"/>
      <c r="P450" s="235">
        <f>O450*H450</f>
        <v>0</v>
      </c>
      <c r="Q450" s="235">
        <v>0.00059</v>
      </c>
      <c r="R450" s="235">
        <f>Q450*H450</f>
        <v>0.00059</v>
      </c>
      <c r="S450" s="235">
        <v>0</v>
      </c>
      <c r="T450" s="236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7" t="s">
        <v>251</v>
      </c>
      <c r="AT450" s="237" t="s">
        <v>145</v>
      </c>
      <c r="AU450" s="237" t="s">
        <v>79</v>
      </c>
      <c r="AY450" s="18" t="s">
        <v>142</v>
      </c>
      <c r="BE450" s="238">
        <f>IF(N450="základní",J450,0)</f>
        <v>0</v>
      </c>
      <c r="BF450" s="238">
        <f>IF(N450="snížená",J450,0)</f>
        <v>0</v>
      </c>
      <c r="BG450" s="238">
        <f>IF(N450="zákl. přenesená",J450,0)</f>
        <v>0</v>
      </c>
      <c r="BH450" s="238">
        <f>IF(N450="sníž. přenesená",J450,0)</f>
        <v>0</v>
      </c>
      <c r="BI450" s="238">
        <f>IF(N450="nulová",J450,0)</f>
        <v>0</v>
      </c>
      <c r="BJ450" s="18" t="s">
        <v>77</v>
      </c>
      <c r="BK450" s="238">
        <f>ROUND(I450*H450,2)</f>
        <v>0</v>
      </c>
      <c r="BL450" s="18" t="s">
        <v>251</v>
      </c>
      <c r="BM450" s="237" t="s">
        <v>517</v>
      </c>
    </row>
    <row r="451" spans="1:51" s="13" customFormat="1" ht="12">
      <c r="A451" s="13"/>
      <c r="B451" s="239"/>
      <c r="C451" s="240"/>
      <c r="D451" s="241" t="s">
        <v>152</v>
      </c>
      <c r="E451" s="242" t="s">
        <v>18</v>
      </c>
      <c r="F451" s="243" t="s">
        <v>162</v>
      </c>
      <c r="G451" s="240"/>
      <c r="H451" s="242" t="s">
        <v>18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152</v>
      </c>
      <c r="AU451" s="249" t="s">
        <v>79</v>
      </c>
      <c r="AV451" s="13" t="s">
        <v>77</v>
      </c>
      <c r="AW451" s="13" t="s">
        <v>32</v>
      </c>
      <c r="AX451" s="13" t="s">
        <v>70</v>
      </c>
      <c r="AY451" s="249" t="s">
        <v>142</v>
      </c>
    </row>
    <row r="452" spans="1:51" s="14" customFormat="1" ht="12">
      <c r="A452" s="14"/>
      <c r="B452" s="250"/>
      <c r="C452" s="251"/>
      <c r="D452" s="241" t="s">
        <v>152</v>
      </c>
      <c r="E452" s="252" t="s">
        <v>18</v>
      </c>
      <c r="F452" s="253" t="s">
        <v>77</v>
      </c>
      <c r="G452" s="251"/>
      <c r="H452" s="254">
        <v>1</v>
      </c>
      <c r="I452" s="255"/>
      <c r="J452" s="251"/>
      <c r="K452" s="251"/>
      <c r="L452" s="256"/>
      <c r="M452" s="257"/>
      <c r="N452" s="258"/>
      <c r="O452" s="258"/>
      <c r="P452" s="258"/>
      <c r="Q452" s="258"/>
      <c r="R452" s="258"/>
      <c r="S452" s="258"/>
      <c r="T452" s="25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0" t="s">
        <v>152</v>
      </c>
      <c r="AU452" s="260" t="s">
        <v>79</v>
      </c>
      <c r="AV452" s="14" t="s">
        <v>79</v>
      </c>
      <c r="AW452" s="14" t="s">
        <v>32</v>
      </c>
      <c r="AX452" s="14" t="s">
        <v>70</v>
      </c>
      <c r="AY452" s="260" t="s">
        <v>142</v>
      </c>
    </row>
    <row r="453" spans="1:51" s="15" customFormat="1" ht="12">
      <c r="A453" s="15"/>
      <c r="B453" s="261"/>
      <c r="C453" s="262"/>
      <c r="D453" s="241" t="s">
        <v>152</v>
      </c>
      <c r="E453" s="263" t="s">
        <v>18</v>
      </c>
      <c r="F453" s="264" t="s">
        <v>156</v>
      </c>
      <c r="G453" s="262"/>
      <c r="H453" s="265">
        <v>1</v>
      </c>
      <c r="I453" s="266"/>
      <c r="J453" s="262"/>
      <c r="K453" s="262"/>
      <c r="L453" s="267"/>
      <c r="M453" s="268"/>
      <c r="N453" s="269"/>
      <c r="O453" s="269"/>
      <c r="P453" s="269"/>
      <c r="Q453" s="269"/>
      <c r="R453" s="269"/>
      <c r="S453" s="269"/>
      <c r="T453" s="270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71" t="s">
        <v>152</v>
      </c>
      <c r="AU453" s="271" t="s">
        <v>79</v>
      </c>
      <c r="AV453" s="15" t="s">
        <v>150</v>
      </c>
      <c r="AW453" s="15" t="s">
        <v>32</v>
      </c>
      <c r="AX453" s="15" t="s">
        <v>77</v>
      </c>
      <c r="AY453" s="271" t="s">
        <v>142</v>
      </c>
    </row>
    <row r="454" spans="1:65" s="2" customFormat="1" ht="16.5" customHeight="1">
      <c r="A454" s="39"/>
      <c r="B454" s="40"/>
      <c r="C454" s="272" t="s">
        <v>518</v>
      </c>
      <c r="D454" s="272" t="s">
        <v>321</v>
      </c>
      <c r="E454" s="273" t="s">
        <v>519</v>
      </c>
      <c r="F454" s="274" t="s">
        <v>520</v>
      </c>
      <c r="G454" s="275" t="s">
        <v>367</v>
      </c>
      <c r="H454" s="276">
        <v>1</v>
      </c>
      <c r="I454" s="277"/>
      <c r="J454" s="276">
        <f>ROUND(I454*H454,2)</f>
        <v>0</v>
      </c>
      <c r="K454" s="274" t="s">
        <v>149</v>
      </c>
      <c r="L454" s="278"/>
      <c r="M454" s="279" t="s">
        <v>18</v>
      </c>
      <c r="N454" s="280" t="s">
        <v>41</v>
      </c>
      <c r="O454" s="85"/>
      <c r="P454" s="235">
        <f>O454*H454</f>
        <v>0</v>
      </c>
      <c r="Q454" s="235">
        <v>0.014</v>
      </c>
      <c r="R454" s="235">
        <f>Q454*H454</f>
        <v>0.014</v>
      </c>
      <c r="S454" s="235">
        <v>0</v>
      </c>
      <c r="T454" s="236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7" t="s">
        <v>324</v>
      </c>
      <c r="AT454" s="237" t="s">
        <v>321</v>
      </c>
      <c r="AU454" s="237" t="s">
        <v>79</v>
      </c>
      <c r="AY454" s="18" t="s">
        <v>142</v>
      </c>
      <c r="BE454" s="238">
        <f>IF(N454="základní",J454,0)</f>
        <v>0</v>
      </c>
      <c r="BF454" s="238">
        <f>IF(N454="snížená",J454,0)</f>
        <v>0</v>
      </c>
      <c r="BG454" s="238">
        <f>IF(N454="zákl. přenesená",J454,0)</f>
        <v>0</v>
      </c>
      <c r="BH454" s="238">
        <f>IF(N454="sníž. přenesená",J454,0)</f>
        <v>0</v>
      </c>
      <c r="BI454" s="238">
        <f>IF(N454="nulová",J454,0)</f>
        <v>0</v>
      </c>
      <c r="BJ454" s="18" t="s">
        <v>77</v>
      </c>
      <c r="BK454" s="238">
        <f>ROUND(I454*H454,2)</f>
        <v>0</v>
      </c>
      <c r="BL454" s="18" t="s">
        <v>251</v>
      </c>
      <c r="BM454" s="237" t="s">
        <v>521</v>
      </c>
    </row>
    <row r="455" spans="1:51" s="13" customFormat="1" ht="12">
      <c r="A455" s="13"/>
      <c r="B455" s="239"/>
      <c r="C455" s="240"/>
      <c r="D455" s="241" t="s">
        <v>152</v>
      </c>
      <c r="E455" s="242" t="s">
        <v>18</v>
      </c>
      <c r="F455" s="243" t="s">
        <v>162</v>
      </c>
      <c r="G455" s="240"/>
      <c r="H455" s="242" t="s">
        <v>18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9" t="s">
        <v>152</v>
      </c>
      <c r="AU455" s="249" t="s">
        <v>79</v>
      </c>
      <c r="AV455" s="13" t="s">
        <v>77</v>
      </c>
      <c r="AW455" s="13" t="s">
        <v>32</v>
      </c>
      <c r="AX455" s="13" t="s">
        <v>70</v>
      </c>
      <c r="AY455" s="249" t="s">
        <v>142</v>
      </c>
    </row>
    <row r="456" spans="1:51" s="14" customFormat="1" ht="12">
      <c r="A456" s="14"/>
      <c r="B456" s="250"/>
      <c r="C456" s="251"/>
      <c r="D456" s="241" t="s">
        <v>152</v>
      </c>
      <c r="E456" s="252" t="s">
        <v>18</v>
      </c>
      <c r="F456" s="253" t="s">
        <v>77</v>
      </c>
      <c r="G456" s="251"/>
      <c r="H456" s="254">
        <v>1</v>
      </c>
      <c r="I456" s="255"/>
      <c r="J456" s="251"/>
      <c r="K456" s="251"/>
      <c r="L456" s="256"/>
      <c r="M456" s="257"/>
      <c r="N456" s="258"/>
      <c r="O456" s="258"/>
      <c r="P456" s="258"/>
      <c r="Q456" s="258"/>
      <c r="R456" s="258"/>
      <c r="S456" s="258"/>
      <c r="T456" s="25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0" t="s">
        <v>152</v>
      </c>
      <c r="AU456" s="260" t="s">
        <v>79</v>
      </c>
      <c r="AV456" s="14" t="s">
        <v>79</v>
      </c>
      <c r="AW456" s="14" t="s">
        <v>32</v>
      </c>
      <c r="AX456" s="14" t="s">
        <v>70</v>
      </c>
      <c r="AY456" s="260" t="s">
        <v>142</v>
      </c>
    </row>
    <row r="457" spans="1:51" s="15" customFormat="1" ht="12">
      <c r="A457" s="15"/>
      <c r="B457" s="261"/>
      <c r="C457" s="262"/>
      <c r="D457" s="241" t="s">
        <v>152</v>
      </c>
      <c r="E457" s="263" t="s">
        <v>18</v>
      </c>
      <c r="F457" s="264" t="s">
        <v>156</v>
      </c>
      <c r="G457" s="262"/>
      <c r="H457" s="265">
        <v>1</v>
      </c>
      <c r="I457" s="266"/>
      <c r="J457" s="262"/>
      <c r="K457" s="262"/>
      <c r="L457" s="267"/>
      <c r="M457" s="268"/>
      <c r="N457" s="269"/>
      <c r="O457" s="269"/>
      <c r="P457" s="269"/>
      <c r="Q457" s="269"/>
      <c r="R457" s="269"/>
      <c r="S457" s="269"/>
      <c r="T457" s="27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1" t="s">
        <v>152</v>
      </c>
      <c r="AU457" s="271" t="s">
        <v>79</v>
      </c>
      <c r="AV457" s="15" t="s">
        <v>150</v>
      </c>
      <c r="AW457" s="15" t="s">
        <v>32</v>
      </c>
      <c r="AX457" s="15" t="s">
        <v>77</v>
      </c>
      <c r="AY457" s="271" t="s">
        <v>142</v>
      </c>
    </row>
    <row r="458" spans="1:65" s="2" customFormat="1" ht="16.5" customHeight="1">
      <c r="A458" s="39"/>
      <c r="B458" s="40"/>
      <c r="C458" s="272" t="s">
        <v>522</v>
      </c>
      <c r="D458" s="272" t="s">
        <v>321</v>
      </c>
      <c r="E458" s="273" t="s">
        <v>523</v>
      </c>
      <c r="F458" s="274" t="s">
        <v>524</v>
      </c>
      <c r="G458" s="275" t="s">
        <v>367</v>
      </c>
      <c r="H458" s="276">
        <v>1</v>
      </c>
      <c r="I458" s="277"/>
      <c r="J458" s="276">
        <f>ROUND(I458*H458,2)</f>
        <v>0</v>
      </c>
      <c r="K458" s="274" t="s">
        <v>149</v>
      </c>
      <c r="L458" s="278"/>
      <c r="M458" s="279" t="s">
        <v>18</v>
      </c>
      <c r="N458" s="280" t="s">
        <v>41</v>
      </c>
      <c r="O458" s="85"/>
      <c r="P458" s="235">
        <f>O458*H458</f>
        <v>0</v>
      </c>
      <c r="Q458" s="235">
        <v>0.001</v>
      </c>
      <c r="R458" s="235">
        <f>Q458*H458</f>
        <v>0.001</v>
      </c>
      <c r="S458" s="235">
        <v>0</v>
      </c>
      <c r="T458" s="236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7" t="s">
        <v>324</v>
      </c>
      <c r="AT458" s="237" t="s">
        <v>321</v>
      </c>
      <c r="AU458" s="237" t="s">
        <v>79</v>
      </c>
      <c r="AY458" s="18" t="s">
        <v>142</v>
      </c>
      <c r="BE458" s="238">
        <f>IF(N458="základní",J458,0)</f>
        <v>0</v>
      </c>
      <c r="BF458" s="238">
        <f>IF(N458="snížená",J458,0)</f>
        <v>0</v>
      </c>
      <c r="BG458" s="238">
        <f>IF(N458="zákl. přenesená",J458,0)</f>
        <v>0</v>
      </c>
      <c r="BH458" s="238">
        <f>IF(N458="sníž. přenesená",J458,0)</f>
        <v>0</v>
      </c>
      <c r="BI458" s="238">
        <f>IF(N458="nulová",J458,0)</f>
        <v>0</v>
      </c>
      <c r="BJ458" s="18" t="s">
        <v>77</v>
      </c>
      <c r="BK458" s="238">
        <f>ROUND(I458*H458,2)</f>
        <v>0</v>
      </c>
      <c r="BL458" s="18" t="s">
        <v>251</v>
      </c>
      <c r="BM458" s="237" t="s">
        <v>525</v>
      </c>
    </row>
    <row r="459" spans="1:51" s="13" customFormat="1" ht="12">
      <c r="A459" s="13"/>
      <c r="B459" s="239"/>
      <c r="C459" s="240"/>
      <c r="D459" s="241" t="s">
        <v>152</v>
      </c>
      <c r="E459" s="242" t="s">
        <v>18</v>
      </c>
      <c r="F459" s="243" t="s">
        <v>162</v>
      </c>
      <c r="G459" s="240"/>
      <c r="H459" s="242" t="s">
        <v>18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152</v>
      </c>
      <c r="AU459" s="249" t="s">
        <v>79</v>
      </c>
      <c r="AV459" s="13" t="s">
        <v>77</v>
      </c>
      <c r="AW459" s="13" t="s">
        <v>32</v>
      </c>
      <c r="AX459" s="13" t="s">
        <v>70</v>
      </c>
      <c r="AY459" s="249" t="s">
        <v>142</v>
      </c>
    </row>
    <row r="460" spans="1:51" s="14" customFormat="1" ht="12">
      <c r="A460" s="14"/>
      <c r="B460" s="250"/>
      <c r="C460" s="251"/>
      <c r="D460" s="241" t="s">
        <v>152</v>
      </c>
      <c r="E460" s="252" t="s">
        <v>18</v>
      </c>
      <c r="F460" s="253" t="s">
        <v>77</v>
      </c>
      <c r="G460" s="251"/>
      <c r="H460" s="254">
        <v>1</v>
      </c>
      <c r="I460" s="255"/>
      <c r="J460" s="251"/>
      <c r="K460" s="251"/>
      <c r="L460" s="256"/>
      <c r="M460" s="257"/>
      <c r="N460" s="258"/>
      <c r="O460" s="258"/>
      <c r="P460" s="258"/>
      <c r="Q460" s="258"/>
      <c r="R460" s="258"/>
      <c r="S460" s="258"/>
      <c r="T460" s="25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0" t="s">
        <v>152</v>
      </c>
      <c r="AU460" s="260" t="s">
        <v>79</v>
      </c>
      <c r="AV460" s="14" t="s">
        <v>79</v>
      </c>
      <c r="AW460" s="14" t="s">
        <v>32</v>
      </c>
      <c r="AX460" s="14" t="s">
        <v>70</v>
      </c>
      <c r="AY460" s="260" t="s">
        <v>142</v>
      </c>
    </row>
    <row r="461" spans="1:51" s="15" customFormat="1" ht="12">
      <c r="A461" s="15"/>
      <c r="B461" s="261"/>
      <c r="C461" s="262"/>
      <c r="D461" s="241" t="s">
        <v>152</v>
      </c>
      <c r="E461" s="263" t="s">
        <v>18</v>
      </c>
      <c r="F461" s="264" t="s">
        <v>156</v>
      </c>
      <c r="G461" s="262"/>
      <c r="H461" s="265">
        <v>1</v>
      </c>
      <c r="I461" s="266"/>
      <c r="J461" s="262"/>
      <c r="K461" s="262"/>
      <c r="L461" s="267"/>
      <c r="M461" s="268"/>
      <c r="N461" s="269"/>
      <c r="O461" s="269"/>
      <c r="P461" s="269"/>
      <c r="Q461" s="269"/>
      <c r="R461" s="269"/>
      <c r="S461" s="269"/>
      <c r="T461" s="270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1" t="s">
        <v>152</v>
      </c>
      <c r="AU461" s="271" t="s">
        <v>79</v>
      </c>
      <c r="AV461" s="15" t="s">
        <v>150</v>
      </c>
      <c r="AW461" s="15" t="s">
        <v>32</v>
      </c>
      <c r="AX461" s="15" t="s">
        <v>77</v>
      </c>
      <c r="AY461" s="271" t="s">
        <v>142</v>
      </c>
    </row>
    <row r="462" spans="1:65" s="2" customFormat="1" ht="16.5" customHeight="1">
      <c r="A462" s="39"/>
      <c r="B462" s="40"/>
      <c r="C462" s="227" t="s">
        <v>526</v>
      </c>
      <c r="D462" s="227" t="s">
        <v>145</v>
      </c>
      <c r="E462" s="228" t="s">
        <v>527</v>
      </c>
      <c r="F462" s="229" t="s">
        <v>528</v>
      </c>
      <c r="G462" s="230" t="s">
        <v>367</v>
      </c>
      <c r="H462" s="231">
        <v>1</v>
      </c>
      <c r="I462" s="232"/>
      <c r="J462" s="231">
        <f>ROUND(I462*H462,2)</f>
        <v>0</v>
      </c>
      <c r="K462" s="229" t="s">
        <v>149</v>
      </c>
      <c r="L462" s="45"/>
      <c r="M462" s="233" t="s">
        <v>18</v>
      </c>
      <c r="N462" s="234" t="s">
        <v>41</v>
      </c>
      <c r="O462" s="85"/>
      <c r="P462" s="235">
        <f>O462*H462</f>
        <v>0</v>
      </c>
      <c r="Q462" s="235">
        <v>0.00016</v>
      </c>
      <c r="R462" s="235">
        <f>Q462*H462</f>
        <v>0.00016</v>
      </c>
      <c r="S462" s="235">
        <v>0</v>
      </c>
      <c r="T462" s="236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7" t="s">
        <v>251</v>
      </c>
      <c r="AT462" s="237" t="s">
        <v>145</v>
      </c>
      <c r="AU462" s="237" t="s">
        <v>79</v>
      </c>
      <c r="AY462" s="18" t="s">
        <v>142</v>
      </c>
      <c r="BE462" s="238">
        <f>IF(N462="základní",J462,0)</f>
        <v>0</v>
      </c>
      <c r="BF462" s="238">
        <f>IF(N462="snížená",J462,0)</f>
        <v>0</v>
      </c>
      <c r="BG462" s="238">
        <f>IF(N462="zákl. přenesená",J462,0)</f>
        <v>0</v>
      </c>
      <c r="BH462" s="238">
        <f>IF(N462="sníž. přenesená",J462,0)</f>
        <v>0</v>
      </c>
      <c r="BI462" s="238">
        <f>IF(N462="nulová",J462,0)</f>
        <v>0</v>
      </c>
      <c r="BJ462" s="18" t="s">
        <v>77</v>
      </c>
      <c r="BK462" s="238">
        <f>ROUND(I462*H462,2)</f>
        <v>0</v>
      </c>
      <c r="BL462" s="18" t="s">
        <v>251</v>
      </c>
      <c r="BM462" s="237" t="s">
        <v>529</v>
      </c>
    </row>
    <row r="463" spans="1:51" s="13" customFormat="1" ht="12">
      <c r="A463" s="13"/>
      <c r="B463" s="239"/>
      <c r="C463" s="240"/>
      <c r="D463" s="241" t="s">
        <v>152</v>
      </c>
      <c r="E463" s="242" t="s">
        <v>18</v>
      </c>
      <c r="F463" s="243" t="s">
        <v>162</v>
      </c>
      <c r="G463" s="240"/>
      <c r="H463" s="242" t="s">
        <v>18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152</v>
      </c>
      <c r="AU463" s="249" t="s">
        <v>79</v>
      </c>
      <c r="AV463" s="13" t="s">
        <v>77</v>
      </c>
      <c r="AW463" s="13" t="s">
        <v>32</v>
      </c>
      <c r="AX463" s="13" t="s">
        <v>70</v>
      </c>
      <c r="AY463" s="249" t="s">
        <v>142</v>
      </c>
    </row>
    <row r="464" spans="1:51" s="14" customFormat="1" ht="12">
      <c r="A464" s="14"/>
      <c r="B464" s="250"/>
      <c r="C464" s="251"/>
      <c r="D464" s="241" t="s">
        <v>152</v>
      </c>
      <c r="E464" s="252" t="s">
        <v>18</v>
      </c>
      <c r="F464" s="253" t="s">
        <v>77</v>
      </c>
      <c r="G464" s="251"/>
      <c r="H464" s="254">
        <v>1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0" t="s">
        <v>152</v>
      </c>
      <c r="AU464" s="260" t="s">
        <v>79</v>
      </c>
      <c r="AV464" s="14" t="s">
        <v>79</v>
      </c>
      <c r="AW464" s="14" t="s">
        <v>32</v>
      </c>
      <c r="AX464" s="14" t="s">
        <v>70</v>
      </c>
      <c r="AY464" s="260" t="s">
        <v>142</v>
      </c>
    </row>
    <row r="465" spans="1:51" s="15" customFormat="1" ht="12">
      <c r="A465" s="15"/>
      <c r="B465" s="261"/>
      <c r="C465" s="262"/>
      <c r="D465" s="241" t="s">
        <v>152</v>
      </c>
      <c r="E465" s="263" t="s">
        <v>18</v>
      </c>
      <c r="F465" s="264" t="s">
        <v>156</v>
      </c>
      <c r="G465" s="262"/>
      <c r="H465" s="265">
        <v>1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1" t="s">
        <v>152</v>
      </c>
      <c r="AU465" s="271" t="s">
        <v>79</v>
      </c>
      <c r="AV465" s="15" t="s">
        <v>150</v>
      </c>
      <c r="AW465" s="15" t="s">
        <v>32</v>
      </c>
      <c r="AX465" s="15" t="s">
        <v>77</v>
      </c>
      <c r="AY465" s="271" t="s">
        <v>142</v>
      </c>
    </row>
    <row r="466" spans="1:65" s="2" customFormat="1" ht="16.5" customHeight="1">
      <c r="A466" s="39"/>
      <c r="B466" s="40"/>
      <c r="C466" s="272" t="s">
        <v>530</v>
      </c>
      <c r="D466" s="272" t="s">
        <v>321</v>
      </c>
      <c r="E466" s="273" t="s">
        <v>531</v>
      </c>
      <c r="F466" s="274" t="s">
        <v>532</v>
      </c>
      <c r="G466" s="275" t="s">
        <v>367</v>
      </c>
      <c r="H466" s="276">
        <v>1</v>
      </c>
      <c r="I466" s="277"/>
      <c r="J466" s="276">
        <f>ROUND(I466*H466,2)</f>
        <v>0</v>
      </c>
      <c r="K466" s="274" t="s">
        <v>149</v>
      </c>
      <c r="L466" s="278"/>
      <c r="M466" s="279" t="s">
        <v>18</v>
      </c>
      <c r="N466" s="280" t="s">
        <v>41</v>
      </c>
      <c r="O466" s="85"/>
      <c r="P466" s="235">
        <f>O466*H466</f>
        <v>0</v>
      </c>
      <c r="Q466" s="235">
        <v>0.002</v>
      </c>
      <c r="R466" s="235">
        <f>Q466*H466</f>
        <v>0.002</v>
      </c>
      <c r="S466" s="235">
        <v>0</v>
      </c>
      <c r="T466" s="23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7" t="s">
        <v>324</v>
      </c>
      <c r="AT466" s="237" t="s">
        <v>321</v>
      </c>
      <c r="AU466" s="237" t="s">
        <v>79</v>
      </c>
      <c r="AY466" s="18" t="s">
        <v>142</v>
      </c>
      <c r="BE466" s="238">
        <f>IF(N466="základní",J466,0)</f>
        <v>0</v>
      </c>
      <c r="BF466" s="238">
        <f>IF(N466="snížená",J466,0)</f>
        <v>0</v>
      </c>
      <c r="BG466" s="238">
        <f>IF(N466="zákl. přenesená",J466,0)</f>
        <v>0</v>
      </c>
      <c r="BH466" s="238">
        <f>IF(N466="sníž. přenesená",J466,0)</f>
        <v>0</v>
      </c>
      <c r="BI466" s="238">
        <f>IF(N466="nulová",J466,0)</f>
        <v>0</v>
      </c>
      <c r="BJ466" s="18" t="s">
        <v>77</v>
      </c>
      <c r="BK466" s="238">
        <f>ROUND(I466*H466,2)</f>
        <v>0</v>
      </c>
      <c r="BL466" s="18" t="s">
        <v>251</v>
      </c>
      <c r="BM466" s="237" t="s">
        <v>533</v>
      </c>
    </row>
    <row r="467" spans="1:51" s="13" customFormat="1" ht="12">
      <c r="A467" s="13"/>
      <c r="B467" s="239"/>
      <c r="C467" s="240"/>
      <c r="D467" s="241" t="s">
        <v>152</v>
      </c>
      <c r="E467" s="242" t="s">
        <v>18</v>
      </c>
      <c r="F467" s="243" t="s">
        <v>162</v>
      </c>
      <c r="G467" s="240"/>
      <c r="H467" s="242" t="s">
        <v>18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152</v>
      </c>
      <c r="AU467" s="249" t="s">
        <v>79</v>
      </c>
      <c r="AV467" s="13" t="s">
        <v>77</v>
      </c>
      <c r="AW467" s="13" t="s">
        <v>32</v>
      </c>
      <c r="AX467" s="13" t="s">
        <v>70</v>
      </c>
      <c r="AY467" s="249" t="s">
        <v>142</v>
      </c>
    </row>
    <row r="468" spans="1:51" s="14" customFormat="1" ht="12">
      <c r="A468" s="14"/>
      <c r="B468" s="250"/>
      <c r="C468" s="251"/>
      <c r="D468" s="241" t="s">
        <v>152</v>
      </c>
      <c r="E468" s="252" t="s">
        <v>18</v>
      </c>
      <c r="F468" s="253" t="s">
        <v>77</v>
      </c>
      <c r="G468" s="251"/>
      <c r="H468" s="254">
        <v>1</v>
      </c>
      <c r="I468" s="255"/>
      <c r="J468" s="251"/>
      <c r="K468" s="251"/>
      <c r="L468" s="256"/>
      <c r="M468" s="257"/>
      <c r="N468" s="258"/>
      <c r="O468" s="258"/>
      <c r="P468" s="258"/>
      <c r="Q468" s="258"/>
      <c r="R468" s="258"/>
      <c r="S468" s="258"/>
      <c r="T468" s="25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0" t="s">
        <v>152</v>
      </c>
      <c r="AU468" s="260" t="s">
        <v>79</v>
      </c>
      <c r="AV468" s="14" t="s">
        <v>79</v>
      </c>
      <c r="AW468" s="14" t="s">
        <v>32</v>
      </c>
      <c r="AX468" s="14" t="s">
        <v>70</v>
      </c>
      <c r="AY468" s="260" t="s">
        <v>142</v>
      </c>
    </row>
    <row r="469" spans="1:51" s="15" customFormat="1" ht="12">
      <c r="A469" s="15"/>
      <c r="B469" s="261"/>
      <c r="C469" s="262"/>
      <c r="D469" s="241" t="s">
        <v>152</v>
      </c>
      <c r="E469" s="263" t="s">
        <v>18</v>
      </c>
      <c r="F469" s="264" t="s">
        <v>156</v>
      </c>
      <c r="G469" s="262"/>
      <c r="H469" s="265">
        <v>1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1" t="s">
        <v>152</v>
      </c>
      <c r="AU469" s="271" t="s">
        <v>79</v>
      </c>
      <c r="AV469" s="15" t="s">
        <v>150</v>
      </c>
      <c r="AW469" s="15" t="s">
        <v>32</v>
      </c>
      <c r="AX469" s="15" t="s">
        <v>77</v>
      </c>
      <c r="AY469" s="271" t="s">
        <v>142</v>
      </c>
    </row>
    <row r="470" spans="1:65" s="2" customFormat="1" ht="16.5" customHeight="1">
      <c r="A470" s="39"/>
      <c r="B470" s="40"/>
      <c r="C470" s="227" t="s">
        <v>534</v>
      </c>
      <c r="D470" s="227" t="s">
        <v>145</v>
      </c>
      <c r="E470" s="228" t="s">
        <v>535</v>
      </c>
      <c r="F470" s="229" t="s">
        <v>536</v>
      </c>
      <c r="G470" s="230" t="s">
        <v>367</v>
      </c>
      <c r="H470" s="231">
        <v>7</v>
      </c>
      <c r="I470" s="232"/>
      <c r="J470" s="231">
        <f>ROUND(I470*H470,2)</f>
        <v>0</v>
      </c>
      <c r="K470" s="229" t="s">
        <v>149</v>
      </c>
      <c r="L470" s="45"/>
      <c r="M470" s="233" t="s">
        <v>18</v>
      </c>
      <c r="N470" s="234" t="s">
        <v>41</v>
      </c>
      <c r="O470" s="85"/>
      <c r="P470" s="235">
        <f>O470*H470</f>
        <v>0</v>
      </c>
      <c r="Q470" s="235">
        <v>4E-05</v>
      </c>
      <c r="R470" s="235">
        <f>Q470*H470</f>
        <v>0.00028000000000000003</v>
      </c>
      <c r="S470" s="235">
        <v>0</v>
      </c>
      <c r="T470" s="23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7" t="s">
        <v>251</v>
      </c>
      <c r="AT470" s="237" t="s">
        <v>145</v>
      </c>
      <c r="AU470" s="237" t="s">
        <v>79</v>
      </c>
      <c r="AY470" s="18" t="s">
        <v>142</v>
      </c>
      <c r="BE470" s="238">
        <f>IF(N470="základní",J470,0)</f>
        <v>0</v>
      </c>
      <c r="BF470" s="238">
        <f>IF(N470="snížená",J470,0)</f>
        <v>0</v>
      </c>
      <c r="BG470" s="238">
        <f>IF(N470="zákl. přenesená",J470,0)</f>
        <v>0</v>
      </c>
      <c r="BH470" s="238">
        <f>IF(N470="sníž. přenesená",J470,0)</f>
        <v>0</v>
      </c>
      <c r="BI470" s="238">
        <f>IF(N470="nulová",J470,0)</f>
        <v>0</v>
      </c>
      <c r="BJ470" s="18" t="s">
        <v>77</v>
      </c>
      <c r="BK470" s="238">
        <f>ROUND(I470*H470,2)</f>
        <v>0</v>
      </c>
      <c r="BL470" s="18" t="s">
        <v>251</v>
      </c>
      <c r="BM470" s="237" t="s">
        <v>537</v>
      </c>
    </row>
    <row r="471" spans="1:51" s="13" customFormat="1" ht="12">
      <c r="A471" s="13"/>
      <c r="B471" s="239"/>
      <c r="C471" s="240"/>
      <c r="D471" s="241" t="s">
        <v>152</v>
      </c>
      <c r="E471" s="242" t="s">
        <v>18</v>
      </c>
      <c r="F471" s="243" t="s">
        <v>162</v>
      </c>
      <c r="G471" s="240"/>
      <c r="H471" s="242" t="s">
        <v>18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152</v>
      </c>
      <c r="AU471" s="249" t="s">
        <v>79</v>
      </c>
      <c r="AV471" s="13" t="s">
        <v>77</v>
      </c>
      <c r="AW471" s="13" t="s">
        <v>32</v>
      </c>
      <c r="AX471" s="13" t="s">
        <v>70</v>
      </c>
      <c r="AY471" s="249" t="s">
        <v>142</v>
      </c>
    </row>
    <row r="472" spans="1:51" s="14" customFormat="1" ht="12">
      <c r="A472" s="14"/>
      <c r="B472" s="250"/>
      <c r="C472" s="251"/>
      <c r="D472" s="241" t="s">
        <v>152</v>
      </c>
      <c r="E472" s="252" t="s">
        <v>18</v>
      </c>
      <c r="F472" s="253" t="s">
        <v>468</v>
      </c>
      <c r="G472" s="251"/>
      <c r="H472" s="254">
        <v>7</v>
      </c>
      <c r="I472" s="255"/>
      <c r="J472" s="251"/>
      <c r="K472" s="251"/>
      <c r="L472" s="256"/>
      <c r="M472" s="257"/>
      <c r="N472" s="258"/>
      <c r="O472" s="258"/>
      <c r="P472" s="258"/>
      <c r="Q472" s="258"/>
      <c r="R472" s="258"/>
      <c r="S472" s="258"/>
      <c r="T472" s="25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0" t="s">
        <v>152</v>
      </c>
      <c r="AU472" s="260" t="s">
        <v>79</v>
      </c>
      <c r="AV472" s="14" t="s">
        <v>79</v>
      </c>
      <c r="AW472" s="14" t="s">
        <v>32</v>
      </c>
      <c r="AX472" s="14" t="s">
        <v>70</v>
      </c>
      <c r="AY472" s="260" t="s">
        <v>142</v>
      </c>
    </row>
    <row r="473" spans="1:51" s="15" customFormat="1" ht="12">
      <c r="A473" s="15"/>
      <c r="B473" s="261"/>
      <c r="C473" s="262"/>
      <c r="D473" s="241" t="s">
        <v>152</v>
      </c>
      <c r="E473" s="263" t="s">
        <v>18</v>
      </c>
      <c r="F473" s="264" t="s">
        <v>156</v>
      </c>
      <c r="G473" s="262"/>
      <c r="H473" s="265">
        <v>7</v>
      </c>
      <c r="I473" s="266"/>
      <c r="J473" s="262"/>
      <c r="K473" s="262"/>
      <c r="L473" s="267"/>
      <c r="M473" s="268"/>
      <c r="N473" s="269"/>
      <c r="O473" s="269"/>
      <c r="P473" s="269"/>
      <c r="Q473" s="269"/>
      <c r="R473" s="269"/>
      <c r="S473" s="269"/>
      <c r="T473" s="27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1" t="s">
        <v>152</v>
      </c>
      <c r="AU473" s="271" t="s">
        <v>79</v>
      </c>
      <c r="AV473" s="15" t="s">
        <v>150</v>
      </c>
      <c r="AW473" s="15" t="s">
        <v>32</v>
      </c>
      <c r="AX473" s="15" t="s">
        <v>77</v>
      </c>
      <c r="AY473" s="271" t="s">
        <v>142</v>
      </c>
    </row>
    <row r="474" spans="1:65" s="2" customFormat="1" ht="16.5" customHeight="1">
      <c r="A474" s="39"/>
      <c r="B474" s="40"/>
      <c r="C474" s="272" t="s">
        <v>538</v>
      </c>
      <c r="D474" s="272" t="s">
        <v>321</v>
      </c>
      <c r="E474" s="273" t="s">
        <v>539</v>
      </c>
      <c r="F474" s="274" t="s">
        <v>540</v>
      </c>
      <c r="G474" s="275" t="s">
        <v>367</v>
      </c>
      <c r="H474" s="276">
        <v>7</v>
      </c>
      <c r="I474" s="277"/>
      <c r="J474" s="276">
        <f>ROUND(I474*H474,2)</f>
        <v>0</v>
      </c>
      <c r="K474" s="274" t="s">
        <v>149</v>
      </c>
      <c r="L474" s="278"/>
      <c r="M474" s="279" t="s">
        <v>18</v>
      </c>
      <c r="N474" s="280" t="s">
        <v>41</v>
      </c>
      <c r="O474" s="85"/>
      <c r="P474" s="235">
        <f>O474*H474</f>
        <v>0</v>
      </c>
      <c r="Q474" s="235">
        <v>0.0018</v>
      </c>
      <c r="R474" s="235">
        <f>Q474*H474</f>
        <v>0.0126</v>
      </c>
      <c r="S474" s="235">
        <v>0</v>
      </c>
      <c r="T474" s="236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7" t="s">
        <v>324</v>
      </c>
      <c r="AT474" s="237" t="s">
        <v>321</v>
      </c>
      <c r="AU474" s="237" t="s">
        <v>79</v>
      </c>
      <c r="AY474" s="18" t="s">
        <v>142</v>
      </c>
      <c r="BE474" s="238">
        <f>IF(N474="základní",J474,0)</f>
        <v>0</v>
      </c>
      <c r="BF474" s="238">
        <f>IF(N474="snížená",J474,0)</f>
        <v>0</v>
      </c>
      <c r="BG474" s="238">
        <f>IF(N474="zákl. přenesená",J474,0)</f>
        <v>0</v>
      </c>
      <c r="BH474" s="238">
        <f>IF(N474="sníž. přenesená",J474,0)</f>
        <v>0</v>
      </c>
      <c r="BI474" s="238">
        <f>IF(N474="nulová",J474,0)</f>
        <v>0</v>
      </c>
      <c r="BJ474" s="18" t="s">
        <v>77</v>
      </c>
      <c r="BK474" s="238">
        <f>ROUND(I474*H474,2)</f>
        <v>0</v>
      </c>
      <c r="BL474" s="18" t="s">
        <v>251</v>
      </c>
      <c r="BM474" s="237" t="s">
        <v>541</v>
      </c>
    </row>
    <row r="475" spans="1:51" s="13" customFormat="1" ht="12">
      <c r="A475" s="13"/>
      <c r="B475" s="239"/>
      <c r="C475" s="240"/>
      <c r="D475" s="241" t="s">
        <v>152</v>
      </c>
      <c r="E475" s="242" t="s">
        <v>18</v>
      </c>
      <c r="F475" s="243" t="s">
        <v>162</v>
      </c>
      <c r="G475" s="240"/>
      <c r="H475" s="242" t="s">
        <v>18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9" t="s">
        <v>152</v>
      </c>
      <c r="AU475" s="249" t="s">
        <v>79</v>
      </c>
      <c r="AV475" s="13" t="s">
        <v>77</v>
      </c>
      <c r="AW475" s="13" t="s">
        <v>32</v>
      </c>
      <c r="AX475" s="13" t="s">
        <v>70</v>
      </c>
      <c r="AY475" s="249" t="s">
        <v>142</v>
      </c>
    </row>
    <row r="476" spans="1:51" s="14" customFormat="1" ht="12">
      <c r="A476" s="14"/>
      <c r="B476" s="250"/>
      <c r="C476" s="251"/>
      <c r="D476" s="241" t="s">
        <v>152</v>
      </c>
      <c r="E476" s="252" t="s">
        <v>18</v>
      </c>
      <c r="F476" s="253" t="s">
        <v>468</v>
      </c>
      <c r="G476" s="251"/>
      <c r="H476" s="254">
        <v>7</v>
      </c>
      <c r="I476" s="255"/>
      <c r="J476" s="251"/>
      <c r="K476" s="251"/>
      <c r="L476" s="256"/>
      <c r="M476" s="257"/>
      <c r="N476" s="258"/>
      <c r="O476" s="258"/>
      <c r="P476" s="258"/>
      <c r="Q476" s="258"/>
      <c r="R476" s="258"/>
      <c r="S476" s="258"/>
      <c r="T476" s="25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0" t="s">
        <v>152</v>
      </c>
      <c r="AU476" s="260" t="s">
        <v>79</v>
      </c>
      <c r="AV476" s="14" t="s">
        <v>79</v>
      </c>
      <c r="AW476" s="14" t="s">
        <v>32</v>
      </c>
      <c r="AX476" s="14" t="s">
        <v>70</v>
      </c>
      <c r="AY476" s="260" t="s">
        <v>142</v>
      </c>
    </row>
    <row r="477" spans="1:51" s="15" customFormat="1" ht="12">
      <c r="A477" s="15"/>
      <c r="B477" s="261"/>
      <c r="C477" s="262"/>
      <c r="D477" s="241" t="s">
        <v>152</v>
      </c>
      <c r="E477" s="263" t="s">
        <v>18</v>
      </c>
      <c r="F477" s="264" t="s">
        <v>156</v>
      </c>
      <c r="G477" s="262"/>
      <c r="H477" s="265">
        <v>7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1" t="s">
        <v>152</v>
      </c>
      <c r="AU477" s="271" t="s">
        <v>79</v>
      </c>
      <c r="AV477" s="15" t="s">
        <v>150</v>
      </c>
      <c r="AW477" s="15" t="s">
        <v>32</v>
      </c>
      <c r="AX477" s="15" t="s">
        <v>77</v>
      </c>
      <c r="AY477" s="271" t="s">
        <v>142</v>
      </c>
    </row>
    <row r="478" spans="1:65" s="2" customFormat="1" ht="16.5" customHeight="1">
      <c r="A478" s="39"/>
      <c r="B478" s="40"/>
      <c r="C478" s="227" t="s">
        <v>542</v>
      </c>
      <c r="D478" s="227" t="s">
        <v>145</v>
      </c>
      <c r="E478" s="228" t="s">
        <v>543</v>
      </c>
      <c r="F478" s="229" t="s">
        <v>544</v>
      </c>
      <c r="G478" s="230" t="s">
        <v>367</v>
      </c>
      <c r="H478" s="231">
        <v>1</v>
      </c>
      <c r="I478" s="232"/>
      <c r="J478" s="231">
        <f>ROUND(I478*H478,2)</f>
        <v>0</v>
      </c>
      <c r="K478" s="229" t="s">
        <v>149</v>
      </c>
      <c r="L478" s="45"/>
      <c r="M478" s="233" t="s">
        <v>18</v>
      </c>
      <c r="N478" s="234" t="s">
        <v>41</v>
      </c>
      <c r="O478" s="85"/>
      <c r="P478" s="235">
        <f>O478*H478</f>
        <v>0</v>
      </c>
      <c r="Q478" s="235">
        <v>4E-05</v>
      </c>
      <c r="R478" s="235">
        <f>Q478*H478</f>
        <v>4E-05</v>
      </c>
      <c r="S478" s="235">
        <v>0</v>
      </c>
      <c r="T478" s="23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7" t="s">
        <v>251</v>
      </c>
      <c r="AT478" s="237" t="s">
        <v>145</v>
      </c>
      <c r="AU478" s="237" t="s">
        <v>79</v>
      </c>
      <c r="AY478" s="18" t="s">
        <v>142</v>
      </c>
      <c r="BE478" s="238">
        <f>IF(N478="základní",J478,0)</f>
        <v>0</v>
      </c>
      <c r="BF478" s="238">
        <f>IF(N478="snížená",J478,0)</f>
        <v>0</v>
      </c>
      <c r="BG478" s="238">
        <f>IF(N478="zákl. přenesená",J478,0)</f>
        <v>0</v>
      </c>
      <c r="BH478" s="238">
        <f>IF(N478="sníž. přenesená",J478,0)</f>
        <v>0</v>
      </c>
      <c r="BI478" s="238">
        <f>IF(N478="nulová",J478,0)</f>
        <v>0</v>
      </c>
      <c r="BJ478" s="18" t="s">
        <v>77</v>
      </c>
      <c r="BK478" s="238">
        <f>ROUND(I478*H478,2)</f>
        <v>0</v>
      </c>
      <c r="BL478" s="18" t="s">
        <v>251</v>
      </c>
      <c r="BM478" s="237" t="s">
        <v>545</v>
      </c>
    </row>
    <row r="479" spans="1:51" s="14" customFormat="1" ht="12">
      <c r="A479" s="14"/>
      <c r="B479" s="250"/>
      <c r="C479" s="251"/>
      <c r="D479" s="241" t="s">
        <v>152</v>
      </c>
      <c r="E479" s="252" t="s">
        <v>18</v>
      </c>
      <c r="F479" s="253" t="s">
        <v>77</v>
      </c>
      <c r="G479" s="251"/>
      <c r="H479" s="254">
        <v>1</v>
      </c>
      <c r="I479" s="255"/>
      <c r="J479" s="251"/>
      <c r="K479" s="251"/>
      <c r="L479" s="256"/>
      <c r="M479" s="257"/>
      <c r="N479" s="258"/>
      <c r="O479" s="258"/>
      <c r="P479" s="258"/>
      <c r="Q479" s="258"/>
      <c r="R479" s="258"/>
      <c r="S479" s="258"/>
      <c r="T479" s="25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0" t="s">
        <v>152</v>
      </c>
      <c r="AU479" s="260" t="s">
        <v>79</v>
      </c>
      <c r="AV479" s="14" t="s">
        <v>79</v>
      </c>
      <c r="AW479" s="14" t="s">
        <v>32</v>
      </c>
      <c r="AX479" s="14" t="s">
        <v>70</v>
      </c>
      <c r="AY479" s="260" t="s">
        <v>142</v>
      </c>
    </row>
    <row r="480" spans="1:51" s="15" customFormat="1" ht="12">
      <c r="A480" s="15"/>
      <c r="B480" s="261"/>
      <c r="C480" s="262"/>
      <c r="D480" s="241" t="s">
        <v>152</v>
      </c>
      <c r="E480" s="263" t="s">
        <v>18</v>
      </c>
      <c r="F480" s="264" t="s">
        <v>156</v>
      </c>
      <c r="G480" s="262"/>
      <c r="H480" s="265">
        <v>1</v>
      </c>
      <c r="I480" s="266"/>
      <c r="J480" s="262"/>
      <c r="K480" s="262"/>
      <c r="L480" s="267"/>
      <c r="M480" s="268"/>
      <c r="N480" s="269"/>
      <c r="O480" s="269"/>
      <c r="P480" s="269"/>
      <c r="Q480" s="269"/>
      <c r="R480" s="269"/>
      <c r="S480" s="269"/>
      <c r="T480" s="270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71" t="s">
        <v>152</v>
      </c>
      <c r="AU480" s="271" t="s">
        <v>79</v>
      </c>
      <c r="AV480" s="15" t="s">
        <v>150</v>
      </c>
      <c r="AW480" s="15" t="s">
        <v>32</v>
      </c>
      <c r="AX480" s="15" t="s">
        <v>77</v>
      </c>
      <c r="AY480" s="271" t="s">
        <v>142</v>
      </c>
    </row>
    <row r="481" spans="1:65" s="2" customFormat="1" ht="16.5" customHeight="1">
      <c r="A481" s="39"/>
      <c r="B481" s="40"/>
      <c r="C481" s="272" t="s">
        <v>546</v>
      </c>
      <c r="D481" s="272" t="s">
        <v>321</v>
      </c>
      <c r="E481" s="273" t="s">
        <v>547</v>
      </c>
      <c r="F481" s="274" t="s">
        <v>548</v>
      </c>
      <c r="G481" s="275" t="s">
        <v>367</v>
      </c>
      <c r="H481" s="276">
        <v>1</v>
      </c>
      <c r="I481" s="277"/>
      <c r="J481" s="276">
        <f>ROUND(I481*H481,2)</f>
        <v>0</v>
      </c>
      <c r="K481" s="274" t="s">
        <v>149</v>
      </c>
      <c r="L481" s="278"/>
      <c r="M481" s="279" t="s">
        <v>18</v>
      </c>
      <c r="N481" s="280" t="s">
        <v>41</v>
      </c>
      <c r="O481" s="85"/>
      <c r="P481" s="235">
        <f>O481*H481</f>
        <v>0</v>
      </c>
      <c r="Q481" s="235">
        <v>0.0018</v>
      </c>
      <c r="R481" s="235">
        <f>Q481*H481</f>
        <v>0.0018</v>
      </c>
      <c r="S481" s="235">
        <v>0</v>
      </c>
      <c r="T481" s="236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7" t="s">
        <v>324</v>
      </c>
      <c r="AT481" s="237" t="s">
        <v>321</v>
      </c>
      <c r="AU481" s="237" t="s">
        <v>79</v>
      </c>
      <c r="AY481" s="18" t="s">
        <v>142</v>
      </c>
      <c r="BE481" s="238">
        <f>IF(N481="základní",J481,0)</f>
        <v>0</v>
      </c>
      <c r="BF481" s="238">
        <f>IF(N481="snížená",J481,0)</f>
        <v>0</v>
      </c>
      <c r="BG481" s="238">
        <f>IF(N481="zákl. přenesená",J481,0)</f>
        <v>0</v>
      </c>
      <c r="BH481" s="238">
        <f>IF(N481="sníž. přenesená",J481,0)</f>
        <v>0</v>
      </c>
      <c r="BI481" s="238">
        <f>IF(N481="nulová",J481,0)</f>
        <v>0</v>
      </c>
      <c r="BJ481" s="18" t="s">
        <v>77</v>
      </c>
      <c r="BK481" s="238">
        <f>ROUND(I481*H481,2)</f>
        <v>0</v>
      </c>
      <c r="BL481" s="18" t="s">
        <v>251</v>
      </c>
      <c r="BM481" s="237" t="s">
        <v>549</v>
      </c>
    </row>
    <row r="482" spans="1:51" s="14" customFormat="1" ht="12">
      <c r="A482" s="14"/>
      <c r="B482" s="250"/>
      <c r="C482" s="251"/>
      <c r="D482" s="241" t="s">
        <v>152</v>
      </c>
      <c r="E482" s="252" t="s">
        <v>18</v>
      </c>
      <c r="F482" s="253" t="s">
        <v>77</v>
      </c>
      <c r="G482" s="251"/>
      <c r="H482" s="254">
        <v>1</v>
      </c>
      <c r="I482" s="255"/>
      <c r="J482" s="251"/>
      <c r="K482" s="251"/>
      <c r="L482" s="256"/>
      <c r="M482" s="257"/>
      <c r="N482" s="258"/>
      <c r="O482" s="258"/>
      <c r="P482" s="258"/>
      <c r="Q482" s="258"/>
      <c r="R482" s="258"/>
      <c r="S482" s="258"/>
      <c r="T482" s="25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0" t="s">
        <v>152</v>
      </c>
      <c r="AU482" s="260" t="s">
        <v>79</v>
      </c>
      <c r="AV482" s="14" t="s">
        <v>79</v>
      </c>
      <c r="AW482" s="14" t="s">
        <v>32</v>
      </c>
      <c r="AX482" s="14" t="s">
        <v>70</v>
      </c>
      <c r="AY482" s="260" t="s">
        <v>142</v>
      </c>
    </row>
    <row r="483" spans="1:51" s="15" customFormat="1" ht="12">
      <c r="A483" s="15"/>
      <c r="B483" s="261"/>
      <c r="C483" s="262"/>
      <c r="D483" s="241" t="s">
        <v>152</v>
      </c>
      <c r="E483" s="263" t="s">
        <v>18</v>
      </c>
      <c r="F483" s="264" t="s">
        <v>156</v>
      </c>
      <c r="G483" s="262"/>
      <c r="H483" s="265">
        <v>1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1" t="s">
        <v>152</v>
      </c>
      <c r="AU483" s="271" t="s">
        <v>79</v>
      </c>
      <c r="AV483" s="15" t="s">
        <v>150</v>
      </c>
      <c r="AW483" s="15" t="s">
        <v>32</v>
      </c>
      <c r="AX483" s="15" t="s">
        <v>77</v>
      </c>
      <c r="AY483" s="271" t="s">
        <v>142</v>
      </c>
    </row>
    <row r="484" spans="1:65" s="2" customFormat="1" ht="16.5" customHeight="1">
      <c r="A484" s="39"/>
      <c r="B484" s="40"/>
      <c r="C484" s="227" t="s">
        <v>550</v>
      </c>
      <c r="D484" s="227" t="s">
        <v>145</v>
      </c>
      <c r="E484" s="228" t="s">
        <v>551</v>
      </c>
      <c r="F484" s="229" t="s">
        <v>552</v>
      </c>
      <c r="G484" s="230" t="s">
        <v>367</v>
      </c>
      <c r="H484" s="231">
        <v>7</v>
      </c>
      <c r="I484" s="232"/>
      <c r="J484" s="231">
        <f>ROUND(I484*H484,2)</f>
        <v>0</v>
      </c>
      <c r="K484" s="229" t="s">
        <v>149</v>
      </c>
      <c r="L484" s="45"/>
      <c r="M484" s="233" t="s">
        <v>18</v>
      </c>
      <c r="N484" s="234" t="s">
        <v>41</v>
      </c>
      <c r="O484" s="85"/>
      <c r="P484" s="235">
        <f>O484*H484</f>
        <v>0</v>
      </c>
      <c r="Q484" s="235">
        <v>0.00023</v>
      </c>
      <c r="R484" s="235">
        <f>Q484*H484</f>
        <v>0.00161</v>
      </c>
      <c r="S484" s="235">
        <v>0</v>
      </c>
      <c r="T484" s="23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7" t="s">
        <v>251</v>
      </c>
      <c r="AT484" s="237" t="s">
        <v>145</v>
      </c>
      <c r="AU484" s="237" t="s">
        <v>79</v>
      </c>
      <c r="AY484" s="18" t="s">
        <v>142</v>
      </c>
      <c r="BE484" s="238">
        <f>IF(N484="základní",J484,0)</f>
        <v>0</v>
      </c>
      <c r="BF484" s="238">
        <f>IF(N484="snížená",J484,0)</f>
        <v>0</v>
      </c>
      <c r="BG484" s="238">
        <f>IF(N484="zákl. přenesená",J484,0)</f>
        <v>0</v>
      </c>
      <c r="BH484" s="238">
        <f>IF(N484="sníž. přenesená",J484,0)</f>
        <v>0</v>
      </c>
      <c r="BI484" s="238">
        <f>IF(N484="nulová",J484,0)</f>
        <v>0</v>
      </c>
      <c r="BJ484" s="18" t="s">
        <v>77</v>
      </c>
      <c r="BK484" s="238">
        <f>ROUND(I484*H484,2)</f>
        <v>0</v>
      </c>
      <c r="BL484" s="18" t="s">
        <v>251</v>
      </c>
      <c r="BM484" s="237" t="s">
        <v>553</v>
      </c>
    </row>
    <row r="485" spans="1:51" s="13" customFormat="1" ht="12">
      <c r="A485" s="13"/>
      <c r="B485" s="239"/>
      <c r="C485" s="240"/>
      <c r="D485" s="241" t="s">
        <v>152</v>
      </c>
      <c r="E485" s="242" t="s">
        <v>18</v>
      </c>
      <c r="F485" s="243" t="s">
        <v>162</v>
      </c>
      <c r="G485" s="240"/>
      <c r="H485" s="242" t="s">
        <v>18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152</v>
      </c>
      <c r="AU485" s="249" t="s">
        <v>79</v>
      </c>
      <c r="AV485" s="13" t="s">
        <v>77</v>
      </c>
      <c r="AW485" s="13" t="s">
        <v>32</v>
      </c>
      <c r="AX485" s="13" t="s">
        <v>70</v>
      </c>
      <c r="AY485" s="249" t="s">
        <v>142</v>
      </c>
    </row>
    <row r="486" spans="1:51" s="14" customFormat="1" ht="12">
      <c r="A486" s="14"/>
      <c r="B486" s="250"/>
      <c r="C486" s="251"/>
      <c r="D486" s="241" t="s">
        <v>152</v>
      </c>
      <c r="E486" s="252" t="s">
        <v>18</v>
      </c>
      <c r="F486" s="253" t="s">
        <v>468</v>
      </c>
      <c r="G486" s="251"/>
      <c r="H486" s="254">
        <v>7</v>
      </c>
      <c r="I486" s="255"/>
      <c r="J486" s="251"/>
      <c r="K486" s="251"/>
      <c r="L486" s="256"/>
      <c r="M486" s="257"/>
      <c r="N486" s="258"/>
      <c r="O486" s="258"/>
      <c r="P486" s="258"/>
      <c r="Q486" s="258"/>
      <c r="R486" s="258"/>
      <c r="S486" s="258"/>
      <c r="T486" s="25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0" t="s">
        <v>152</v>
      </c>
      <c r="AU486" s="260" t="s">
        <v>79</v>
      </c>
      <c r="AV486" s="14" t="s">
        <v>79</v>
      </c>
      <c r="AW486" s="14" t="s">
        <v>32</v>
      </c>
      <c r="AX486" s="14" t="s">
        <v>70</v>
      </c>
      <c r="AY486" s="260" t="s">
        <v>142</v>
      </c>
    </row>
    <row r="487" spans="1:51" s="15" customFormat="1" ht="12">
      <c r="A487" s="15"/>
      <c r="B487" s="261"/>
      <c r="C487" s="262"/>
      <c r="D487" s="241" t="s">
        <v>152</v>
      </c>
      <c r="E487" s="263" t="s">
        <v>18</v>
      </c>
      <c r="F487" s="264" t="s">
        <v>156</v>
      </c>
      <c r="G487" s="262"/>
      <c r="H487" s="265">
        <v>7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1" t="s">
        <v>152</v>
      </c>
      <c r="AU487" s="271" t="s">
        <v>79</v>
      </c>
      <c r="AV487" s="15" t="s">
        <v>150</v>
      </c>
      <c r="AW487" s="15" t="s">
        <v>32</v>
      </c>
      <c r="AX487" s="15" t="s">
        <v>77</v>
      </c>
      <c r="AY487" s="271" t="s">
        <v>142</v>
      </c>
    </row>
    <row r="488" spans="1:65" s="2" customFormat="1" ht="24" customHeight="1">
      <c r="A488" s="39"/>
      <c r="B488" s="40"/>
      <c r="C488" s="227" t="s">
        <v>554</v>
      </c>
      <c r="D488" s="227" t="s">
        <v>145</v>
      </c>
      <c r="E488" s="228" t="s">
        <v>555</v>
      </c>
      <c r="F488" s="229" t="s">
        <v>556</v>
      </c>
      <c r="G488" s="230" t="s">
        <v>309</v>
      </c>
      <c r="H488" s="232"/>
      <c r="I488" s="232"/>
      <c r="J488" s="231">
        <f>ROUND(I488*H488,2)</f>
        <v>0</v>
      </c>
      <c r="K488" s="229" t="s">
        <v>149</v>
      </c>
      <c r="L488" s="45"/>
      <c r="M488" s="233" t="s">
        <v>18</v>
      </c>
      <c r="N488" s="234" t="s">
        <v>41</v>
      </c>
      <c r="O488" s="85"/>
      <c r="P488" s="235">
        <f>O488*H488</f>
        <v>0</v>
      </c>
      <c r="Q488" s="235">
        <v>0</v>
      </c>
      <c r="R488" s="235">
        <f>Q488*H488</f>
        <v>0</v>
      </c>
      <c r="S488" s="235">
        <v>0</v>
      </c>
      <c r="T488" s="23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7" t="s">
        <v>251</v>
      </c>
      <c r="AT488" s="237" t="s">
        <v>145</v>
      </c>
      <c r="AU488" s="237" t="s">
        <v>79</v>
      </c>
      <c r="AY488" s="18" t="s">
        <v>142</v>
      </c>
      <c r="BE488" s="238">
        <f>IF(N488="základní",J488,0)</f>
        <v>0</v>
      </c>
      <c r="BF488" s="238">
        <f>IF(N488="snížená",J488,0)</f>
        <v>0</v>
      </c>
      <c r="BG488" s="238">
        <f>IF(N488="zákl. přenesená",J488,0)</f>
        <v>0</v>
      </c>
      <c r="BH488" s="238">
        <f>IF(N488="sníž. přenesená",J488,0)</f>
        <v>0</v>
      </c>
      <c r="BI488" s="238">
        <f>IF(N488="nulová",J488,0)</f>
        <v>0</v>
      </c>
      <c r="BJ488" s="18" t="s">
        <v>77</v>
      </c>
      <c r="BK488" s="238">
        <f>ROUND(I488*H488,2)</f>
        <v>0</v>
      </c>
      <c r="BL488" s="18" t="s">
        <v>251</v>
      </c>
      <c r="BM488" s="237" t="s">
        <v>557</v>
      </c>
    </row>
    <row r="489" spans="1:63" s="12" customFormat="1" ht="22.8" customHeight="1">
      <c r="A489" s="12"/>
      <c r="B489" s="211"/>
      <c r="C489" s="212"/>
      <c r="D489" s="213" t="s">
        <v>69</v>
      </c>
      <c r="E489" s="225" t="s">
        <v>558</v>
      </c>
      <c r="F489" s="225" t="s">
        <v>559</v>
      </c>
      <c r="G489" s="212"/>
      <c r="H489" s="212"/>
      <c r="I489" s="215"/>
      <c r="J489" s="226">
        <f>BK489</f>
        <v>0</v>
      </c>
      <c r="K489" s="212"/>
      <c r="L489" s="217"/>
      <c r="M489" s="218"/>
      <c r="N489" s="219"/>
      <c r="O489" s="219"/>
      <c r="P489" s="220">
        <f>SUM(P490:P510)</f>
        <v>0</v>
      </c>
      <c r="Q489" s="219"/>
      <c r="R489" s="220">
        <f>SUM(R490:R510)</f>
        <v>0.19140000000000001</v>
      </c>
      <c r="S489" s="219"/>
      <c r="T489" s="221">
        <f>SUM(T490:T510)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22" t="s">
        <v>79</v>
      </c>
      <c r="AT489" s="223" t="s">
        <v>69</v>
      </c>
      <c r="AU489" s="223" t="s">
        <v>77</v>
      </c>
      <c r="AY489" s="222" t="s">
        <v>142</v>
      </c>
      <c r="BK489" s="224">
        <f>SUM(BK490:BK510)</f>
        <v>0</v>
      </c>
    </row>
    <row r="490" spans="1:65" s="2" customFormat="1" ht="16.5" customHeight="1">
      <c r="A490" s="39"/>
      <c r="B490" s="40"/>
      <c r="C490" s="227" t="s">
        <v>560</v>
      </c>
      <c r="D490" s="227" t="s">
        <v>145</v>
      </c>
      <c r="E490" s="228" t="s">
        <v>561</v>
      </c>
      <c r="F490" s="229" t="s">
        <v>562</v>
      </c>
      <c r="G490" s="230" t="s">
        <v>415</v>
      </c>
      <c r="H490" s="231">
        <v>4</v>
      </c>
      <c r="I490" s="232"/>
      <c r="J490" s="231">
        <f>ROUND(I490*H490,2)</f>
        <v>0</v>
      </c>
      <c r="K490" s="229" t="s">
        <v>149</v>
      </c>
      <c r="L490" s="45"/>
      <c r="M490" s="233" t="s">
        <v>18</v>
      </c>
      <c r="N490" s="234" t="s">
        <v>41</v>
      </c>
      <c r="O490" s="85"/>
      <c r="P490" s="235">
        <f>O490*H490</f>
        <v>0</v>
      </c>
      <c r="Q490" s="235">
        <v>0</v>
      </c>
      <c r="R490" s="235">
        <f>Q490*H490</f>
        <v>0</v>
      </c>
      <c r="S490" s="235">
        <v>0</v>
      </c>
      <c r="T490" s="23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7" t="s">
        <v>251</v>
      </c>
      <c r="AT490" s="237" t="s">
        <v>145</v>
      </c>
      <c r="AU490" s="237" t="s">
        <v>79</v>
      </c>
      <c r="AY490" s="18" t="s">
        <v>142</v>
      </c>
      <c r="BE490" s="238">
        <f>IF(N490="základní",J490,0)</f>
        <v>0</v>
      </c>
      <c r="BF490" s="238">
        <f>IF(N490="snížená",J490,0)</f>
        <v>0</v>
      </c>
      <c r="BG490" s="238">
        <f>IF(N490="zákl. přenesená",J490,0)</f>
        <v>0</v>
      </c>
      <c r="BH490" s="238">
        <f>IF(N490="sníž. přenesená",J490,0)</f>
        <v>0</v>
      </c>
      <c r="BI490" s="238">
        <f>IF(N490="nulová",J490,0)</f>
        <v>0</v>
      </c>
      <c r="BJ490" s="18" t="s">
        <v>77</v>
      </c>
      <c r="BK490" s="238">
        <f>ROUND(I490*H490,2)</f>
        <v>0</v>
      </c>
      <c r="BL490" s="18" t="s">
        <v>251</v>
      </c>
      <c r="BM490" s="237" t="s">
        <v>563</v>
      </c>
    </row>
    <row r="491" spans="1:51" s="13" customFormat="1" ht="12">
      <c r="A491" s="13"/>
      <c r="B491" s="239"/>
      <c r="C491" s="240"/>
      <c r="D491" s="241" t="s">
        <v>152</v>
      </c>
      <c r="E491" s="242" t="s">
        <v>18</v>
      </c>
      <c r="F491" s="243" t="s">
        <v>162</v>
      </c>
      <c r="G491" s="240"/>
      <c r="H491" s="242" t="s">
        <v>18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9" t="s">
        <v>152</v>
      </c>
      <c r="AU491" s="249" t="s">
        <v>79</v>
      </c>
      <c r="AV491" s="13" t="s">
        <v>77</v>
      </c>
      <c r="AW491" s="13" t="s">
        <v>32</v>
      </c>
      <c r="AX491" s="13" t="s">
        <v>70</v>
      </c>
      <c r="AY491" s="249" t="s">
        <v>142</v>
      </c>
    </row>
    <row r="492" spans="1:51" s="14" customFormat="1" ht="12">
      <c r="A492" s="14"/>
      <c r="B492" s="250"/>
      <c r="C492" s="251"/>
      <c r="D492" s="241" t="s">
        <v>152</v>
      </c>
      <c r="E492" s="252" t="s">
        <v>18</v>
      </c>
      <c r="F492" s="253" t="s">
        <v>150</v>
      </c>
      <c r="G492" s="251"/>
      <c r="H492" s="254">
        <v>4</v>
      </c>
      <c r="I492" s="255"/>
      <c r="J492" s="251"/>
      <c r="K492" s="251"/>
      <c r="L492" s="256"/>
      <c r="M492" s="257"/>
      <c r="N492" s="258"/>
      <c r="O492" s="258"/>
      <c r="P492" s="258"/>
      <c r="Q492" s="258"/>
      <c r="R492" s="258"/>
      <c r="S492" s="258"/>
      <c r="T492" s="25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0" t="s">
        <v>152</v>
      </c>
      <c r="AU492" s="260" t="s">
        <v>79</v>
      </c>
      <c r="AV492" s="14" t="s">
        <v>79</v>
      </c>
      <c r="AW492" s="14" t="s">
        <v>32</v>
      </c>
      <c r="AX492" s="14" t="s">
        <v>70</v>
      </c>
      <c r="AY492" s="260" t="s">
        <v>142</v>
      </c>
    </row>
    <row r="493" spans="1:51" s="15" customFormat="1" ht="12">
      <c r="A493" s="15"/>
      <c r="B493" s="261"/>
      <c r="C493" s="262"/>
      <c r="D493" s="241" t="s">
        <v>152</v>
      </c>
      <c r="E493" s="263" t="s">
        <v>18</v>
      </c>
      <c r="F493" s="264" t="s">
        <v>156</v>
      </c>
      <c r="G493" s="262"/>
      <c r="H493" s="265">
        <v>4</v>
      </c>
      <c r="I493" s="266"/>
      <c r="J493" s="262"/>
      <c r="K493" s="262"/>
      <c r="L493" s="267"/>
      <c r="M493" s="268"/>
      <c r="N493" s="269"/>
      <c r="O493" s="269"/>
      <c r="P493" s="269"/>
      <c r="Q493" s="269"/>
      <c r="R493" s="269"/>
      <c r="S493" s="269"/>
      <c r="T493" s="27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1" t="s">
        <v>152</v>
      </c>
      <c r="AU493" s="271" t="s">
        <v>79</v>
      </c>
      <c r="AV493" s="15" t="s">
        <v>150</v>
      </c>
      <c r="AW493" s="15" t="s">
        <v>32</v>
      </c>
      <c r="AX493" s="15" t="s">
        <v>77</v>
      </c>
      <c r="AY493" s="271" t="s">
        <v>142</v>
      </c>
    </row>
    <row r="494" spans="1:65" s="2" customFormat="1" ht="16.5" customHeight="1">
      <c r="A494" s="39"/>
      <c r="B494" s="40"/>
      <c r="C494" s="272" t="s">
        <v>564</v>
      </c>
      <c r="D494" s="272" t="s">
        <v>321</v>
      </c>
      <c r="E494" s="273" t="s">
        <v>565</v>
      </c>
      <c r="F494" s="274" t="s">
        <v>566</v>
      </c>
      <c r="G494" s="275" t="s">
        <v>367</v>
      </c>
      <c r="H494" s="276">
        <v>4</v>
      </c>
      <c r="I494" s="277"/>
      <c r="J494" s="276">
        <f>ROUND(I494*H494,2)</f>
        <v>0</v>
      </c>
      <c r="K494" s="274" t="s">
        <v>149</v>
      </c>
      <c r="L494" s="278"/>
      <c r="M494" s="279" t="s">
        <v>18</v>
      </c>
      <c r="N494" s="280" t="s">
        <v>41</v>
      </c>
      <c r="O494" s="85"/>
      <c r="P494" s="235">
        <f>O494*H494</f>
        <v>0</v>
      </c>
      <c r="Q494" s="235">
        <v>0.0146</v>
      </c>
      <c r="R494" s="235">
        <f>Q494*H494</f>
        <v>0.0584</v>
      </c>
      <c r="S494" s="235">
        <v>0</v>
      </c>
      <c r="T494" s="23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7" t="s">
        <v>324</v>
      </c>
      <c r="AT494" s="237" t="s">
        <v>321</v>
      </c>
      <c r="AU494" s="237" t="s">
        <v>79</v>
      </c>
      <c r="AY494" s="18" t="s">
        <v>142</v>
      </c>
      <c r="BE494" s="238">
        <f>IF(N494="základní",J494,0)</f>
        <v>0</v>
      </c>
      <c r="BF494" s="238">
        <f>IF(N494="snížená",J494,0)</f>
        <v>0</v>
      </c>
      <c r="BG494" s="238">
        <f>IF(N494="zákl. přenesená",J494,0)</f>
        <v>0</v>
      </c>
      <c r="BH494" s="238">
        <f>IF(N494="sníž. přenesená",J494,0)</f>
        <v>0</v>
      </c>
      <c r="BI494" s="238">
        <f>IF(N494="nulová",J494,0)</f>
        <v>0</v>
      </c>
      <c r="BJ494" s="18" t="s">
        <v>77</v>
      </c>
      <c r="BK494" s="238">
        <f>ROUND(I494*H494,2)</f>
        <v>0</v>
      </c>
      <c r="BL494" s="18" t="s">
        <v>251</v>
      </c>
      <c r="BM494" s="237" t="s">
        <v>567</v>
      </c>
    </row>
    <row r="495" spans="1:51" s="13" customFormat="1" ht="12">
      <c r="A495" s="13"/>
      <c r="B495" s="239"/>
      <c r="C495" s="240"/>
      <c r="D495" s="241" t="s">
        <v>152</v>
      </c>
      <c r="E495" s="242" t="s">
        <v>18</v>
      </c>
      <c r="F495" s="243" t="s">
        <v>162</v>
      </c>
      <c r="G495" s="240"/>
      <c r="H495" s="242" t="s">
        <v>18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9" t="s">
        <v>152</v>
      </c>
      <c r="AU495" s="249" t="s">
        <v>79</v>
      </c>
      <c r="AV495" s="13" t="s">
        <v>77</v>
      </c>
      <c r="AW495" s="13" t="s">
        <v>32</v>
      </c>
      <c r="AX495" s="13" t="s">
        <v>70</v>
      </c>
      <c r="AY495" s="249" t="s">
        <v>142</v>
      </c>
    </row>
    <row r="496" spans="1:51" s="14" customFormat="1" ht="12">
      <c r="A496" s="14"/>
      <c r="B496" s="250"/>
      <c r="C496" s="251"/>
      <c r="D496" s="241" t="s">
        <v>152</v>
      </c>
      <c r="E496" s="252" t="s">
        <v>18</v>
      </c>
      <c r="F496" s="253" t="s">
        <v>150</v>
      </c>
      <c r="G496" s="251"/>
      <c r="H496" s="254">
        <v>4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0" t="s">
        <v>152</v>
      </c>
      <c r="AU496" s="260" t="s">
        <v>79</v>
      </c>
      <c r="AV496" s="14" t="s">
        <v>79</v>
      </c>
      <c r="AW496" s="14" t="s">
        <v>32</v>
      </c>
      <c r="AX496" s="14" t="s">
        <v>70</v>
      </c>
      <c r="AY496" s="260" t="s">
        <v>142</v>
      </c>
    </row>
    <row r="497" spans="1:51" s="15" customFormat="1" ht="12">
      <c r="A497" s="15"/>
      <c r="B497" s="261"/>
      <c r="C497" s="262"/>
      <c r="D497" s="241" t="s">
        <v>152</v>
      </c>
      <c r="E497" s="263" t="s">
        <v>18</v>
      </c>
      <c r="F497" s="264" t="s">
        <v>156</v>
      </c>
      <c r="G497" s="262"/>
      <c r="H497" s="265">
        <v>4</v>
      </c>
      <c r="I497" s="266"/>
      <c r="J497" s="262"/>
      <c r="K497" s="262"/>
      <c r="L497" s="267"/>
      <c r="M497" s="268"/>
      <c r="N497" s="269"/>
      <c r="O497" s="269"/>
      <c r="P497" s="269"/>
      <c r="Q497" s="269"/>
      <c r="R497" s="269"/>
      <c r="S497" s="269"/>
      <c r="T497" s="27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1" t="s">
        <v>152</v>
      </c>
      <c r="AU497" s="271" t="s">
        <v>79</v>
      </c>
      <c r="AV497" s="15" t="s">
        <v>150</v>
      </c>
      <c r="AW497" s="15" t="s">
        <v>32</v>
      </c>
      <c r="AX497" s="15" t="s">
        <v>77</v>
      </c>
      <c r="AY497" s="271" t="s">
        <v>142</v>
      </c>
    </row>
    <row r="498" spans="1:65" s="2" customFormat="1" ht="16.5" customHeight="1">
      <c r="A498" s="39"/>
      <c r="B498" s="40"/>
      <c r="C498" s="227" t="s">
        <v>568</v>
      </c>
      <c r="D498" s="227" t="s">
        <v>145</v>
      </c>
      <c r="E498" s="228" t="s">
        <v>569</v>
      </c>
      <c r="F498" s="229" t="s">
        <v>570</v>
      </c>
      <c r="G498" s="230" t="s">
        <v>415</v>
      </c>
      <c r="H498" s="231">
        <v>7</v>
      </c>
      <c r="I498" s="232"/>
      <c r="J498" s="231">
        <f>ROUND(I498*H498,2)</f>
        <v>0</v>
      </c>
      <c r="K498" s="229" t="s">
        <v>149</v>
      </c>
      <c r="L498" s="45"/>
      <c r="M498" s="233" t="s">
        <v>18</v>
      </c>
      <c r="N498" s="234" t="s">
        <v>41</v>
      </c>
      <c r="O498" s="85"/>
      <c r="P498" s="235">
        <f>O498*H498</f>
        <v>0</v>
      </c>
      <c r="Q498" s="235">
        <v>0</v>
      </c>
      <c r="R498" s="235">
        <f>Q498*H498</f>
        <v>0</v>
      </c>
      <c r="S498" s="235">
        <v>0</v>
      </c>
      <c r="T498" s="23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7" t="s">
        <v>251</v>
      </c>
      <c r="AT498" s="237" t="s">
        <v>145</v>
      </c>
      <c r="AU498" s="237" t="s">
        <v>79</v>
      </c>
      <c r="AY498" s="18" t="s">
        <v>142</v>
      </c>
      <c r="BE498" s="238">
        <f>IF(N498="základní",J498,0)</f>
        <v>0</v>
      </c>
      <c r="BF498" s="238">
        <f>IF(N498="snížená",J498,0)</f>
        <v>0</v>
      </c>
      <c r="BG498" s="238">
        <f>IF(N498="zákl. přenesená",J498,0)</f>
        <v>0</v>
      </c>
      <c r="BH498" s="238">
        <f>IF(N498="sníž. přenesená",J498,0)</f>
        <v>0</v>
      </c>
      <c r="BI498" s="238">
        <f>IF(N498="nulová",J498,0)</f>
        <v>0</v>
      </c>
      <c r="BJ498" s="18" t="s">
        <v>77</v>
      </c>
      <c r="BK498" s="238">
        <f>ROUND(I498*H498,2)</f>
        <v>0</v>
      </c>
      <c r="BL498" s="18" t="s">
        <v>251</v>
      </c>
      <c r="BM498" s="237" t="s">
        <v>571</v>
      </c>
    </row>
    <row r="499" spans="1:51" s="13" customFormat="1" ht="12">
      <c r="A499" s="13"/>
      <c r="B499" s="239"/>
      <c r="C499" s="240"/>
      <c r="D499" s="241" t="s">
        <v>152</v>
      </c>
      <c r="E499" s="242" t="s">
        <v>18</v>
      </c>
      <c r="F499" s="243" t="s">
        <v>162</v>
      </c>
      <c r="G499" s="240"/>
      <c r="H499" s="242" t="s">
        <v>18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152</v>
      </c>
      <c r="AU499" s="249" t="s">
        <v>79</v>
      </c>
      <c r="AV499" s="13" t="s">
        <v>77</v>
      </c>
      <c r="AW499" s="13" t="s">
        <v>32</v>
      </c>
      <c r="AX499" s="13" t="s">
        <v>70</v>
      </c>
      <c r="AY499" s="249" t="s">
        <v>142</v>
      </c>
    </row>
    <row r="500" spans="1:51" s="14" customFormat="1" ht="12">
      <c r="A500" s="14"/>
      <c r="B500" s="250"/>
      <c r="C500" s="251"/>
      <c r="D500" s="241" t="s">
        <v>152</v>
      </c>
      <c r="E500" s="252" t="s">
        <v>18</v>
      </c>
      <c r="F500" s="253" t="s">
        <v>418</v>
      </c>
      <c r="G500" s="251"/>
      <c r="H500" s="254">
        <v>7</v>
      </c>
      <c r="I500" s="255"/>
      <c r="J500" s="251"/>
      <c r="K500" s="251"/>
      <c r="L500" s="256"/>
      <c r="M500" s="257"/>
      <c r="N500" s="258"/>
      <c r="O500" s="258"/>
      <c r="P500" s="258"/>
      <c r="Q500" s="258"/>
      <c r="R500" s="258"/>
      <c r="S500" s="258"/>
      <c r="T500" s="25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0" t="s">
        <v>152</v>
      </c>
      <c r="AU500" s="260" t="s">
        <v>79</v>
      </c>
      <c r="AV500" s="14" t="s">
        <v>79</v>
      </c>
      <c r="AW500" s="14" t="s">
        <v>32</v>
      </c>
      <c r="AX500" s="14" t="s">
        <v>70</v>
      </c>
      <c r="AY500" s="260" t="s">
        <v>142</v>
      </c>
    </row>
    <row r="501" spans="1:51" s="15" customFormat="1" ht="12">
      <c r="A501" s="15"/>
      <c r="B501" s="261"/>
      <c r="C501" s="262"/>
      <c r="D501" s="241" t="s">
        <v>152</v>
      </c>
      <c r="E501" s="263" t="s">
        <v>18</v>
      </c>
      <c r="F501" s="264" t="s">
        <v>156</v>
      </c>
      <c r="G501" s="262"/>
      <c r="H501" s="265">
        <v>7</v>
      </c>
      <c r="I501" s="266"/>
      <c r="J501" s="262"/>
      <c r="K501" s="262"/>
      <c r="L501" s="267"/>
      <c r="M501" s="268"/>
      <c r="N501" s="269"/>
      <c r="O501" s="269"/>
      <c r="P501" s="269"/>
      <c r="Q501" s="269"/>
      <c r="R501" s="269"/>
      <c r="S501" s="269"/>
      <c r="T501" s="270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71" t="s">
        <v>152</v>
      </c>
      <c r="AU501" s="271" t="s">
        <v>79</v>
      </c>
      <c r="AV501" s="15" t="s">
        <v>150</v>
      </c>
      <c r="AW501" s="15" t="s">
        <v>32</v>
      </c>
      <c r="AX501" s="15" t="s">
        <v>77</v>
      </c>
      <c r="AY501" s="271" t="s">
        <v>142</v>
      </c>
    </row>
    <row r="502" spans="1:65" s="2" customFormat="1" ht="24" customHeight="1">
      <c r="A502" s="39"/>
      <c r="B502" s="40"/>
      <c r="C502" s="272" t="s">
        <v>572</v>
      </c>
      <c r="D502" s="272" t="s">
        <v>321</v>
      </c>
      <c r="E502" s="273" t="s">
        <v>573</v>
      </c>
      <c r="F502" s="274" t="s">
        <v>574</v>
      </c>
      <c r="G502" s="275" t="s">
        <v>367</v>
      </c>
      <c r="H502" s="276">
        <v>7</v>
      </c>
      <c r="I502" s="277"/>
      <c r="J502" s="276">
        <f>ROUND(I502*H502,2)</f>
        <v>0</v>
      </c>
      <c r="K502" s="274" t="s">
        <v>149</v>
      </c>
      <c r="L502" s="278"/>
      <c r="M502" s="279" t="s">
        <v>18</v>
      </c>
      <c r="N502" s="280" t="s">
        <v>41</v>
      </c>
      <c r="O502" s="85"/>
      <c r="P502" s="235">
        <f>O502*H502</f>
        <v>0</v>
      </c>
      <c r="Q502" s="235">
        <v>0.018</v>
      </c>
      <c r="R502" s="235">
        <f>Q502*H502</f>
        <v>0.126</v>
      </c>
      <c r="S502" s="235">
        <v>0</v>
      </c>
      <c r="T502" s="236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7" t="s">
        <v>324</v>
      </c>
      <c r="AT502" s="237" t="s">
        <v>321</v>
      </c>
      <c r="AU502" s="237" t="s">
        <v>79</v>
      </c>
      <c r="AY502" s="18" t="s">
        <v>142</v>
      </c>
      <c r="BE502" s="238">
        <f>IF(N502="základní",J502,0)</f>
        <v>0</v>
      </c>
      <c r="BF502" s="238">
        <f>IF(N502="snížená",J502,0)</f>
        <v>0</v>
      </c>
      <c r="BG502" s="238">
        <f>IF(N502="zákl. přenesená",J502,0)</f>
        <v>0</v>
      </c>
      <c r="BH502" s="238">
        <f>IF(N502="sníž. přenesená",J502,0)</f>
        <v>0</v>
      </c>
      <c r="BI502" s="238">
        <f>IF(N502="nulová",J502,0)</f>
        <v>0</v>
      </c>
      <c r="BJ502" s="18" t="s">
        <v>77</v>
      </c>
      <c r="BK502" s="238">
        <f>ROUND(I502*H502,2)</f>
        <v>0</v>
      </c>
      <c r="BL502" s="18" t="s">
        <v>251</v>
      </c>
      <c r="BM502" s="237" t="s">
        <v>575</v>
      </c>
    </row>
    <row r="503" spans="1:51" s="13" customFormat="1" ht="12">
      <c r="A503" s="13"/>
      <c r="B503" s="239"/>
      <c r="C503" s="240"/>
      <c r="D503" s="241" t="s">
        <v>152</v>
      </c>
      <c r="E503" s="242" t="s">
        <v>18</v>
      </c>
      <c r="F503" s="243" t="s">
        <v>162</v>
      </c>
      <c r="G503" s="240"/>
      <c r="H503" s="242" t="s">
        <v>18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152</v>
      </c>
      <c r="AU503" s="249" t="s">
        <v>79</v>
      </c>
      <c r="AV503" s="13" t="s">
        <v>77</v>
      </c>
      <c r="AW503" s="13" t="s">
        <v>32</v>
      </c>
      <c r="AX503" s="13" t="s">
        <v>70</v>
      </c>
      <c r="AY503" s="249" t="s">
        <v>142</v>
      </c>
    </row>
    <row r="504" spans="1:51" s="14" customFormat="1" ht="12">
      <c r="A504" s="14"/>
      <c r="B504" s="250"/>
      <c r="C504" s="251"/>
      <c r="D504" s="241" t="s">
        <v>152</v>
      </c>
      <c r="E504" s="252" t="s">
        <v>18</v>
      </c>
      <c r="F504" s="253" t="s">
        <v>418</v>
      </c>
      <c r="G504" s="251"/>
      <c r="H504" s="254">
        <v>7</v>
      </c>
      <c r="I504" s="255"/>
      <c r="J504" s="251"/>
      <c r="K504" s="251"/>
      <c r="L504" s="256"/>
      <c r="M504" s="257"/>
      <c r="N504" s="258"/>
      <c r="O504" s="258"/>
      <c r="P504" s="258"/>
      <c r="Q504" s="258"/>
      <c r="R504" s="258"/>
      <c r="S504" s="258"/>
      <c r="T504" s="25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0" t="s">
        <v>152</v>
      </c>
      <c r="AU504" s="260" t="s">
        <v>79</v>
      </c>
      <c r="AV504" s="14" t="s">
        <v>79</v>
      </c>
      <c r="AW504" s="14" t="s">
        <v>32</v>
      </c>
      <c r="AX504" s="14" t="s">
        <v>70</v>
      </c>
      <c r="AY504" s="260" t="s">
        <v>142</v>
      </c>
    </row>
    <row r="505" spans="1:51" s="15" customFormat="1" ht="12">
      <c r="A505" s="15"/>
      <c r="B505" s="261"/>
      <c r="C505" s="262"/>
      <c r="D505" s="241" t="s">
        <v>152</v>
      </c>
      <c r="E505" s="263" t="s">
        <v>18</v>
      </c>
      <c r="F505" s="264" t="s">
        <v>156</v>
      </c>
      <c r="G505" s="262"/>
      <c r="H505" s="265">
        <v>7</v>
      </c>
      <c r="I505" s="266"/>
      <c r="J505" s="262"/>
      <c r="K505" s="262"/>
      <c r="L505" s="267"/>
      <c r="M505" s="268"/>
      <c r="N505" s="269"/>
      <c r="O505" s="269"/>
      <c r="P505" s="269"/>
      <c r="Q505" s="269"/>
      <c r="R505" s="269"/>
      <c r="S505" s="269"/>
      <c r="T505" s="270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1" t="s">
        <v>152</v>
      </c>
      <c r="AU505" s="271" t="s">
        <v>79</v>
      </c>
      <c r="AV505" s="15" t="s">
        <v>150</v>
      </c>
      <c r="AW505" s="15" t="s">
        <v>32</v>
      </c>
      <c r="AX505" s="15" t="s">
        <v>77</v>
      </c>
      <c r="AY505" s="271" t="s">
        <v>142</v>
      </c>
    </row>
    <row r="506" spans="1:65" s="2" customFormat="1" ht="16.5" customHeight="1">
      <c r="A506" s="39"/>
      <c r="B506" s="40"/>
      <c r="C506" s="272" t="s">
        <v>576</v>
      </c>
      <c r="D506" s="272" t="s">
        <v>321</v>
      </c>
      <c r="E506" s="273" t="s">
        <v>577</v>
      </c>
      <c r="F506" s="274" t="s">
        <v>578</v>
      </c>
      <c r="G506" s="275" t="s">
        <v>367</v>
      </c>
      <c r="H506" s="276">
        <v>7</v>
      </c>
      <c r="I506" s="277"/>
      <c r="J506" s="276">
        <f>ROUND(I506*H506,2)</f>
        <v>0</v>
      </c>
      <c r="K506" s="274" t="s">
        <v>149</v>
      </c>
      <c r="L506" s="278"/>
      <c r="M506" s="279" t="s">
        <v>18</v>
      </c>
      <c r="N506" s="280" t="s">
        <v>41</v>
      </c>
      <c r="O506" s="85"/>
      <c r="P506" s="235">
        <f>O506*H506</f>
        <v>0</v>
      </c>
      <c r="Q506" s="235">
        <v>0.001</v>
      </c>
      <c r="R506" s="235">
        <f>Q506*H506</f>
        <v>0.007</v>
      </c>
      <c r="S506" s="235">
        <v>0</v>
      </c>
      <c r="T506" s="236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7" t="s">
        <v>324</v>
      </c>
      <c r="AT506" s="237" t="s">
        <v>321</v>
      </c>
      <c r="AU506" s="237" t="s">
        <v>79</v>
      </c>
      <c r="AY506" s="18" t="s">
        <v>142</v>
      </c>
      <c r="BE506" s="238">
        <f>IF(N506="základní",J506,0)</f>
        <v>0</v>
      </c>
      <c r="BF506" s="238">
        <f>IF(N506="snížená",J506,0)</f>
        <v>0</v>
      </c>
      <c r="BG506" s="238">
        <f>IF(N506="zákl. přenesená",J506,0)</f>
        <v>0</v>
      </c>
      <c r="BH506" s="238">
        <f>IF(N506="sníž. přenesená",J506,0)</f>
        <v>0</v>
      </c>
      <c r="BI506" s="238">
        <f>IF(N506="nulová",J506,0)</f>
        <v>0</v>
      </c>
      <c r="BJ506" s="18" t="s">
        <v>77</v>
      </c>
      <c r="BK506" s="238">
        <f>ROUND(I506*H506,2)</f>
        <v>0</v>
      </c>
      <c r="BL506" s="18" t="s">
        <v>251</v>
      </c>
      <c r="BM506" s="237" t="s">
        <v>579</v>
      </c>
    </row>
    <row r="507" spans="1:51" s="13" customFormat="1" ht="12">
      <c r="A507" s="13"/>
      <c r="B507" s="239"/>
      <c r="C507" s="240"/>
      <c r="D507" s="241" t="s">
        <v>152</v>
      </c>
      <c r="E507" s="242" t="s">
        <v>18</v>
      </c>
      <c r="F507" s="243" t="s">
        <v>162</v>
      </c>
      <c r="G507" s="240"/>
      <c r="H507" s="242" t="s">
        <v>18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9" t="s">
        <v>152</v>
      </c>
      <c r="AU507" s="249" t="s">
        <v>79</v>
      </c>
      <c r="AV507" s="13" t="s">
        <v>77</v>
      </c>
      <c r="AW507" s="13" t="s">
        <v>32</v>
      </c>
      <c r="AX507" s="13" t="s">
        <v>70</v>
      </c>
      <c r="AY507" s="249" t="s">
        <v>142</v>
      </c>
    </row>
    <row r="508" spans="1:51" s="14" customFormat="1" ht="12">
      <c r="A508" s="14"/>
      <c r="B508" s="250"/>
      <c r="C508" s="251"/>
      <c r="D508" s="241" t="s">
        <v>152</v>
      </c>
      <c r="E508" s="252" t="s">
        <v>18</v>
      </c>
      <c r="F508" s="253" t="s">
        <v>418</v>
      </c>
      <c r="G508" s="251"/>
      <c r="H508" s="254">
        <v>7</v>
      </c>
      <c r="I508" s="255"/>
      <c r="J508" s="251"/>
      <c r="K508" s="251"/>
      <c r="L508" s="256"/>
      <c r="M508" s="257"/>
      <c r="N508" s="258"/>
      <c r="O508" s="258"/>
      <c r="P508" s="258"/>
      <c r="Q508" s="258"/>
      <c r="R508" s="258"/>
      <c r="S508" s="258"/>
      <c r="T508" s="25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0" t="s">
        <v>152</v>
      </c>
      <c r="AU508" s="260" t="s">
        <v>79</v>
      </c>
      <c r="AV508" s="14" t="s">
        <v>79</v>
      </c>
      <c r="AW508" s="14" t="s">
        <v>32</v>
      </c>
      <c r="AX508" s="14" t="s">
        <v>70</v>
      </c>
      <c r="AY508" s="260" t="s">
        <v>142</v>
      </c>
    </row>
    <row r="509" spans="1:51" s="15" customFormat="1" ht="12">
      <c r="A509" s="15"/>
      <c r="B509" s="261"/>
      <c r="C509" s="262"/>
      <c r="D509" s="241" t="s">
        <v>152</v>
      </c>
      <c r="E509" s="263" t="s">
        <v>18</v>
      </c>
      <c r="F509" s="264" t="s">
        <v>156</v>
      </c>
      <c r="G509" s="262"/>
      <c r="H509" s="265">
        <v>7</v>
      </c>
      <c r="I509" s="266"/>
      <c r="J509" s="262"/>
      <c r="K509" s="262"/>
      <c r="L509" s="267"/>
      <c r="M509" s="268"/>
      <c r="N509" s="269"/>
      <c r="O509" s="269"/>
      <c r="P509" s="269"/>
      <c r="Q509" s="269"/>
      <c r="R509" s="269"/>
      <c r="S509" s="269"/>
      <c r="T509" s="270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1" t="s">
        <v>152</v>
      </c>
      <c r="AU509" s="271" t="s">
        <v>79</v>
      </c>
      <c r="AV509" s="15" t="s">
        <v>150</v>
      </c>
      <c r="AW509" s="15" t="s">
        <v>32</v>
      </c>
      <c r="AX509" s="15" t="s">
        <v>77</v>
      </c>
      <c r="AY509" s="271" t="s">
        <v>142</v>
      </c>
    </row>
    <row r="510" spans="1:65" s="2" customFormat="1" ht="24" customHeight="1">
      <c r="A510" s="39"/>
      <c r="B510" s="40"/>
      <c r="C510" s="227" t="s">
        <v>580</v>
      </c>
      <c r="D510" s="227" t="s">
        <v>145</v>
      </c>
      <c r="E510" s="228" t="s">
        <v>581</v>
      </c>
      <c r="F510" s="229" t="s">
        <v>582</v>
      </c>
      <c r="G510" s="230" t="s">
        <v>309</v>
      </c>
      <c r="H510" s="232"/>
      <c r="I510" s="232"/>
      <c r="J510" s="231">
        <f>ROUND(I510*H510,2)</f>
        <v>0</v>
      </c>
      <c r="K510" s="229" t="s">
        <v>149</v>
      </c>
      <c r="L510" s="45"/>
      <c r="M510" s="233" t="s">
        <v>18</v>
      </c>
      <c r="N510" s="234" t="s">
        <v>41</v>
      </c>
      <c r="O510" s="85"/>
      <c r="P510" s="235">
        <f>O510*H510</f>
        <v>0</v>
      </c>
      <c r="Q510" s="235">
        <v>0</v>
      </c>
      <c r="R510" s="235">
        <f>Q510*H510</f>
        <v>0</v>
      </c>
      <c r="S510" s="235">
        <v>0</v>
      </c>
      <c r="T510" s="23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7" t="s">
        <v>251</v>
      </c>
      <c r="AT510" s="237" t="s">
        <v>145</v>
      </c>
      <c r="AU510" s="237" t="s">
        <v>79</v>
      </c>
      <c r="AY510" s="18" t="s">
        <v>142</v>
      </c>
      <c r="BE510" s="238">
        <f>IF(N510="základní",J510,0)</f>
        <v>0</v>
      </c>
      <c r="BF510" s="238">
        <f>IF(N510="snížená",J510,0)</f>
        <v>0</v>
      </c>
      <c r="BG510" s="238">
        <f>IF(N510="zákl. přenesená",J510,0)</f>
        <v>0</v>
      </c>
      <c r="BH510" s="238">
        <f>IF(N510="sníž. přenesená",J510,0)</f>
        <v>0</v>
      </c>
      <c r="BI510" s="238">
        <f>IF(N510="nulová",J510,0)</f>
        <v>0</v>
      </c>
      <c r="BJ510" s="18" t="s">
        <v>77</v>
      </c>
      <c r="BK510" s="238">
        <f>ROUND(I510*H510,2)</f>
        <v>0</v>
      </c>
      <c r="BL510" s="18" t="s">
        <v>251</v>
      </c>
      <c r="BM510" s="237" t="s">
        <v>583</v>
      </c>
    </row>
    <row r="511" spans="1:63" s="12" customFormat="1" ht="22.8" customHeight="1">
      <c r="A511" s="12"/>
      <c r="B511" s="211"/>
      <c r="C511" s="212"/>
      <c r="D511" s="213" t="s">
        <v>69</v>
      </c>
      <c r="E511" s="225" t="s">
        <v>584</v>
      </c>
      <c r="F511" s="225" t="s">
        <v>585</v>
      </c>
      <c r="G511" s="212"/>
      <c r="H511" s="212"/>
      <c r="I511" s="215"/>
      <c r="J511" s="226">
        <f>BK511</f>
        <v>0</v>
      </c>
      <c r="K511" s="212"/>
      <c r="L511" s="217"/>
      <c r="M511" s="218"/>
      <c r="N511" s="219"/>
      <c r="O511" s="219"/>
      <c r="P511" s="220">
        <f>SUM(P512:P528)</f>
        <v>0</v>
      </c>
      <c r="Q511" s="219"/>
      <c r="R511" s="220">
        <f>SUM(R512:R528)</f>
        <v>0.00028000000000000003</v>
      </c>
      <c r="S511" s="219"/>
      <c r="T511" s="221">
        <f>SUM(T512:T528)</f>
        <v>0.0494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22" t="s">
        <v>79</v>
      </c>
      <c r="AT511" s="223" t="s">
        <v>69</v>
      </c>
      <c r="AU511" s="223" t="s">
        <v>77</v>
      </c>
      <c r="AY511" s="222" t="s">
        <v>142</v>
      </c>
      <c r="BK511" s="224">
        <f>SUM(BK512:BK528)</f>
        <v>0</v>
      </c>
    </row>
    <row r="512" spans="1:65" s="2" customFormat="1" ht="16.5" customHeight="1">
      <c r="A512" s="39"/>
      <c r="B512" s="40"/>
      <c r="C512" s="227" t="s">
        <v>586</v>
      </c>
      <c r="D512" s="227" t="s">
        <v>145</v>
      </c>
      <c r="E512" s="228" t="s">
        <v>587</v>
      </c>
      <c r="F512" s="229" t="s">
        <v>588</v>
      </c>
      <c r="G512" s="230" t="s">
        <v>230</v>
      </c>
      <c r="H512" s="231">
        <v>24</v>
      </c>
      <c r="I512" s="232"/>
      <c r="J512" s="231">
        <f>ROUND(I512*H512,2)</f>
        <v>0</v>
      </c>
      <c r="K512" s="229" t="s">
        <v>18</v>
      </c>
      <c r="L512" s="45"/>
      <c r="M512" s="233" t="s">
        <v>18</v>
      </c>
      <c r="N512" s="234" t="s">
        <v>41</v>
      </c>
      <c r="O512" s="85"/>
      <c r="P512" s="235">
        <f>O512*H512</f>
        <v>0</v>
      </c>
      <c r="Q512" s="235">
        <v>0</v>
      </c>
      <c r="R512" s="235">
        <f>Q512*H512</f>
        <v>0</v>
      </c>
      <c r="S512" s="235">
        <v>0</v>
      </c>
      <c r="T512" s="23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7" t="s">
        <v>251</v>
      </c>
      <c r="AT512" s="237" t="s">
        <v>145</v>
      </c>
      <c r="AU512" s="237" t="s">
        <v>79</v>
      </c>
      <c r="AY512" s="18" t="s">
        <v>142</v>
      </c>
      <c r="BE512" s="238">
        <f>IF(N512="základní",J512,0)</f>
        <v>0</v>
      </c>
      <c r="BF512" s="238">
        <f>IF(N512="snížená",J512,0)</f>
        <v>0</v>
      </c>
      <c r="BG512" s="238">
        <f>IF(N512="zákl. přenesená",J512,0)</f>
        <v>0</v>
      </c>
      <c r="BH512" s="238">
        <f>IF(N512="sníž. přenesená",J512,0)</f>
        <v>0</v>
      </c>
      <c r="BI512" s="238">
        <f>IF(N512="nulová",J512,0)</f>
        <v>0</v>
      </c>
      <c r="BJ512" s="18" t="s">
        <v>77</v>
      </c>
      <c r="BK512" s="238">
        <f>ROUND(I512*H512,2)</f>
        <v>0</v>
      </c>
      <c r="BL512" s="18" t="s">
        <v>251</v>
      </c>
      <c r="BM512" s="237" t="s">
        <v>589</v>
      </c>
    </row>
    <row r="513" spans="1:65" s="2" customFormat="1" ht="16.5" customHeight="1">
      <c r="A513" s="39"/>
      <c r="B513" s="40"/>
      <c r="C513" s="227" t="s">
        <v>590</v>
      </c>
      <c r="D513" s="227" t="s">
        <v>145</v>
      </c>
      <c r="E513" s="228" t="s">
        <v>591</v>
      </c>
      <c r="F513" s="229" t="s">
        <v>592</v>
      </c>
      <c r="G513" s="230" t="s">
        <v>367</v>
      </c>
      <c r="H513" s="231">
        <v>4</v>
      </c>
      <c r="I513" s="232"/>
      <c r="J513" s="231">
        <f>ROUND(I513*H513,2)</f>
        <v>0</v>
      </c>
      <c r="K513" s="229" t="s">
        <v>149</v>
      </c>
      <c r="L513" s="45"/>
      <c r="M513" s="233" t="s">
        <v>18</v>
      </c>
      <c r="N513" s="234" t="s">
        <v>41</v>
      </c>
      <c r="O513" s="85"/>
      <c r="P513" s="235">
        <f>O513*H513</f>
        <v>0</v>
      </c>
      <c r="Q513" s="235">
        <v>5E-05</v>
      </c>
      <c r="R513" s="235">
        <f>Q513*H513</f>
        <v>0.0002</v>
      </c>
      <c r="S513" s="235">
        <v>0.01235</v>
      </c>
      <c r="T513" s="236">
        <f>S513*H513</f>
        <v>0.0494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7" t="s">
        <v>251</v>
      </c>
      <c r="AT513" s="237" t="s">
        <v>145</v>
      </c>
      <c r="AU513" s="237" t="s">
        <v>79</v>
      </c>
      <c r="AY513" s="18" t="s">
        <v>142</v>
      </c>
      <c r="BE513" s="238">
        <f>IF(N513="základní",J513,0)</f>
        <v>0</v>
      </c>
      <c r="BF513" s="238">
        <f>IF(N513="snížená",J513,0)</f>
        <v>0</v>
      </c>
      <c r="BG513" s="238">
        <f>IF(N513="zákl. přenesená",J513,0)</f>
        <v>0</v>
      </c>
      <c r="BH513" s="238">
        <f>IF(N513="sníž. přenesená",J513,0)</f>
        <v>0</v>
      </c>
      <c r="BI513" s="238">
        <f>IF(N513="nulová",J513,0)</f>
        <v>0</v>
      </c>
      <c r="BJ513" s="18" t="s">
        <v>77</v>
      </c>
      <c r="BK513" s="238">
        <f>ROUND(I513*H513,2)</f>
        <v>0</v>
      </c>
      <c r="BL513" s="18" t="s">
        <v>251</v>
      </c>
      <c r="BM513" s="237" t="s">
        <v>593</v>
      </c>
    </row>
    <row r="514" spans="1:51" s="14" customFormat="1" ht="12">
      <c r="A514" s="14"/>
      <c r="B514" s="250"/>
      <c r="C514" s="251"/>
      <c r="D514" s="241" t="s">
        <v>152</v>
      </c>
      <c r="E514" s="252" t="s">
        <v>18</v>
      </c>
      <c r="F514" s="253" t="s">
        <v>150</v>
      </c>
      <c r="G514" s="251"/>
      <c r="H514" s="254">
        <v>4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0" t="s">
        <v>152</v>
      </c>
      <c r="AU514" s="260" t="s">
        <v>79</v>
      </c>
      <c r="AV514" s="14" t="s">
        <v>79</v>
      </c>
      <c r="AW514" s="14" t="s">
        <v>32</v>
      </c>
      <c r="AX514" s="14" t="s">
        <v>70</v>
      </c>
      <c r="AY514" s="260" t="s">
        <v>142</v>
      </c>
    </row>
    <row r="515" spans="1:51" s="15" customFormat="1" ht="12">
      <c r="A515" s="15"/>
      <c r="B515" s="261"/>
      <c r="C515" s="262"/>
      <c r="D515" s="241" t="s">
        <v>152</v>
      </c>
      <c r="E515" s="263" t="s">
        <v>18</v>
      </c>
      <c r="F515" s="264" t="s">
        <v>156</v>
      </c>
      <c r="G515" s="262"/>
      <c r="H515" s="265">
        <v>4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1" t="s">
        <v>152</v>
      </c>
      <c r="AU515" s="271" t="s">
        <v>79</v>
      </c>
      <c r="AV515" s="15" t="s">
        <v>150</v>
      </c>
      <c r="AW515" s="15" t="s">
        <v>32</v>
      </c>
      <c r="AX515" s="15" t="s">
        <v>77</v>
      </c>
      <c r="AY515" s="271" t="s">
        <v>142</v>
      </c>
    </row>
    <row r="516" spans="1:65" s="2" customFormat="1" ht="16.5" customHeight="1">
      <c r="A516" s="39"/>
      <c r="B516" s="40"/>
      <c r="C516" s="227" t="s">
        <v>594</v>
      </c>
      <c r="D516" s="227" t="s">
        <v>145</v>
      </c>
      <c r="E516" s="228" t="s">
        <v>595</v>
      </c>
      <c r="F516" s="229" t="s">
        <v>596</v>
      </c>
      <c r="G516" s="230" t="s">
        <v>367</v>
      </c>
      <c r="H516" s="231">
        <v>4</v>
      </c>
      <c r="I516" s="232"/>
      <c r="J516" s="231">
        <f>ROUND(I516*H516,2)</f>
        <v>0</v>
      </c>
      <c r="K516" s="229" t="s">
        <v>149</v>
      </c>
      <c r="L516" s="45"/>
      <c r="M516" s="233" t="s">
        <v>18</v>
      </c>
      <c r="N516" s="234" t="s">
        <v>41</v>
      </c>
      <c r="O516" s="85"/>
      <c r="P516" s="235">
        <f>O516*H516</f>
        <v>0</v>
      </c>
      <c r="Q516" s="235">
        <v>0</v>
      </c>
      <c r="R516" s="235">
        <f>Q516*H516</f>
        <v>0</v>
      </c>
      <c r="S516" s="235">
        <v>0</v>
      </c>
      <c r="T516" s="23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7" t="s">
        <v>251</v>
      </c>
      <c r="AT516" s="237" t="s">
        <v>145</v>
      </c>
      <c r="AU516" s="237" t="s">
        <v>79</v>
      </c>
      <c r="AY516" s="18" t="s">
        <v>142</v>
      </c>
      <c r="BE516" s="238">
        <f>IF(N516="základní",J516,0)</f>
        <v>0</v>
      </c>
      <c r="BF516" s="238">
        <f>IF(N516="snížená",J516,0)</f>
        <v>0</v>
      </c>
      <c r="BG516" s="238">
        <f>IF(N516="zákl. přenesená",J516,0)</f>
        <v>0</v>
      </c>
      <c r="BH516" s="238">
        <f>IF(N516="sníž. přenesená",J516,0)</f>
        <v>0</v>
      </c>
      <c r="BI516" s="238">
        <f>IF(N516="nulová",J516,0)</f>
        <v>0</v>
      </c>
      <c r="BJ516" s="18" t="s">
        <v>77</v>
      </c>
      <c r="BK516" s="238">
        <f>ROUND(I516*H516,2)</f>
        <v>0</v>
      </c>
      <c r="BL516" s="18" t="s">
        <v>251</v>
      </c>
      <c r="BM516" s="237" t="s">
        <v>597</v>
      </c>
    </row>
    <row r="517" spans="1:51" s="14" customFormat="1" ht="12">
      <c r="A517" s="14"/>
      <c r="B517" s="250"/>
      <c r="C517" s="251"/>
      <c r="D517" s="241" t="s">
        <v>152</v>
      </c>
      <c r="E517" s="252" t="s">
        <v>18</v>
      </c>
      <c r="F517" s="253" t="s">
        <v>150</v>
      </c>
      <c r="G517" s="251"/>
      <c r="H517" s="254">
        <v>4</v>
      </c>
      <c r="I517" s="255"/>
      <c r="J517" s="251"/>
      <c r="K517" s="251"/>
      <c r="L517" s="256"/>
      <c r="M517" s="257"/>
      <c r="N517" s="258"/>
      <c r="O517" s="258"/>
      <c r="P517" s="258"/>
      <c r="Q517" s="258"/>
      <c r="R517" s="258"/>
      <c r="S517" s="258"/>
      <c r="T517" s="25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0" t="s">
        <v>152</v>
      </c>
      <c r="AU517" s="260" t="s">
        <v>79</v>
      </c>
      <c r="AV517" s="14" t="s">
        <v>79</v>
      </c>
      <c r="AW517" s="14" t="s">
        <v>32</v>
      </c>
      <c r="AX517" s="14" t="s">
        <v>70</v>
      </c>
      <c r="AY517" s="260" t="s">
        <v>142</v>
      </c>
    </row>
    <row r="518" spans="1:51" s="15" customFormat="1" ht="12">
      <c r="A518" s="15"/>
      <c r="B518" s="261"/>
      <c r="C518" s="262"/>
      <c r="D518" s="241" t="s">
        <v>152</v>
      </c>
      <c r="E518" s="263" t="s">
        <v>18</v>
      </c>
      <c r="F518" s="264" t="s">
        <v>156</v>
      </c>
      <c r="G518" s="262"/>
      <c r="H518" s="265">
        <v>4</v>
      </c>
      <c r="I518" s="266"/>
      <c r="J518" s="262"/>
      <c r="K518" s="262"/>
      <c r="L518" s="267"/>
      <c r="M518" s="268"/>
      <c r="N518" s="269"/>
      <c r="O518" s="269"/>
      <c r="P518" s="269"/>
      <c r="Q518" s="269"/>
      <c r="R518" s="269"/>
      <c r="S518" s="269"/>
      <c r="T518" s="270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1" t="s">
        <v>152</v>
      </c>
      <c r="AU518" s="271" t="s">
        <v>79</v>
      </c>
      <c r="AV518" s="15" t="s">
        <v>150</v>
      </c>
      <c r="AW518" s="15" t="s">
        <v>32</v>
      </c>
      <c r="AX518" s="15" t="s">
        <v>77</v>
      </c>
      <c r="AY518" s="271" t="s">
        <v>142</v>
      </c>
    </row>
    <row r="519" spans="1:65" s="2" customFormat="1" ht="24" customHeight="1">
      <c r="A519" s="39"/>
      <c r="B519" s="40"/>
      <c r="C519" s="227" t="s">
        <v>598</v>
      </c>
      <c r="D519" s="227" t="s">
        <v>145</v>
      </c>
      <c r="E519" s="228" t="s">
        <v>599</v>
      </c>
      <c r="F519" s="229" t="s">
        <v>600</v>
      </c>
      <c r="G519" s="230" t="s">
        <v>148</v>
      </c>
      <c r="H519" s="231">
        <v>4.8</v>
      </c>
      <c r="I519" s="232"/>
      <c r="J519" s="231">
        <f>ROUND(I519*H519,2)</f>
        <v>0</v>
      </c>
      <c r="K519" s="229" t="s">
        <v>149</v>
      </c>
      <c r="L519" s="45"/>
      <c r="M519" s="233" t="s">
        <v>18</v>
      </c>
      <c r="N519" s="234" t="s">
        <v>41</v>
      </c>
      <c r="O519" s="85"/>
      <c r="P519" s="235">
        <f>O519*H519</f>
        <v>0</v>
      </c>
      <c r="Q519" s="235">
        <v>0</v>
      </c>
      <c r="R519" s="235">
        <f>Q519*H519</f>
        <v>0</v>
      </c>
      <c r="S519" s="235">
        <v>0</v>
      </c>
      <c r="T519" s="236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7" t="s">
        <v>251</v>
      </c>
      <c r="AT519" s="237" t="s">
        <v>145</v>
      </c>
      <c r="AU519" s="237" t="s">
        <v>79</v>
      </c>
      <c r="AY519" s="18" t="s">
        <v>142</v>
      </c>
      <c r="BE519" s="238">
        <f>IF(N519="základní",J519,0)</f>
        <v>0</v>
      </c>
      <c r="BF519" s="238">
        <f>IF(N519="snížená",J519,0)</f>
        <v>0</v>
      </c>
      <c r="BG519" s="238">
        <f>IF(N519="zákl. přenesená",J519,0)</f>
        <v>0</v>
      </c>
      <c r="BH519" s="238">
        <f>IF(N519="sníž. přenesená",J519,0)</f>
        <v>0</v>
      </c>
      <c r="BI519" s="238">
        <f>IF(N519="nulová",J519,0)</f>
        <v>0</v>
      </c>
      <c r="BJ519" s="18" t="s">
        <v>77</v>
      </c>
      <c r="BK519" s="238">
        <f>ROUND(I519*H519,2)</f>
        <v>0</v>
      </c>
      <c r="BL519" s="18" t="s">
        <v>251</v>
      </c>
      <c r="BM519" s="237" t="s">
        <v>601</v>
      </c>
    </row>
    <row r="520" spans="1:51" s="14" customFormat="1" ht="12">
      <c r="A520" s="14"/>
      <c r="B520" s="250"/>
      <c r="C520" s="251"/>
      <c r="D520" s="241" t="s">
        <v>152</v>
      </c>
      <c r="E520" s="252" t="s">
        <v>18</v>
      </c>
      <c r="F520" s="253" t="s">
        <v>602</v>
      </c>
      <c r="G520" s="251"/>
      <c r="H520" s="254">
        <v>4.8</v>
      </c>
      <c r="I520" s="255"/>
      <c r="J520" s="251"/>
      <c r="K520" s="251"/>
      <c r="L520" s="256"/>
      <c r="M520" s="257"/>
      <c r="N520" s="258"/>
      <c r="O520" s="258"/>
      <c r="P520" s="258"/>
      <c r="Q520" s="258"/>
      <c r="R520" s="258"/>
      <c r="S520" s="258"/>
      <c r="T520" s="25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0" t="s">
        <v>152</v>
      </c>
      <c r="AU520" s="260" t="s">
        <v>79</v>
      </c>
      <c r="AV520" s="14" t="s">
        <v>79</v>
      </c>
      <c r="AW520" s="14" t="s">
        <v>32</v>
      </c>
      <c r="AX520" s="14" t="s">
        <v>70</v>
      </c>
      <c r="AY520" s="260" t="s">
        <v>142</v>
      </c>
    </row>
    <row r="521" spans="1:51" s="15" customFormat="1" ht="12">
      <c r="A521" s="15"/>
      <c r="B521" s="261"/>
      <c r="C521" s="262"/>
      <c r="D521" s="241" t="s">
        <v>152</v>
      </c>
      <c r="E521" s="263" t="s">
        <v>18</v>
      </c>
      <c r="F521" s="264" t="s">
        <v>156</v>
      </c>
      <c r="G521" s="262"/>
      <c r="H521" s="265">
        <v>4.8</v>
      </c>
      <c r="I521" s="266"/>
      <c r="J521" s="262"/>
      <c r="K521" s="262"/>
      <c r="L521" s="267"/>
      <c r="M521" s="268"/>
      <c r="N521" s="269"/>
      <c r="O521" s="269"/>
      <c r="P521" s="269"/>
      <c r="Q521" s="269"/>
      <c r="R521" s="269"/>
      <c r="S521" s="269"/>
      <c r="T521" s="270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1" t="s">
        <v>152</v>
      </c>
      <c r="AU521" s="271" t="s">
        <v>79</v>
      </c>
      <c r="AV521" s="15" t="s">
        <v>150</v>
      </c>
      <c r="AW521" s="15" t="s">
        <v>32</v>
      </c>
      <c r="AX521" s="15" t="s">
        <v>77</v>
      </c>
      <c r="AY521" s="271" t="s">
        <v>142</v>
      </c>
    </row>
    <row r="522" spans="1:65" s="2" customFormat="1" ht="16.5" customHeight="1">
      <c r="A522" s="39"/>
      <c r="B522" s="40"/>
      <c r="C522" s="227" t="s">
        <v>603</v>
      </c>
      <c r="D522" s="227" t="s">
        <v>145</v>
      </c>
      <c r="E522" s="228" t="s">
        <v>604</v>
      </c>
      <c r="F522" s="229" t="s">
        <v>605</v>
      </c>
      <c r="G522" s="230" t="s">
        <v>367</v>
      </c>
      <c r="H522" s="231">
        <v>4</v>
      </c>
      <c r="I522" s="232"/>
      <c r="J522" s="231">
        <f>ROUND(I522*H522,2)</f>
        <v>0</v>
      </c>
      <c r="K522" s="229" t="s">
        <v>149</v>
      </c>
      <c r="L522" s="45"/>
      <c r="M522" s="233" t="s">
        <v>18</v>
      </c>
      <c r="N522" s="234" t="s">
        <v>41</v>
      </c>
      <c r="O522" s="85"/>
      <c r="P522" s="235">
        <f>O522*H522</f>
        <v>0</v>
      </c>
      <c r="Q522" s="235">
        <v>2E-05</v>
      </c>
      <c r="R522" s="235">
        <f>Q522*H522</f>
        <v>8E-05</v>
      </c>
      <c r="S522" s="235">
        <v>0</v>
      </c>
      <c r="T522" s="236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7" t="s">
        <v>251</v>
      </c>
      <c r="AT522" s="237" t="s">
        <v>145</v>
      </c>
      <c r="AU522" s="237" t="s">
        <v>79</v>
      </c>
      <c r="AY522" s="18" t="s">
        <v>142</v>
      </c>
      <c r="BE522" s="238">
        <f>IF(N522="základní",J522,0)</f>
        <v>0</v>
      </c>
      <c r="BF522" s="238">
        <f>IF(N522="snížená",J522,0)</f>
        <v>0</v>
      </c>
      <c r="BG522" s="238">
        <f>IF(N522="zákl. přenesená",J522,0)</f>
        <v>0</v>
      </c>
      <c r="BH522" s="238">
        <f>IF(N522="sníž. přenesená",J522,0)</f>
        <v>0</v>
      </c>
      <c r="BI522" s="238">
        <f>IF(N522="nulová",J522,0)</f>
        <v>0</v>
      </c>
      <c r="BJ522" s="18" t="s">
        <v>77</v>
      </c>
      <c r="BK522" s="238">
        <f>ROUND(I522*H522,2)</f>
        <v>0</v>
      </c>
      <c r="BL522" s="18" t="s">
        <v>251</v>
      </c>
      <c r="BM522" s="237" t="s">
        <v>606</v>
      </c>
    </row>
    <row r="523" spans="1:51" s="14" customFormat="1" ht="12">
      <c r="A523" s="14"/>
      <c r="B523" s="250"/>
      <c r="C523" s="251"/>
      <c r="D523" s="241" t="s">
        <v>152</v>
      </c>
      <c r="E523" s="252" t="s">
        <v>18</v>
      </c>
      <c r="F523" s="253" t="s">
        <v>150</v>
      </c>
      <c r="G523" s="251"/>
      <c r="H523" s="254">
        <v>4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0" t="s">
        <v>152</v>
      </c>
      <c r="AU523" s="260" t="s">
        <v>79</v>
      </c>
      <c r="AV523" s="14" t="s">
        <v>79</v>
      </c>
      <c r="AW523" s="14" t="s">
        <v>32</v>
      </c>
      <c r="AX523" s="14" t="s">
        <v>70</v>
      </c>
      <c r="AY523" s="260" t="s">
        <v>142</v>
      </c>
    </row>
    <row r="524" spans="1:51" s="15" customFormat="1" ht="12">
      <c r="A524" s="15"/>
      <c r="B524" s="261"/>
      <c r="C524" s="262"/>
      <c r="D524" s="241" t="s">
        <v>152</v>
      </c>
      <c r="E524" s="263" t="s">
        <v>18</v>
      </c>
      <c r="F524" s="264" t="s">
        <v>156</v>
      </c>
      <c r="G524" s="262"/>
      <c r="H524" s="265">
        <v>4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1" t="s">
        <v>152</v>
      </c>
      <c r="AU524" s="271" t="s">
        <v>79</v>
      </c>
      <c r="AV524" s="15" t="s">
        <v>150</v>
      </c>
      <c r="AW524" s="15" t="s">
        <v>32</v>
      </c>
      <c r="AX524" s="15" t="s">
        <v>77</v>
      </c>
      <c r="AY524" s="271" t="s">
        <v>142</v>
      </c>
    </row>
    <row r="525" spans="1:65" s="2" customFormat="1" ht="16.5" customHeight="1">
      <c r="A525" s="39"/>
      <c r="B525" s="40"/>
      <c r="C525" s="227" t="s">
        <v>607</v>
      </c>
      <c r="D525" s="227" t="s">
        <v>145</v>
      </c>
      <c r="E525" s="228" t="s">
        <v>608</v>
      </c>
      <c r="F525" s="229" t="s">
        <v>609</v>
      </c>
      <c r="G525" s="230" t="s">
        <v>148</v>
      </c>
      <c r="H525" s="231">
        <v>4.8</v>
      </c>
      <c r="I525" s="232"/>
      <c r="J525" s="231">
        <f>ROUND(I525*H525,2)</f>
        <v>0</v>
      </c>
      <c r="K525" s="229" t="s">
        <v>149</v>
      </c>
      <c r="L525" s="45"/>
      <c r="M525" s="233" t="s">
        <v>18</v>
      </c>
      <c r="N525" s="234" t="s">
        <v>41</v>
      </c>
      <c r="O525" s="85"/>
      <c r="P525" s="235">
        <f>O525*H525</f>
        <v>0</v>
      </c>
      <c r="Q525" s="235">
        <v>0</v>
      </c>
      <c r="R525" s="235">
        <f>Q525*H525</f>
        <v>0</v>
      </c>
      <c r="S525" s="235">
        <v>0</v>
      </c>
      <c r="T525" s="23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7" t="s">
        <v>251</v>
      </c>
      <c r="AT525" s="237" t="s">
        <v>145</v>
      </c>
      <c r="AU525" s="237" t="s">
        <v>79</v>
      </c>
      <c r="AY525" s="18" t="s">
        <v>142</v>
      </c>
      <c r="BE525" s="238">
        <f>IF(N525="základní",J525,0)</f>
        <v>0</v>
      </c>
      <c r="BF525" s="238">
        <f>IF(N525="snížená",J525,0)</f>
        <v>0</v>
      </c>
      <c r="BG525" s="238">
        <f>IF(N525="zákl. přenesená",J525,0)</f>
        <v>0</v>
      </c>
      <c r="BH525" s="238">
        <f>IF(N525="sníž. přenesená",J525,0)</f>
        <v>0</v>
      </c>
      <c r="BI525" s="238">
        <f>IF(N525="nulová",J525,0)</f>
        <v>0</v>
      </c>
      <c r="BJ525" s="18" t="s">
        <v>77</v>
      </c>
      <c r="BK525" s="238">
        <f>ROUND(I525*H525,2)</f>
        <v>0</v>
      </c>
      <c r="BL525" s="18" t="s">
        <v>251</v>
      </c>
      <c r="BM525" s="237" t="s">
        <v>610</v>
      </c>
    </row>
    <row r="526" spans="1:51" s="14" customFormat="1" ht="12">
      <c r="A526" s="14"/>
      <c r="B526" s="250"/>
      <c r="C526" s="251"/>
      <c r="D526" s="241" t="s">
        <v>152</v>
      </c>
      <c r="E526" s="252" t="s">
        <v>18</v>
      </c>
      <c r="F526" s="253" t="s">
        <v>602</v>
      </c>
      <c r="G526" s="251"/>
      <c r="H526" s="254">
        <v>4.8</v>
      </c>
      <c r="I526" s="255"/>
      <c r="J526" s="251"/>
      <c r="K526" s="251"/>
      <c r="L526" s="256"/>
      <c r="M526" s="257"/>
      <c r="N526" s="258"/>
      <c r="O526" s="258"/>
      <c r="P526" s="258"/>
      <c r="Q526" s="258"/>
      <c r="R526" s="258"/>
      <c r="S526" s="258"/>
      <c r="T526" s="25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0" t="s">
        <v>152</v>
      </c>
      <c r="AU526" s="260" t="s">
        <v>79</v>
      </c>
      <c r="AV526" s="14" t="s">
        <v>79</v>
      </c>
      <c r="AW526" s="14" t="s">
        <v>32</v>
      </c>
      <c r="AX526" s="14" t="s">
        <v>70</v>
      </c>
      <c r="AY526" s="260" t="s">
        <v>142</v>
      </c>
    </row>
    <row r="527" spans="1:51" s="15" customFormat="1" ht="12">
      <c r="A527" s="15"/>
      <c r="B527" s="261"/>
      <c r="C527" s="262"/>
      <c r="D527" s="241" t="s">
        <v>152</v>
      </c>
      <c r="E527" s="263" t="s">
        <v>18</v>
      </c>
      <c r="F527" s="264" t="s">
        <v>156</v>
      </c>
      <c r="G527" s="262"/>
      <c r="H527" s="265">
        <v>4.8</v>
      </c>
      <c r="I527" s="266"/>
      <c r="J527" s="262"/>
      <c r="K527" s="262"/>
      <c r="L527" s="267"/>
      <c r="M527" s="268"/>
      <c r="N527" s="269"/>
      <c r="O527" s="269"/>
      <c r="P527" s="269"/>
      <c r="Q527" s="269"/>
      <c r="R527" s="269"/>
      <c r="S527" s="269"/>
      <c r="T527" s="270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1" t="s">
        <v>152</v>
      </c>
      <c r="AU527" s="271" t="s">
        <v>79</v>
      </c>
      <c r="AV527" s="15" t="s">
        <v>150</v>
      </c>
      <c r="AW527" s="15" t="s">
        <v>32</v>
      </c>
      <c r="AX527" s="15" t="s">
        <v>77</v>
      </c>
      <c r="AY527" s="271" t="s">
        <v>142</v>
      </c>
    </row>
    <row r="528" spans="1:65" s="2" customFormat="1" ht="24" customHeight="1">
      <c r="A528" s="39"/>
      <c r="B528" s="40"/>
      <c r="C528" s="227" t="s">
        <v>611</v>
      </c>
      <c r="D528" s="227" t="s">
        <v>145</v>
      </c>
      <c r="E528" s="228" t="s">
        <v>612</v>
      </c>
      <c r="F528" s="229" t="s">
        <v>613</v>
      </c>
      <c r="G528" s="230" t="s">
        <v>309</v>
      </c>
      <c r="H528" s="232"/>
      <c r="I528" s="232"/>
      <c r="J528" s="231">
        <f>ROUND(I528*H528,2)</f>
        <v>0</v>
      </c>
      <c r="K528" s="229" t="s">
        <v>149</v>
      </c>
      <c r="L528" s="45"/>
      <c r="M528" s="233" t="s">
        <v>18</v>
      </c>
      <c r="N528" s="234" t="s">
        <v>41</v>
      </c>
      <c r="O528" s="85"/>
      <c r="P528" s="235">
        <f>O528*H528</f>
        <v>0</v>
      </c>
      <c r="Q528" s="235">
        <v>0</v>
      </c>
      <c r="R528" s="235">
        <f>Q528*H528</f>
        <v>0</v>
      </c>
      <c r="S528" s="235">
        <v>0</v>
      </c>
      <c r="T528" s="236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7" t="s">
        <v>251</v>
      </c>
      <c r="AT528" s="237" t="s">
        <v>145</v>
      </c>
      <c r="AU528" s="237" t="s">
        <v>79</v>
      </c>
      <c r="AY528" s="18" t="s">
        <v>142</v>
      </c>
      <c r="BE528" s="238">
        <f>IF(N528="základní",J528,0)</f>
        <v>0</v>
      </c>
      <c r="BF528" s="238">
        <f>IF(N528="snížená",J528,0)</f>
        <v>0</v>
      </c>
      <c r="BG528" s="238">
        <f>IF(N528="zákl. přenesená",J528,0)</f>
        <v>0</v>
      </c>
      <c r="BH528" s="238">
        <f>IF(N528="sníž. přenesená",J528,0)</f>
        <v>0</v>
      </c>
      <c r="BI528" s="238">
        <f>IF(N528="nulová",J528,0)</f>
        <v>0</v>
      </c>
      <c r="BJ528" s="18" t="s">
        <v>77</v>
      </c>
      <c r="BK528" s="238">
        <f>ROUND(I528*H528,2)</f>
        <v>0</v>
      </c>
      <c r="BL528" s="18" t="s">
        <v>251</v>
      </c>
      <c r="BM528" s="237" t="s">
        <v>614</v>
      </c>
    </row>
    <row r="529" spans="1:63" s="12" customFormat="1" ht="22.8" customHeight="1">
      <c r="A529" s="12"/>
      <c r="B529" s="211"/>
      <c r="C529" s="212"/>
      <c r="D529" s="213" t="s">
        <v>69</v>
      </c>
      <c r="E529" s="225" t="s">
        <v>615</v>
      </c>
      <c r="F529" s="225" t="s">
        <v>616</v>
      </c>
      <c r="G529" s="212"/>
      <c r="H529" s="212"/>
      <c r="I529" s="215"/>
      <c r="J529" s="226">
        <f>BK529</f>
        <v>0</v>
      </c>
      <c r="K529" s="212"/>
      <c r="L529" s="217"/>
      <c r="M529" s="218"/>
      <c r="N529" s="219"/>
      <c r="O529" s="219"/>
      <c r="P529" s="220">
        <f>SUM(P530:P550)</f>
        <v>0</v>
      </c>
      <c r="Q529" s="219"/>
      <c r="R529" s="220">
        <f>SUM(R530:R550)</f>
        <v>0</v>
      </c>
      <c r="S529" s="219"/>
      <c r="T529" s="221">
        <f>SUM(T530:T550)</f>
        <v>0.005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22" t="s">
        <v>79</v>
      </c>
      <c r="AT529" s="223" t="s">
        <v>69</v>
      </c>
      <c r="AU529" s="223" t="s">
        <v>77</v>
      </c>
      <c r="AY529" s="222" t="s">
        <v>142</v>
      </c>
      <c r="BK529" s="224">
        <f>SUM(BK530:BK550)</f>
        <v>0</v>
      </c>
    </row>
    <row r="530" spans="1:65" s="2" customFormat="1" ht="24" customHeight="1">
      <c r="A530" s="39"/>
      <c r="B530" s="40"/>
      <c r="C530" s="227" t="s">
        <v>617</v>
      </c>
      <c r="D530" s="227" t="s">
        <v>145</v>
      </c>
      <c r="E530" s="228" t="s">
        <v>618</v>
      </c>
      <c r="F530" s="229" t="s">
        <v>619</v>
      </c>
      <c r="G530" s="230" t="s">
        <v>367</v>
      </c>
      <c r="H530" s="231">
        <v>5</v>
      </c>
      <c r="I530" s="232"/>
      <c r="J530" s="231">
        <f>ROUND(I530*H530,2)</f>
        <v>0</v>
      </c>
      <c r="K530" s="229" t="s">
        <v>149</v>
      </c>
      <c r="L530" s="45"/>
      <c r="M530" s="233" t="s">
        <v>18</v>
      </c>
      <c r="N530" s="234" t="s">
        <v>41</v>
      </c>
      <c r="O530" s="85"/>
      <c r="P530" s="235">
        <f>O530*H530</f>
        <v>0</v>
      </c>
      <c r="Q530" s="235">
        <v>0</v>
      </c>
      <c r="R530" s="235">
        <f>Q530*H530</f>
        <v>0</v>
      </c>
      <c r="S530" s="235">
        <v>0.001</v>
      </c>
      <c r="T530" s="236">
        <f>S530*H530</f>
        <v>0.005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7" t="s">
        <v>251</v>
      </c>
      <c r="AT530" s="237" t="s">
        <v>145</v>
      </c>
      <c r="AU530" s="237" t="s">
        <v>79</v>
      </c>
      <c r="AY530" s="18" t="s">
        <v>142</v>
      </c>
      <c r="BE530" s="238">
        <f>IF(N530="základní",J530,0)</f>
        <v>0</v>
      </c>
      <c r="BF530" s="238">
        <f>IF(N530="snížená",J530,0)</f>
        <v>0</v>
      </c>
      <c r="BG530" s="238">
        <f>IF(N530="zákl. přenesená",J530,0)</f>
        <v>0</v>
      </c>
      <c r="BH530" s="238">
        <f>IF(N530="sníž. přenesená",J530,0)</f>
        <v>0</v>
      </c>
      <c r="BI530" s="238">
        <f>IF(N530="nulová",J530,0)</f>
        <v>0</v>
      </c>
      <c r="BJ530" s="18" t="s">
        <v>77</v>
      </c>
      <c r="BK530" s="238">
        <f>ROUND(I530*H530,2)</f>
        <v>0</v>
      </c>
      <c r="BL530" s="18" t="s">
        <v>251</v>
      </c>
      <c r="BM530" s="237" t="s">
        <v>620</v>
      </c>
    </row>
    <row r="531" spans="1:51" s="14" customFormat="1" ht="12">
      <c r="A531" s="14"/>
      <c r="B531" s="250"/>
      <c r="C531" s="251"/>
      <c r="D531" s="241" t="s">
        <v>152</v>
      </c>
      <c r="E531" s="252" t="s">
        <v>18</v>
      </c>
      <c r="F531" s="253" t="s">
        <v>180</v>
      </c>
      <c r="G531" s="251"/>
      <c r="H531" s="254">
        <v>5</v>
      </c>
      <c r="I531" s="255"/>
      <c r="J531" s="251"/>
      <c r="K531" s="251"/>
      <c r="L531" s="256"/>
      <c r="M531" s="257"/>
      <c r="N531" s="258"/>
      <c r="O531" s="258"/>
      <c r="P531" s="258"/>
      <c r="Q531" s="258"/>
      <c r="R531" s="258"/>
      <c r="S531" s="258"/>
      <c r="T531" s="259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0" t="s">
        <v>152</v>
      </c>
      <c r="AU531" s="260" t="s">
        <v>79</v>
      </c>
      <c r="AV531" s="14" t="s">
        <v>79</v>
      </c>
      <c r="AW531" s="14" t="s">
        <v>32</v>
      </c>
      <c r="AX531" s="14" t="s">
        <v>70</v>
      </c>
      <c r="AY531" s="260" t="s">
        <v>142</v>
      </c>
    </row>
    <row r="532" spans="1:51" s="15" customFormat="1" ht="12">
      <c r="A532" s="15"/>
      <c r="B532" s="261"/>
      <c r="C532" s="262"/>
      <c r="D532" s="241" t="s">
        <v>152</v>
      </c>
      <c r="E532" s="263" t="s">
        <v>18</v>
      </c>
      <c r="F532" s="264" t="s">
        <v>156</v>
      </c>
      <c r="G532" s="262"/>
      <c r="H532" s="265">
        <v>5</v>
      </c>
      <c r="I532" s="266"/>
      <c r="J532" s="262"/>
      <c r="K532" s="262"/>
      <c r="L532" s="267"/>
      <c r="M532" s="268"/>
      <c r="N532" s="269"/>
      <c r="O532" s="269"/>
      <c r="P532" s="269"/>
      <c r="Q532" s="269"/>
      <c r="R532" s="269"/>
      <c r="S532" s="269"/>
      <c r="T532" s="270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1" t="s">
        <v>152</v>
      </c>
      <c r="AU532" s="271" t="s">
        <v>79</v>
      </c>
      <c r="AV532" s="15" t="s">
        <v>150</v>
      </c>
      <c r="AW532" s="15" t="s">
        <v>32</v>
      </c>
      <c r="AX532" s="15" t="s">
        <v>77</v>
      </c>
      <c r="AY532" s="271" t="s">
        <v>142</v>
      </c>
    </row>
    <row r="533" spans="1:65" s="2" customFormat="1" ht="24" customHeight="1">
      <c r="A533" s="39"/>
      <c r="B533" s="40"/>
      <c r="C533" s="227" t="s">
        <v>621</v>
      </c>
      <c r="D533" s="227" t="s">
        <v>145</v>
      </c>
      <c r="E533" s="228" t="s">
        <v>622</v>
      </c>
      <c r="F533" s="229" t="s">
        <v>623</v>
      </c>
      <c r="G533" s="230" t="s">
        <v>367</v>
      </c>
      <c r="H533" s="231">
        <v>1</v>
      </c>
      <c r="I533" s="232"/>
      <c r="J533" s="231">
        <f>ROUND(I533*H533,2)</f>
        <v>0</v>
      </c>
      <c r="K533" s="229" t="s">
        <v>149</v>
      </c>
      <c r="L533" s="45"/>
      <c r="M533" s="233" t="s">
        <v>18</v>
      </c>
      <c r="N533" s="234" t="s">
        <v>41</v>
      </c>
      <c r="O533" s="85"/>
      <c r="P533" s="235">
        <f>O533*H533</f>
        <v>0</v>
      </c>
      <c r="Q533" s="235">
        <v>0</v>
      </c>
      <c r="R533" s="235">
        <f>Q533*H533</f>
        <v>0</v>
      </c>
      <c r="S533" s="235">
        <v>0</v>
      </c>
      <c r="T533" s="23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7" t="s">
        <v>251</v>
      </c>
      <c r="AT533" s="237" t="s">
        <v>145</v>
      </c>
      <c r="AU533" s="237" t="s">
        <v>79</v>
      </c>
      <c r="AY533" s="18" t="s">
        <v>142</v>
      </c>
      <c r="BE533" s="238">
        <f>IF(N533="základní",J533,0)</f>
        <v>0</v>
      </c>
      <c r="BF533" s="238">
        <f>IF(N533="snížená",J533,0)</f>
        <v>0</v>
      </c>
      <c r="BG533" s="238">
        <f>IF(N533="zákl. přenesená",J533,0)</f>
        <v>0</v>
      </c>
      <c r="BH533" s="238">
        <f>IF(N533="sníž. přenesená",J533,0)</f>
        <v>0</v>
      </c>
      <c r="BI533" s="238">
        <f>IF(N533="nulová",J533,0)</f>
        <v>0</v>
      </c>
      <c r="BJ533" s="18" t="s">
        <v>77</v>
      </c>
      <c r="BK533" s="238">
        <f>ROUND(I533*H533,2)</f>
        <v>0</v>
      </c>
      <c r="BL533" s="18" t="s">
        <v>251</v>
      </c>
      <c r="BM533" s="237" t="s">
        <v>624</v>
      </c>
    </row>
    <row r="534" spans="1:65" s="2" customFormat="1" ht="16.5" customHeight="1">
      <c r="A534" s="39"/>
      <c r="B534" s="40"/>
      <c r="C534" s="227" t="s">
        <v>625</v>
      </c>
      <c r="D534" s="227" t="s">
        <v>145</v>
      </c>
      <c r="E534" s="228" t="s">
        <v>626</v>
      </c>
      <c r="F534" s="229" t="s">
        <v>627</v>
      </c>
      <c r="G534" s="230" t="s">
        <v>415</v>
      </c>
      <c r="H534" s="231">
        <v>2</v>
      </c>
      <c r="I534" s="232"/>
      <c r="J534" s="231">
        <f>ROUND(I534*H534,2)</f>
        <v>0</v>
      </c>
      <c r="K534" s="229" t="s">
        <v>231</v>
      </c>
      <c r="L534" s="45"/>
      <c r="M534" s="233" t="s">
        <v>18</v>
      </c>
      <c r="N534" s="234" t="s">
        <v>41</v>
      </c>
      <c r="O534" s="85"/>
      <c r="P534" s="235">
        <f>O534*H534</f>
        <v>0</v>
      </c>
      <c r="Q534" s="235">
        <v>0</v>
      </c>
      <c r="R534" s="235">
        <f>Q534*H534</f>
        <v>0</v>
      </c>
      <c r="S534" s="235">
        <v>0</v>
      </c>
      <c r="T534" s="236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7" t="s">
        <v>251</v>
      </c>
      <c r="AT534" s="237" t="s">
        <v>145</v>
      </c>
      <c r="AU534" s="237" t="s">
        <v>79</v>
      </c>
      <c r="AY534" s="18" t="s">
        <v>142</v>
      </c>
      <c r="BE534" s="238">
        <f>IF(N534="základní",J534,0)</f>
        <v>0</v>
      </c>
      <c r="BF534" s="238">
        <f>IF(N534="snížená",J534,0)</f>
        <v>0</v>
      </c>
      <c r="BG534" s="238">
        <f>IF(N534="zákl. přenesená",J534,0)</f>
        <v>0</v>
      </c>
      <c r="BH534" s="238">
        <f>IF(N534="sníž. přenesená",J534,0)</f>
        <v>0</v>
      </c>
      <c r="BI534" s="238">
        <f>IF(N534="nulová",J534,0)</f>
        <v>0</v>
      </c>
      <c r="BJ534" s="18" t="s">
        <v>77</v>
      </c>
      <c r="BK534" s="238">
        <f>ROUND(I534*H534,2)</f>
        <v>0</v>
      </c>
      <c r="BL534" s="18" t="s">
        <v>251</v>
      </c>
      <c r="BM534" s="237" t="s">
        <v>628</v>
      </c>
    </row>
    <row r="535" spans="1:65" s="2" customFormat="1" ht="16.5" customHeight="1">
      <c r="A535" s="39"/>
      <c r="B535" s="40"/>
      <c r="C535" s="227" t="s">
        <v>629</v>
      </c>
      <c r="D535" s="227" t="s">
        <v>145</v>
      </c>
      <c r="E535" s="228" t="s">
        <v>630</v>
      </c>
      <c r="F535" s="229" t="s">
        <v>631</v>
      </c>
      <c r="G535" s="230" t="s">
        <v>632</v>
      </c>
      <c r="H535" s="231">
        <v>2</v>
      </c>
      <c r="I535" s="232"/>
      <c r="J535" s="231">
        <f>ROUND(I535*H535,2)</f>
        <v>0</v>
      </c>
      <c r="K535" s="229" t="s">
        <v>231</v>
      </c>
      <c r="L535" s="45"/>
      <c r="M535" s="233" t="s">
        <v>18</v>
      </c>
      <c r="N535" s="234" t="s">
        <v>41</v>
      </c>
      <c r="O535" s="85"/>
      <c r="P535" s="235">
        <f>O535*H535</f>
        <v>0</v>
      </c>
      <c r="Q535" s="235">
        <v>0</v>
      </c>
      <c r="R535" s="235">
        <f>Q535*H535</f>
        <v>0</v>
      </c>
      <c r="S535" s="235">
        <v>0</v>
      </c>
      <c r="T535" s="23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7" t="s">
        <v>251</v>
      </c>
      <c r="AT535" s="237" t="s">
        <v>145</v>
      </c>
      <c r="AU535" s="237" t="s">
        <v>79</v>
      </c>
      <c r="AY535" s="18" t="s">
        <v>142</v>
      </c>
      <c r="BE535" s="238">
        <f>IF(N535="základní",J535,0)</f>
        <v>0</v>
      </c>
      <c r="BF535" s="238">
        <f>IF(N535="snížená",J535,0)</f>
        <v>0</v>
      </c>
      <c r="BG535" s="238">
        <f>IF(N535="zákl. přenesená",J535,0)</f>
        <v>0</v>
      </c>
      <c r="BH535" s="238">
        <f>IF(N535="sníž. přenesená",J535,0)</f>
        <v>0</v>
      </c>
      <c r="BI535" s="238">
        <f>IF(N535="nulová",J535,0)</f>
        <v>0</v>
      </c>
      <c r="BJ535" s="18" t="s">
        <v>77</v>
      </c>
      <c r="BK535" s="238">
        <f>ROUND(I535*H535,2)</f>
        <v>0</v>
      </c>
      <c r="BL535" s="18" t="s">
        <v>251</v>
      </c>
      <c r="BM535" s="237" t="s">
        <v>633</v>
      </c>
    </row>
    <row r="536" spans="1:51" s="14" customFormat="1" ht="12">
      <c r="A536" s="14"/>
      <c r="B536" s="250"/>
      <c r="C536" s="251"/>
      <c r="D536" s="241" t="s">
        <v>152</v>
      </c>
      <c r="E536" s="252" t="s">
        <v>18</v>
      </c>
      <c r="F536" s="253" t="s">
        <v>79</v>
      </c>
      <c r="G536" s="251"/>
      <c r="H536" s="254">
        <v>2</v>
      </c>
      <c r="I536" s="255"/>
      <c r="J536" s="251"/>
      <c r="K536" s="251"/>
      <c r="L536" s="256"/>
      <c r="M536" s="257"/>
      <c r="N536" s="258"/>
      <c r="O536" s="258"/>
      <c r="P536" s="258"/>
      <c r="Q536" s="258"/>
      <c r="R536" s="258"/>
      <c r="S536" s="258"/>
      <c r="T536" s="25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0" t="s">
        <v>152</v>
      </c>
      <c r="AU536" s="260" t="s">
        <v>79</v>
      </c>
      <c r="AV536" s="14" t="s">
        <v>79</v>
      </c>
      <c r="AW536" s="14" t="s">
        <v>32</v>
      </c>
      <c r="AX536" s="14" t="s">
        <v>70</v>
      </c>
      <c r="AY536" s="260" t="s">
        <v>142</v>
      </c>
    </row>
    <row r="537" spans="1:51" s="15" customFormat="1" ht="12">
      <c r="A537" s="15"/>
      <c r="B537" s="261"/>
      <c r="C537" s="262"/>
      <c r="D537" s="241" t="s">
        <v>152</v>
      </c>
      <c r="E537" s="263" t="s">
        <v>18</v>
      </c>
      <c r="F537" s="264" t="s">
        <v>156</v>
      </c>
      <c r="G537" s="262"/>
      <c r="H537" s="265">
        <v>2</v>
      </c>
      <c r="I537" s="266"/>
      <c r="J537" s="262"/>
      <c r="K537" s="262"/>
      <c r="L537" s="267"/>
      <c r="M537" s="268"/>
      <c r="N537" s="269"/>
      <c r="O537" s="269"/>
      <c r="P537" s="269"/>
      <c r="Q537" s="269"/>
      <c r="R537" s="269"/>
      <c r="S537" s="269"/>
      <c r="T537" s="270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71" t="s">
        <v>152</v>
      </c>
      <c r="AU537" s="271" t="s">
        <v>79</v>
      </c>
      <c r="AV537" s="15" t="s">
        <v>150</v>
      </c>
      <c r="AW537" s="15" t="s">
        <v>32</v>
      </c>
      <c r="AX537" s="15" t="s">
        <v>77</v>
      </c>
      <c r="AY537" s="271" t="s">
        <v>142</v>
      </c>
    </row>
    <row r="538" spans="1:65" s="2" customFormat="1" ht="16.5" customHeight="1">
      <c r="A538" s="39"/>
      <c r="B538" s="40"/>
      <c r="C538" s="272" t="s">
        <v>634</v>
      </c>
      <c r="D538" s="272" t="s">
        <v>321</v>
      </c>
      <c r="E538" s="273" t="s">
        <v>635</v>
      </c>
      <c r="F538" s="274" t="s">
        <v>636</v>
      </c>
      <c r="G538" s="275" t="s">
        <v>632</v>
      </c>
      <c r="H538" s="276">
        <v>2</v>
      </c>
      <c r="I538" s="277"/>
      <c r="J538" s="276">
        <f>ROUND(I538*H538,2)</f>
        <v>0</v>
      </c>
      <c r="K538" s="274" t="s">
        <v>231</v>
      </c>
      <c r="L538" s="278"/>
      <c r="M538" s="279" t="s">
        <v>18</v>
      </c>
      <c r="N538" s="280" t="s">
        <v>41</v>
      </c>
      <c r="O538" s="85"/>
      <c r="P538" s="235">
        <f>O538*H538</f>
        <v>0</v>
      </c>
      <c r="Q538" s="235">
        <v>0</v>
      </c>
      <c r="R538" s="235">
        <f>Q538*H538</f>
        <v>0</v>
      </c>
      <c r="S538" s="235">
        <v>0</v>
      </c>
      <c r="T538" s="236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7" t="s">
        <v>324</v>
      </c>
      <c r="AT538" s="237" t="s">
        <v>321</v>
      </c>
      <c r="AU538" s="237" t="s">
        <v>79</v>
      </c>
      <c r="AY538" s="18" t="s">
        <v>142</v>
      </c>
      <c r="BE538" s="238">
        <f>IF(N538="základní",J538,0)</f>
        <v>0</v>
      </c>
      <c r="BF538" s="238">
        <f>IF(N538="snížená",J538,0)</f>
        <v>0</v>
      </c>
      <c r="BG538" s="238">
        <f>IF(N538="zákl. přenesená",J538,0)</f>
        <v>0</v>
      </c>
      <c r="BH538" s="238">
        <f>IF(N538="sníž. přenesená",J538,0)</f>
        <v>0</v>
      </c>
      <c r="BI538" s="238">
        <f>IF(N538="nulová",J538,0)</f>
        <v>0</v>
      </c>
      <c r="BJ538" s="18" t="s">
        <v>77</v>
      </c>
      <c r="BK538" s="238">
        <f>ROUND(I538*H538,2)</f>
        <v>0</v>
      </c>
      <c r="BL538" s="18" t="s">
        <v>251</v>
      </c>
      <c r="BM538" s="237" t="s">
        <v>637</v>
      </c>
    </row>
    <row r="539" spans="1:51" s="14" customFormat="1" ht="12">
      <c r="A539" s="14"/>
      <c r="B539" s="250"/>
      <c r="C539" s="251"/>
      <c r="D539" s="241" t="s">
        <v>152</v>
      </c>
      <c r="E539" s="252" t="s">
        <v>18</v>
      </c>
      <c r="F539" s="253" t="s">
        <v>79</v>
      </c>
      <c r="G539" s="251"/>
      <c r="H539" s="254">
        <v>2</v>
      </c>
      <c r="I539" s="255"/>
      <c r="J539" s="251"/>
      <c r="K539" s="251"/>
      <c r="L539" s="256"/>
      <c r="M539" s="257"/>
      <c r="N539" s="258"/>
      <c r="O539" s="258"/>
      <c r="P539" s="258"/>
      <c r="Q539" s="258"/>
      <c r="R539" s="258"/>
      <c r="S539" s="258"/>
      <c r="T539" s="25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0" t="s">
        <v>152</v>
      </c>
      <c r="AU539" s="260" t="s">
        <v>79</v>
      </c>
      <c r="AV539" s="14" t="s">
        <v>79</v>
      </c>
      <c r="AW539" s="14" t="s">
        <v>32</v>
      </c>
      <c r="AX539" s="14" t="s">
        <v>70</v>
      </c>
      <c r="AY539" s="260" t="s">
        <v>142</v>
      </c>
    </row>
    <row r="540" spans="1:51" s="15" customFormat="1" ht="12">
      <c r="A540" s="15"/>
      <c r="B540" s="261"/>
      <c r="C540" s="262"/>
      <c r="D540" s="241" t="s">
        <v>152</v>
      </c>
      <c r="E540" s="263" t="s">
        <v>18</v>
      </c>
      <c r="F540" s="264" t="s">
        <v>156</v>
      </c>
      <c r="G540" s="262"/>
      <c r="H540" s="265">
        <v>2</v>
      </c>
      <c r="I540" s="266"/>
      <c r="J540" s="262"/>
      <c r="K540" s="262"/>
      <c r="L540" s="267"/>
      <c r="M540" s="268"/>
      <c r="N540" s="269"/>
      <c r="O540" s="269"/>
      <c r="P540" s="269"/>
      <c r="Q540" s="269"/>
      <c r="R540" s="269"/>
      <c r="S540" s="269"/>
      <c r="T540" s="270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71" t="s">
        <v>152</v>
      </c>
      <c r="AU540" s="271" t="s">
        <v>79</v>
      </c>
      <c r="AV540" s="15" t="s">
        <v>150</v>
      </c>
      <c r="AW540" s="15" t="s">
        <v>32</v>
      </c>
      <c r="AX540" s="15" t="s">
        <v>77</v>
      </c>
      <c r="AY540" s="271" t="s">
        <v>142</v>
      </c>
    </row>
    <row r="541" spans="1:65" s="2" customFormat="1" ht="16.5" customHeight="1">
      <c r="A541" s="39"/>
      <c r="B541" s="40"/>
      <c r="C541" s="227" t="s">
        <v>638</v>
      </c>
      <c r="D541" s="227" t="s">
        <v>145</v>
      </c>
      <c r="E541" s="228" t="s">
        <v>639</v>
      </c>
      <c r="F541" s="229" t="s">
        <v>640</v>
      </c>
      <c r="G541" s="230" t="s">
        <v>641</v>
      </c>
      <c r="H541" s="231">
        <v>1</v>
      </c>
      <c r="I541" s="232"/>
      <c r="J541" s="231">
        <f>ROUND(I541*H541,2)</f>
        <v>0</v>
      </c>
      <c r="K541" s="229" t="s">
        <v>231</v>
      </c>
      <c r="L541" s="45"/>
      <c r="M541" s="233" t="s">
        <v>18</v>
      </c>
      <c r="N541" s="234" t="s">
        <v>41</v>
      </c>
      <c r="O541" s="85"/>
      <c r="P541" s="235">
        <f>O541*H541</f>
        <v>0</v>
      </c>
      <c r="Q541" s="235">
        <v>0</v>
      </c>
      <c r="R541" s="235">
        <f>Q541*H541</f>
        <v>0</v>
      </c>
      <c r="S541" s="235">
        <v>0</v>
      </c>
      <c r="T541" s="236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7" t="s">
        <v>251</v>
      </c>
      <c r="AT541" s="237" t="s">
        <v>145</v>
      </c>
      <c r="AU541" s="237" t="s">
        <v>79</v>
      </c>
      <c r="AY541" s="18" t="s">
        <v>142</v>
      </c>
      <c r="BE541" s="238">
        <f>IF(N541="základní",J541,0)</f>
        <v>0</v>
      </c>
      <c r="BF541" s="238">
        <f>IF(N541="snížená",J541,0)</f>
        <v>0</v>
      </c>
      <c r="BG541" s="238">
        <f>IF(N541="zákl. přenesená",J541,0)</f>
        <v>0</v>
      </c>
      <c r="BH541" s="238">
        <f>IF(N541="sníž. přenesená",J541,0)</f>
        <v>0</v>
      </c>
      <c r="BI541" s="238">
        <f>IF(N541="nulová",J541,0)</f>
        <v>0</v>
      </c>
      <c r="BJ541" s="18" t="s">
        <v>77</v>
      </c>
      <c r="BK541" s="238">
        <f>ROUND(I541*H541,2)</f>
        <v>0</v>
      </c>
      <c r="BL541" s="18" t="s">
        <v>251</v>
      </c>
      <c r="BM541" s="237" t="s">
        <v>642</v>
      </c>
    </row>
    <row r="542" spans="1:65" s="2" customFormat="1" ht="16.5" customHeight="1">
      <c r="A542" s="39"/>
      <c r="B542" s="40"/>
      <c r="C542" s="227" t="s">
        <v>643</v>
      </c>
      <c r="D542" s="227" t="s">
        <v>145</v>
      </c>
      <c r="E542" s="228" t="s">
        <v>644</v>
      </c>
      <c r="F542" s="229" t="s">
        <v>645</v>
      </c>
      <c r="G542" s="230" t="s">
        <v>367</v>
      </c>
      <c r="H542" s="231">
        <v>5</v>
      </c>
      <c r="I542" s="232"/>
      <c r="J542" s="231">
        <f>ROUND(I542*H542,2)</f>
        <v>0</v>
      </c>
      <c r="K542" s="229" t="s">
        <v>231</v>
      </c>
      <c r="L542" s="45"/>
      <c r="M542" s="233" t="s">
        <v>18</v>
      </c>
      <c r="N542" s="234" t="s">
        <v>41</v>
      </c>
      <c r="O542" s="85"/>
      <c r="P542" s="235">
        <f>O542*H542</f>
        <v>0</v>
      </c>
      <c r="Q542" s="235">
        <v>0</v>
      </c>
      <c r="R542" s="235">
        <f>Q542*H542</f>
        <v>0</v>
      </c>
      <c r="S542" s="235">
        <v>0</v>
      </c>
      <c r="T542" s="236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7" t="s">
        <v>251</v>
      </c>
      <c r="AT542" s="237" t="s">
        <v>145</v>
      </c>
      <c r="AU542" s="237" t="s">
        <v>79</v>
      </c>
      <c r="AY542" s="18" t="s">
        <v>142</v>
      </c>
      <c r="BE542" s="238">
        <f>IF(N542="základní",J542,0)</f>
        <v>0</v>
      </c>
      <c r="BF542" s="238">
        <f>IF(N542="snížená",J542,0)</f>
        <v>0</v>
      </c>
      <c r="BG542" s="238">
        <f>IF(N542="zákl. přenesená",J542,0)</f>
        <v>0</v>
      </c>
      <c r="BH542" s="238">
        <f>IF(N542="sníž. přenesená",J542,0)</f>
        <v>0</v>
      </c>
      <c r="BI542" s="238">
        <f>IF(N542="nulová",J542,0)</f>
        <v>0</v>
      </c>
      <c r="BJ542" s="18" t="s">
        <v>77</v>
      </c>
      <c r="BK542" s="238">
        <f>ROUND(I542*H542,2)</f>
        <v>0</v>
      </c>
      <c r="BL542" s="18" t="s">
        <v>251</v>
      </c>
      <c r="BM542" s="237" t="s">
        <v>646</v>
      </c>
    </row>
    <row r="543" spans="1:51" s="13" customFormat="1" ht="12">
      <c r="A543" s="13"/>
      <c r="B543" s="239"/>
      <c r="C543" s="240"/>
      <c r="D543" s="241" t="s">
        <v>152</v>
      </c>
      <c r="E543" s="242" t="s">
        <v>18</v>
      </c>
      <c r="F543" s="243" t="s">
        <v>162</v>
      </c>
      <c r="G543" s="240"/>
      <c r="H543" s="242" t="s">
        <v>18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152</v>
      </c>
      <c r="AU543" s="249" t="s">
        <v>79</v>
      </c>
      <c r="AV543" s="13" t="s">
        <v>77</v>
      </c>
      <c r="AW543" s="13" t="s">
        <v>32</v>
      </c>
      <c r="AX543" s="13" t="s">
        <v>70</v>
      </c>
      <c r="AY543" s="249" t="s">
        <v>142</v>
      </c>
    </row>
    <row r="544" spans="1:51" s="14" customFormat="1" ht="12">
      <c r="A544" s="14"/>
      <c r="B544" s="250"/>
      <c r="C544" s="251"/>
      <c r="D544" s="241" t="s">
        <v>152</v>
      </c>
      <c r="E544" s="252" t="s">
        <v>18</v>
      </c>
      <c r="F544" s="253" t="s">
        <v>180</v>
      </c>
      <c r="G544" s="251"/>
      <c r="H544" s="254">
        <v>5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0" t="s">
        <v>152</v>
      </c>
      <c r="AU544" s="260" t="s">
        <v>79</v>
      </c>
      <c r="AV544" s="14" t="s">
        <v>79</v>
      </c>
      <c r="AW544" s="14" t="s">
        <v>32</v>
      </c>
      <c r="AX544" s="14" t="s">
        <v>70</v>
      </c>
      <c r="AY544" s="260" t="s">
        <v>142</v>
      </c>
    </row>
    <row r="545" spans="1:51" s="15" customFormat="1" ht="12">
      <c r="A545" s="15"/>
      <c r="B545" s="261"/>
      <c r="C545" s="262"/>
      <c r="D545" s="241" t="s">
        <v>152</v>
      </c>
      <c r="E545" s="263" t="s">
        <v>18</v>
      </c>
      <c r="F545" s="264" t="s">
        <v>156</v>
      </c>
      <c r="G545" s="262"/>
      <c r="H545" s="265">
        <v>5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1" t="s">
        <v>152</v>
      </c>
      <c r="AU545" s="271" t="s">
        <v>79</v>
      </c>
      <c r="AV545" s="15" t="s">
        <v>150</v>
      </c>
      <c r="AW545" s="15" t="s">
        <v>32</v>
      </c>
      <c r="AX545" s="15" t="s">
        <v>77</v>
      </c>
      <c r="AY545" s="271" t="s">
        <v>142</v>
      </c>
    </row>
    <row r="546" spans="1:65" s="2" customFormat="1" ht="16.5" customHeight="1">
      <c r="A546" s="39"/>
      <c r="B546" s="40"/>
      <c r="C546" s="272" t="s">
        <v>647</v>
      </c>
      <c r="D546" s="272" t="s">
        <v>321</v>
      </c>
      <c r="E546" s="273" t="s">
        <v>648</v>
      </c>
      <c r="F546" s="274" t="s">
        <v>649</v>
      </c>
      <c r="G546" s="275" t="s">
        <v>632</v>
      </c>
      <c r="H546" s="276">
        <v>5</v>
      </c>
      <c r="I546" s="277"/>
      <c r="J546" s="276">
        <f>ROUND(I546*H546,2)</f>
        <v>0</v>
      </c>
      <c r="K546" s="274" t="s">
        <v>231</v>
      </c>
      <c r="L546" s="278"/>
      <c r="M546" s="279" t="s">
        <v>18</v>
      </c>
      <c r="N546" s="280" t="s">
        <v>41</v>
      </c>
      <c r="O546" s="85"/>
      <c r="P546" s="235">
        <f>O546*H546</f>
        <v>0</v>
      </c>
      <c r="Q546" s="235">
        <v>0</v>
      </c>
      <c r="R546" s="235">
        <f>Q546*H546</f>
        <v>0</v>
      </c>
      <c r="S546" s="235">
        <v>0</v>
      </c>
      <c r="T546" s="23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7" t="s">
        <v>324</v>
      </c>
      <c r="AT546" s="237" t="s">
        <v>321</v>
      </c>
      <c r="AU546" s="237" t="s">
        <v>79</v>
      </c>
      <c r="AY546" s="18" t="s">
        <v>142</v>
      </c>
      <c r="BE546" s="238">
        <f>IF(N546="základní",J546,0)</f>
        <v>0</v>
      </c>
      <c r="BF546" s="238">
        <f>IF(N546="snížená",J546,0)</f>
        <v>0</v>
      </c>
      <c r="BG546" s="238">
        <f>IF(N546="zákl. přenesená",J546,0)</f>
        <v>0</v>
      </c>
      <c r="BH546" s="238">
        <f>IF(N546="sníž. přenesená",J546,0)</f>
        <v>0</v>
      </c>
      <c r="BI546" s="238">
        <f>IF(N546="nulová",J546,0)</f>
        <v>0</v>
      </c>
      <c r="BJ546" s="18" t="s">
        <v>77</v>
      </c>
      <c r="BK546" s="238">
        <f>ROUND(I546*H546,2)</f>
        <v>0</v>
      </c>
      <c r="BL546" s="18" t="s">
        <v>251</v>
      </c>
      <c r="BM546" s="237" t="s">
        <v>650</v>
      </c>
    </row>
    <row r="547" spans="1:51" s="13" customFormat="1" ht="12">
      <c r="A547" s="13"/>
      <c r="B547" s="239"/>
      <c r="C547" s="240"/>
      <c r="D547" s="241" t="s">
        <v>152</v>
      </c>
      <c r="E547" s="242" t="s">
        <v>18</v>
      </c>
      <c r="F547" s="243" t="s">
        <v>162</v>
      </c>
      <c r="G547" s="240"/>
      <c r="H547" s="242" t="s">
        <v>18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152</v>
      </c>
      <c r="AU547" s="249" t="s">
        <v>79</v>
      </c>
      <c r="AV547" s="13" t="s">
        <v>77</v>
      </c>
      <c r="AW547" s="13" t="s">
        <v>32</v>
      </c>
      <c r="AX547" s="13" t="s">
        <v>70</v>
      </c>
      <c r="AY547" s="249" t="s">
        <v>142</v>
      </c>
    </row>
    <row r="548" spans="1:51" s="14" customFormat="1" ht="12">
      <c r="A548" s="14"/>
      <c r="B548" s="250"/>
      <c r="C548" s="251"/>
      <c r="D548" s="241" t="s">
        <v>152</v>
      </c>
      <c r="E548" s="252" t="s">
        <v>18</v>
      </c>
      <c r="F548" s="253" t="s">
        <v>180</v>
      </c>
      <c r="G548" s="251"/>
      <c r="H548" s="254">
        <v>5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0" t="s">
        <v>152</v>
      </c>
      <c r="AU548" s="260" t="s">
        <v>79</v>
      </c>
      <c r="AV548" s="14" t="s">
        <v>79</v>
      </c>
      <c r="AW548" s="14" t="s">
        <v>32</v>
      </c>
      <c r="AX548" s="14" t="s">
        <v>70</v>
      </c>
      <c r="AY548" s="260" t="s">
        <v>142</v>
      </c>
    </row>
    <row r="549" spans="1:51" s="15" customFormat="1" ht="12">
      <c r="A549" s="15"/>
      <c r="B549" s="261"/>
      <c r="C549" s="262"/>
      <c r="D549" s="241" t="s">
        <v>152</v>
      </c>
      <c r="E549" s="263" t="s">
        <v>18</v>
      </c>
      <c r="F549" s="264" t="s">
        <v>156</v>
      </c>
      <c r="G549" s="262"/>
      <c r="H549" s="265">
        <v>5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1" t="s">
        <v>152</v>
      </c>
      <c r="AU549" s="271" t="s">
        <v>79</v>
      </c>
      <c r="AV549" s="15" t="s">
        <v>150</v>
      </c>
      <c r="AW549" s="15" t="s">
        <v>32</v>
      </c>
      <c r="AX549" s="15" t="s">
        <v>77</v>
      </c>
      <c r="AY549" s="271" t="s">
        <v>142</v>
      </c>
    </row>
    <row r="550" spans="1:65" s="2" customFormat="1" ht="24" customHeight="1">
      <c r="A550" s="39"/>
      <c r="B550" s="40"/>
      <c r="C550" s="227" t="s">
        <v>651</v>
      </c>
      <c r="D550" s="227" t="s">
        <v>145</v>
      </c>
      <c r="E550" s="228" t="s">
        <v>652</v>
      </c>
      <c r="F550" s="229" t="s">
        <v>653</v>
      </c>
      <c r="G550" s="230" t="s">
        <v>309</v>
      </c>
      <c r="H550" s="232"/>
      <c r="I550" s="232"/>
      <c r="J550" s="231">
        <f>ROUND(I550*H550,2)</f>
        <v>0</v>
      </c>
      <c r="K550" s="229" t="s">
        <v>149</v>
      </c>
      <c r="L550" s="45"/>
      <c r="M550" s="233" t="s">
        <v>18</v>
      </c>
      <c r="N550" s="234" t="s">
        <v>41</v>
      </c>
      <c r="O550" s="85"/>
      <c r="P550" s="235">
        <f>O550*H550</f>
        <v>0</v>
      </c>
      <c r="Q550" s="235">
        <v>0</v>
      </c>
      <c r="R550" s="235">
        <f>Q550*H550</f>
        <v>0</v>
      </c>
      <c r="S550" s="235">
        <v>0</v>
      </c>
      <c r="T550" s="236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7" t="s">
        <v>251</v>
      </c>
      <c r="AT550" s="237" t="s">
        <v>145</v>
      </c>
      <c r="AU550" s="237" t="s">
        <v>79</v>
      </c>
      <c r="AY550" s="18" t="s">
        <v>142</v>
      </c>
      <c r="BE550" s="238">
        <f>IF(N550="základní",J550,0)</f>
        <v>0</v>
      </c>
      <c r="BF550" s="238">
        <f>IF(N550="snížená",J550,0)</f>
        <v>0</v>
      </c>
      <c r="BG550" s="238">
        <f>IF(N550="zákl. přenesená",J550,0)</f>
        <v>0</v>
      </c>
      <c r="BH550" s="238">
        <f>IF(N550="sníž. přenesená",J550,0)</f>
        <v>0</v>
      </c>
      <c r="BI550" s="238">
        <f>IF(N550="nulová",J550,0)</f>
        <v>0</v>
      </c>
      <c r="BJ550" s="18" t="s">
        <v>77</v>
      </c>
      <c r="BK550" s="238">
        <f>ROUND(I550*H550,2)</f>
        <v>0</v>
      </c>
      <c r="BL550" s="18" t="s">
        <v>251</v>
      </c>
      <c r="BM550" s="237" t="s">
        <v>654</v>
      </c>
    </row>
    <row r="551" spans="1:63" s="12" customFormat="1" ht="22.8" customHeight="1">
      <c r="A551" s="12"/>
      <c r="B551" s="211"/>
      <c r="C551" s="212"/>
      <c r="D551" s="213" t="s">
        <v>69</v>
      </c>
      <c r="E551" s="225" t="s">
        <v>655</v>
      </c>
      <c r="F551" s="225" t="s">
        <v>656</v>
      </c>
      <c r="G551" s="212"/>
      <c r="H551" s="212"/>
      <c r="I551" s="215"/>
      <c r="J551" s="226">
        <f>BK551</f>
        <v>0</v>
      </c>
      <c r="K551" s="212"/>
      <c r="L551" s="217"/>
      <c r="M551" s="218"/>
      <c r="N551" s="219"/>
      <c r="O551" s="219"/>
      <c r="P551" s="220">
        <f>SUM(P552:P589)</f>
        <v>0</v>
      </c>
      <c r="Q551" s="219"/>
      <c r="R551" s="220">
        <f>SUM(R552:R589)</f>
        <v>0.5562908000000002</v>
      </c>
      <c r="S551" s="219"/>
      <c r="T551" s="221">
        <f>SUM(T552:T589)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22" t="s">
        <v>79</v>
      </c>
      <c r="AT551" s="223" t="s">
        <v>69</v>
      </c>
      <c r="AU551" s="223" t="s">
        <v>77</v>
      </c>
      <c r="AY551" s="222" t="s">
        <v>142</v>
      </c>
      <c r="BK551" s="224">
        <f>SUM(BK552:BK589)</f>
        <v>0</v>
      </c>
    </row>
    <row r="552" spans="1:65" s="2" customFormat="1" ht="24" customHeight="1">
      <c r="A552" s="39"/>
      <c r="B552" s="40"/>
      <c r="C552" s="227" t="s">
        <v>657</v>
      </c>
      <c r="D552" s="227" t="s">
        <v>145</v>
      </c>
      <c r="E552" s="228" t="s">
        <v>658</v>
      </c>
      <c r="F552" s="229" t="s">
        <v>659</v>
      </c>
      <c r="G552" s="230" t="s">
        <v>148</v>
      </c>
      <c r="H552" s="231">
        <v>31.32</v>
      </c>
      <c r="I552" s="232"/>
      <c r="J552" s="231">
        <f>ROUND(I552*H552,2)</f>
        <v>0</v>
      </c>
      <c r="K552" s="229" t="s">
        <v>149</v>
      </c>
      <c r="L552" s="45"/>
      <c r="M552" s="233" t="s">
        <v>18</v>
      </c>
      <c r="N552" s="234" t="s">
        <v>41</v>
      </c>
      <c r="O552" s="85"/>
      <c r="P552" s="235">
        <f>O552*H552</f>
        <v>0</v>
      </c>
      <c r="Q552" s="235">
        <v>0.01574</v>
      </c>
      <c r="R552" s="235">
        <f>Q552*H552</f>
        <v>0.49297680000000005</v>
      </c>
      <c r="S552" s="235">
        <v>0</v>
      </c>
      <c r="T552" s="23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7" t="s">
        <v>251</v>
      </c>
      <c r="AT552" s="237" t="s">
        <v>145</v>
      </c>
      <c r="AU552" s="237" t="s">
        <v>79</v>
      </c>
      <c r="AY552" s="18" t="s">
        <v>142</v>
      </c>
      <c r="BE552" s="238">
        <f>IF(N552="základní",J552,0)</f>
        <v>0</v>
      </c>
      <c r="BF552" s="238">
        <f>IF(N552="snížená",J552,0)</f>
        <v>0</v>
      </c>
      <c r="BG552" s="238">
        <f>IF(N552="zákl. přenesená",J552,0)</f>
        <v>0</v>
      </c>
      <c r="BH552" s="238">
        <f>IF(N552="sníž. přenesená",J552,0)</f>
        <v>0</v>
      </c>
      <c r="BI552" s="238">
        <f>IF(N552="nulová",J552,0)</f>
        <v>0</v>
      </c>
      <c r="BJ552" s="18" t="s">
        <v>77</v>
      </c>
      <c r="BK552" s="238">
        <f>ROUND(I552*H552,2)</f>
        <v>0</v>
      </c>
      <c r="BL552" s="18" t="s">
        <v>251</v>
      </c>
      <c r="BM552" s="237" t="s">
        <v>660</v>
      </c>
    </row>
    <row r="553" spans="1:51" s="13" customFormat="1" ht="12">
      <c r="A553" s="13"/>
      <c r="B553" s="239"/>
      <c r="C553" s="240"/>
      <c r="D553" s="241" t="s">
        <v>152</v>
      </c>
      <c r="E553" s="242" t="s">
        <v>18</v>
      </c>
      <c r="F553" s="243" t="s">
        <v>162</v>
      </c>
      <c r="G553" s="240"/>
      <c r="H553" s="242" t="s">
        <v>18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152</v>
      </c>
      <c r="AU553" s="249" t="s">
        <v>79</v>
      </c>
      <c r="AV553" s="13" t="s">
        <v>77</v>
      </c>
      <c r="AW553" s="13" t="s">
        <v>32</v>
      </c>
      <c r="AX553" s="13" t="s">
        <v>70</v>
      </c>
      <c r="AY553" s="249" t="s">
        <v>142</v>
      </c>
    </row>
    <row r="554" spans="1:51" s="14" customFormat="1" ht="12">
      <c r="A554" s="14"/>
      <c r="B554" s="250"/>
      <c r="C554" s="251"/>
      <c r="D554" s="241" t="s">
        <v>152</v>
      </c>
      <c r="E554" s="252" t="s">
        <v>18</v>
      </c>
      <c r="F554" s="253" t="s">
        <v>174</v>
      </c>
      <c r="G554" s="251"/>
      <c r="H554" s="254">
        <v>12.6</v>
      </c>
      <c r="I554" s="255"/>
      <c r="J554" s="251"/>
      <c r="K554" s="251"/>
      <c r="L554" s="256"/>
      <c r="M554" s="257"/>
      <c r="N554" s="258"/>
      <c r="O554" s="258"/>
      <c r="P554" s="258"/>
      <c r="Q554" s="258"/>
      <c r="R554" s="258"/>
      <c r="S554" s="258"/>
      <c r="T554" s="25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0" t="s">
        <v>152</v>
      </c>
      <c r="AU554" s="260" t="s">
        <v>79</v>
      </c>
      <c r="AV554" s="14" t="s">
        <v>79</v>
      </c>
      <c r="AW554" s="14" t="s">
        <v>32</v>
      </c>
      <c r="AX554" s="14" t="s">
        <v>70</v>
      </c>
      <c r="AY554" s="260" t="s">
        <v>142</v>
      </c>
    </row>
    <row r="555" spans="1:51" s="14" customFormat="1" ht="12">
      <c r="A555" s="14"/>
      <c r="B555" s="250"/>
      <c r="C555" s="251"/>
      <c r="D555" s="241" t="s">
        <v>152</v>
      </c>
      <c r="E555" s="252" t="s">
        <v>18</v>
      </c>
      <c r="F555" s="253" t="s">
        <v>175</v>
      </c>
      <c r="G555" s="251"/>
      <c r="H555" s="254">
        <v>3.24</v>
      </c>
      <c r="I555" s="255"/>
      <c r="J555" s="251"/>
      <c r="K555" s="251"/>
      <c r="L555" s="256"/>
      <c r="M555" s="257"/>
      <c r="N555" s="258"/>
      <c r="O555" s="258"/>
      <c r="P555" s="258"/>
      <c r="Q555" s="258"/>
      <c r="R555" s="258"/>
      <c r="S555" s="258"/>
      <c r="T555" s="25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0" t="s">
        <v>152</v>
      </c>
      <c r="AU555" s="260" t="s">
        <v>79</v>
      </c>
      <c r="AV555" s="14" t="s">
        <v>79</v>
      </c>
      <c r="AW555" s="14" t="s">
        <v>32</v>
      </c>
      <c r="AX555" s="14" t="s">
        <v>70</v>
      </c>
      <c r="AY555" s="260" t="s">
        <v>142</v>
      </c>
    </row>
    <row r="556" spans="1:51" s="14" customFormat="1" ht="12">
      <c r="A556" s="14"/>
      <c r="B556" s="250"/>
      <c r="C556" s="251"/>
      <c r="D556" s="241" t="s">
        <v>152</v>
      </c>
      <c r="E556" s="252" t="s">
        <v>18</v>
      </c>
      <c r="F556" s="253" t="s">
        <v>176</v>
      </c>
      <c r="G556" s="251"/>
      <c r="H556" s="254">
        <v>6.12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0" t="s">
        <v>152</v>
      </c>
      <c r="AU556" s="260" t="s">
        <v>79</v>
      </c>
      <c r="AV556" s="14" t="s">
        <v>79</v>
      </c>
      <c r="AW556" s="14" t="s">
        <v>32</v>
      </c>
      <c r="AX556" s="14" t="s">
        <v>70</v>
      </c>
      <c r="AY556" s="260" t="s">
        <v>142</v>
      </c>
    </row>
    <row r="557" spans="1:51" s="14" customFormat="1" ht="12">
      <c r="A557" s="14"/>
      <c r="B557" s="250"/>
      <c r="C557" s="251"/>
      <c r="D557" s="241" t="s">
        <v>152</v>
      </c>
      <c r="E557" s="252" t="s">
        <v>18</v>
      </c>
      <c r="F557" s="253" t="s">
        <v>177</v>
      </c>
      <c r="G557" s="251"/>
      <c r="H557" s="254">
        <v>9.36</v>
      </c>
      <c r="I557" s="255"/>
      <c r="J557" s="251"/>
      <c r="K557" s="251"/>
      <c r="L557" s="256"/>
      <c r="M557" s="257"/>
      <c r="N557" s="258"/>
      <c r="O557" s="258"/>
      <c r="P557" s="258"/>
      <c r="Q557" s="258"/>
      <c r="R557" s="258"/>
      <c r="S557" s="258"/>
      <c r="T557" s="25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0" t="s">
        <v>152</v>
      </c>
      <c r="AU557" s="260" t="s">
        <v>79</v>
      </c>
      <c r="AV557" s="14" t="s">
        <v>79</v>
      </c>
      <c r="AW557" s="14" t="s">
        <v>32</v>
      </c>
      <c r="AX557" s="14" t="s">
        <v>70</v>
      </c>
      <c r="AY557" s="260" t="s">
        <v>142</v>
      </c>
    </row>
    <row r="558" spans="1:51" s="15" customFormat="1" ht="12">
      <c r="A558" s="15"/>
      <c r="B558" s="261"/>
      <c r="C558" s="262"/>
      <c r="D558" s="241" t="s">
        <v>152</v>
      </c>
      <c r="E558" s="263" t="s">
        <v>18</v>
      </c>
      <c r="F558" s="264" t="s">
        <v>156</v>
      </c>
      <c r="G558" s="262"/>
      <c r="H558" s="265">
        <v>31.32</v>
      </c>
      <c r="I558" s="266"/>
      <c r="J558" s="262"/>
      <c r="K558" s="262"/>
      <c r="L558" s="267"/>
      <c r="M558" s="268"/>
      <c r="N558" s="269"/>
      <c r="O558" s="269"/>
      <c r="P558" s="269"/>
      <c r="Q558" s="269"/>
      <c r="R558" s="269"/>
      <c r="S558" s="269"/>
      <c r="T558" s="270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71" t="s">
        <v>152</v>
      </c>
      <c r="AU558" s="271" t="s">
        <v>79</v>
      </c>
      <c r="AV558" s="15" t="s">
        <v>150</v>
      </c>
      <c r="AW558" s="15" t="s">
        <v>32</v>
      </c>
      <c r="AX558" s="15" t="s">
        <v>77</v>
      </c>
      <c r="AY558" s="271" t="s">
        <v>142</v>
      </c>
    </row>
    <row r="559" spans="1:65" s="2" customFormat="1" ht="24" customHeight="1">
      <c r="A559" s="39"/>
      <c r="B559" s="40"/>
      <c r="C559" s="227" t="s">
        <v>661</v>
      </c>
      <c r="D559" s="227" t="s">
        <v>145</v>
      </c>
      <c r="E559" s="228" t="s">
        <v>662</v>
      </c>
      <c r="F559" s="229" t="s">
        <v>663</v>
      </c>
      <c r="G559" s="230" t="s">
        <v>148</v>
      </c>
      <c r="H559" s="231">
        <v>31.32</v>
      </c>
      <c r="I559" s="232"/>
      <c r="J559" s="231">
        <f>ROUND(I559*H559,2)</f>
        <v>0</v>
      </c>
      <c r="K559" s="229" t="s">
        <v>149</v>
      </c>
      <c r="L559" s="45"/>
      <c r="M559" s="233" t="s">
        <v>18</v>
      </c>
      <c r="N559" s="234" t="s">
        <v>41</v>
      </c>
      <c r="O559" s="85"/>
      <c r="P559" s="235">
        <f>O559*H559</f>
        <v>0</v>
      </c>
      <c r="Q559" s="235">
        <v>0.0001</v>
      </c>
      <c r="R559" s="235">
        <f>Q559*H559</f>
        <v>0.0031320000000000002</v>
      </c>
      <c r="S559" s="235">
        <v>0</v>
      </c>
      <c r="T559" s="236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7" t="s">
        <v>251</v>
      </c>
      <c r="AT559" s="237" t="s">
        <v>145</v>
      </c>
      <c r="AU559" s="237" t="s">
        <v>79</v>
      </c>
      <c r="AY559" s="18" t="s">
        <v>142</v>
      </c>
      <c r="BE559" s="238">
        <f>IF(N559="základní",J559,0)</f>
        <v>0</v>
      </c>
      <c r="BF559" s="238">
        <f>IF(N559="snížená",J559,0)</f>
        <v>0</v>
      </c>
      <c r="BG559" s="238">
        <f>IF(N559="zákl. přenesená",J559,0)</f>
        <v>0</v>
      </c>
      <c r="BH559" s="238">
        <f>IF(N559="sníž. přenesená",J559,0)</f>
        <v>0</v>
      </c>
      <c r="BI559" s="238">
        <f>IF(N559="nulová",J559,0)</f>
        <v>0</v>
      </c>
      <c r="BJ559" s="18" t="s">
        <v>77</v>
      </c>
      <c r="BK559" s="238">
        <f>ROUND(I559*H559,2)</f>
        <v>0</v>
      </c>
      <c r="BL559" s="18" t="s">
        <v>251</v>
      </c>
      <c r="BM559" s="237" t="s">
        <v>664</v>
      </c>
    </row>
    <row r="560" spans="1:51" s="13" customFormat="1" ht="12">
      <c r="A560" s="13"/>
      <c r="B560" s="239"/>
      <c r="C560" s="240"/>
      <c r="D560" s="241" t="s">
        <v>152</v>
      </c>
      <c r="E560" s="242" t="s">
        <v>18</v>
      </c>
      <c r="F560" s="243" t="s">
        <v>162</v>
      </c>
      <c r="G560" s="240"/>
      <c r="H560" s="242" t="s">
        <v>18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9" t="s">
        <v>152</v>
      </c>
      <c r="AU560" s="249" t="s">
        <v>79</v>
      </c>
      <c r="AV560" s="13" t="s">
        <v>77</v>
      </c>
      <c r="AW560" s="13" t="s">
        <v>32</v>
      </c>
      <c r="AX560" s="13" t="s">
        <v>70</v>
      </c>
      <c r="AY560" s="249" t="s">
        <v>142</v>
      </c>
    </row>
    <row r="561" spans="1:51" s="14" customFormat="1" ht="12">
      <c r="A561" s="14"/>
      <c r="B561" s="250"/>
      <c r="C561" s="251"/>
      <c r="D561" s="241" t="s">
        <v>152</v>
      </c>
      <c r="E561" s="252" t="s">
        <v>18</v>
      </c>
      <c r="F561" s="253" t="s">
        <v>174</v>
      </c>
      <c r="G561" s="251"/>
      <c r="H561" s="254">
        <v>12.6</v>
      </c>
      <c r="I561" s="255"/>
      <c r="J561" s="251"/>
      <c r="K561" s="251"/>
      <c r="L561" s="256"/>
      <c r="M561" s="257"/>
      <c r="N561" s="258"/>
      <c r="O561" s="258"/>
      <c r="P561" s="258"/>
      <c r="Q561" s="258"/>
      <c r="R561" s="258"/>
      <c r="S561" s="258"/>
      <c r="T561" s="25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0" t="s">
        <v>152</v>
      </c>
      <c r="AU561" s="260" t="s">
        <v>79</v>
      </c>
      <c r="AV561" s="14" t="s">
        <v>79</v>
      </c>
      <c r="AW561" s="14" t="s">
        <v>32</v>
      </c>
      <c r="AX561" s="14" t="s">
        <v>70</v>
      </c>
      <c r="AY561" s="260" t="s">
        <v>142</v>
      </c>
    </row>
    <row r="562" spans="1:51" s="14" customFormat="1" ht="12">
      <c r="A562" s="14"/>
      <c r="B562" s="250"/>
      <c r="C562" s="251"/>
      <c r="D562" s="241" t="s">
        <v>152</v>
      </c>
      <c r="E562" s="252" t="s">
        <v>18</v>
      </c>
      <c r="F562" s="253" t="s">
        <v>175</v>
      </c>
      <c r="G562" s="251"/>
      <c r="H562" s="254">
        <v>3.24</v>
      </c>
      <c r="I562" s="255"/>
      <c r="J562" s="251"/>
      <c r="K562" s="251"/>
      <c r="L562" s="256"/>
      <c r="M562" s="257"/>
      <c r="N562" s="258"/>
      <c r="O562" s="258"/>
      <c r="P562" s="258"/>
      <c r="Q562" s="258"/>
      <c r="R562" s="258"/>
      <c r="S562" s="258"/>
      <c r="T562" s="25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0" t="s">
        <v>152</v>
      </c>
      <c r="AU562" s="260" t="s">
        <v>79</v>
      </c>
      <c r="AV562" s="14" t="s">
        <v>79</v>
      </c>
      <c r="AW562" s="14" t="s">
        <v>32</v>
      </c>
      <c r="AX562" s="14" t="s">
        <v>70</v>
      </c>
      <c r="AY562" s="260" t="s">
        <v>142</v>
      </c>
    </row>
    <row r="563" spans="1:51" s="14" customFormat="1" ht="12">
      <c r="A563" s="14"/>
      <c r="B563" s="250"/>
      <c r="C563" s="251"/>
      <c r="D563" s="241" t="s">
        <v>152</v>
      </c>
      <c r="E563" s="252" t="s">
        <v>18</v>
      </c>
      <c r="F563" s="253" t="s">
        <v>176</v>
      </c>
      <c r="G563" s="251"/>
      <c r="H563" s="254">
        <v>6.12</v>
      </c>
      <c r="I563" s="255"/>
      <c r="J563" s="251"/>
      <c r="K563" s="251"/>
      <c r="L563" s="256"/>
      <c r="M563" s="257"/>
      <c r="N563" s="258"/>
      <c r="O563" s="258"/>
      <c r="P563" s="258"/>
      <c r="Q563" s="258"/>
      <c r="R563" s="258"/>
      <c r="S563" s="258"/>
      <c r="T563" s="25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0" t="s">
        <v>152</v>
      </c>
      <c r="AU563" s="260" t="s">
        <v>79</v>
      </c>
      <c r="AV563" s="14" t="s">
        <v>79</v>
      </c>
      <c r="AW563" s="14" t="s">
        <v>32</v>
      </c>
      <c r="AX563" s="14" t="s">
        <v>70</v>
      </c>
      <c r="AY563" s="260" t="s">
        <v>142</v>
      </c>
    </row>
    <row r="564" spans="1:51" s="14" customFormat="1" ht="12">
      <c r="A564" s="14"/>
      <c r="B564" s="250"/>
      <c r="C564" s="251"/>
      <c r="D564" s="241" t="s">
        <v>152</v>
      </c>
      <c r="E564" s="252" t="s">
        <v>18</v>
      </c>
      <c r="F564" s="253" t="s">
        <v>177</v>
      </c>
      <c r="G564" s="251"/>
      <c r="H564" s="254">
        <v>9.36</v>
      </c>
      <c r="I564" s="255"/>
      <c r="J564" s="251"/>
      <c r="K564" s="251"/>
      <c r="L564" s="256"/>
      <c r="M564" s="257"/>
      <c r="N564" s="258"/>
      <c r="O564" s="258"/>
      <c r="P564" s="258"/>
      <c r="Q564" s="258"/>
      <c r="R564" s="258"/>
      <c r="S564" s="258"/>
      <c r="T564" s="25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0" t="s">
        <v>152</v>
      </c>
      <c r="AU564" s="260" t="s">
        <v>79</v>
      </c>
      <c r="AV564" s="14" t="s">
        <v>79</v>
      </c>
      <c r="AW564" s="14" t="s">
        <v>32</v>
      </c>
      <c r="AX564" s="14" t="s">
        <v>70</v>
      </c>
      <c r="AY564" s="260" t="s">
        <v>142</v>
      </c>
    </row>
    <row r="565" spans="1:51" s="15" customFormat="1" ht="12">
      <c r="A565" s="15"/>
      <c r="B565" s="261"/>
      <c r="C565" s="262"/>
      <c r="D565" s="241" t="s">
        <v>152</v>
      </c>
      <c r="E565" s="263" t="s">
        <v>18</v>
      </c>
      <c r="F565" s="264" t="s">
        <v>156</v>
      </c>
      <c r="G565" s="262"/>
      <c r="H565" s="265">
        <v>31.32</v>
      </c>
      <c r="I565" s="266"/>
      <c r="J565" s="262"/>
      <c r="K565" s="262"/>
      <c r="L565" s="267"/>
      <c r="M565" s="268"/>
      <c r="N565" s="269"/>
      <c r="O565" s="269"/>
      <c r="P565" s="269"/>
      <c r="Q565" s="269"/>
      <c r="R565" s="269"/>
      <c r="S565" s="269"/>
      <c r="T565" s="270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1" t="s">
        <v>152</v>
      </c>
      <c r="AU565" s="271" t="s">
        <v>79</v>
      </c>
      <c r="AV565" s="15" t="s">
        <v>150</v>
      </c>
      <c r="AW565" s="15" t="s">
        <v>32</v>
      </c>
      <c r="AX565" s="15" t="s">
        <v>77</v>
      </c>
      <c r="AY565" s="271" t="s">
        <v>142</v>
      </c>
    </row>
    <row r="566" spans="1:65" s="2" customFormat="1" ht="24" customHeight="1">
      <c r="A566" s="39"/>
      <c r="B566" s="40"/>
      <c r="C566" s="227" t="s">
        <v>665</v>
      </c>
      <c r="D566" s="227" t="s">
        <v>145</v>
      </c>
      <c r="E566" s="228" t="s">
        <v>666</v>
      </c>
      <c r="F566" s="229" t="s">
        <v>667</v>
      </c>
      <c r="G566" s="230" t="s">
        <v>148</v>
      </c>
      <c r="H566" s="231">
        <v>31.32</v>
      </c>
      <c r="I566" s="232"/>
      <c r="J566" s="231">
        <f>ROUND(I566*H566,2)</f>
        <v>0</v>
      </c>
      <c r="K566" s="229" t="s">
        <v>149</v>
      </c>
      <c r="L566" s="45"/>
      <c r="M566" s="233" t="s">
        <v>18</v>
      </c>
      <c r="N566" s="234" t="s">
        <v>41</v>
      </c>
      <c r="O566" s="85"/>
      <c r="P566" s="235">
        <f>O566*H566</f>
        <v>0</v>
      </c>
      <c r="Q566" s="235">
        <v>0.0001</v>
      </c>
      <c r="R566" s="235">
        <f>Q566*H566</f>
        <v>0.0031320000000000002</v>
      </c>
      <c r="S566" s="235">
        <v>0</v>
      </c>
      <c r="T566" s="236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7" t="s">
        <v>251</v>
      </c>
      <c r="AT566" s="237" t="s">
        <v>145</v>
      </c>
      <c r="AU566" s="237" t="s">
        <v>79</v>
      </c>
      <c r="AY566" s="18" t="s">
        <v>142</v>
      </c>
      <c r="BE566" s="238">
        <f>IF(N566="základní",J566,0)</f>
        <v>0</v>
      </c>
      <c r="BF566" s="238">
        <f>IF(N566="snížená",J566,0)</f>
        <v>0</v>
      </c>
      <c r="BG566" s="238">
        <f>IF(N566="zákl. přenesená",J566,0)</f>
        <v>0</v>
      </c>
      <c r="BH566" s="238">
        <f>IF(N566="sníž. přenesená",J566,0)</f>
        <v>0</v>
      </c>
      <c r="BI566" s="238">
        <f>IF(N566="nulová",J566,0)</f>
        <v>0</v>
      </c>
      <c r="BJ566" s="18" t="s">
        <v>77</v>
      </c>
      <c r="BK566" s="238">
        <f>ROUND(I566*H566,2)</f>
        <v>0</v>
      </c>
      <c r="BL566" s="18" t="s">
        <v>251</v>
      </c>
      <c r="BM566" s="237" t="s">
        <v>668</v>
      </c>
    </row>
    <row r="567" spans="1:51" s="13" customFormat="1" ht="12">
      <c r="A567" s="13"/>
      <c r="B567" s="239"/>
      <c r="C567" s="240"/>
      <c r="D567" s="241" t="s">
        <v>152</v>
      </c>
      <c r="E567" s="242" t="s">
        <v>18</v>
      </c>
      <c r="F567" s="243" t="s">
        <v>162</v>
      </c>
      <c r="G567" s="240"/>
      <c r="H567" s="242" t="s">
        <v>18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9" t="s">
        <v>152</v>
      </c>
      <c r="AU567" s="249" t="s">
        <v>79</v>
      </c>
      <c r="AV567" s="13" t="s">
        <v>77</v>
      </c>
      <c r="AW567" s="13" t="s">
        <v>32</v>
      </c>
      <c r="AX567" s="13" t="s">
        <v>70</v>
      </c>
      <c r="AY567" s="249" t="s">
        <v>142</v>
      </c>
    </row>
    <row r="568" spans="1:51" s="14" customFormat="1" ht="12">
      <c r="A568" s="14"/>
      <c r="B568" s="250"/>
      <c r="C568" s="251"/>
      <c r="D568" s="241" t="s">
        <v>152</v>
      </c>
      <c r="E568" s="252" t="s">
        <v>18</v>
      </c>
      <c r="F568" s="253" t="s">
        <v>174</v>
      </c>
      <c r="G568" s="251"/>
      <c r="H568" s="254">
        <v>12.6</v>
      </c>
      <c r="I568" s="255"/>
      <c r="J568" s="251"/>
      <c r="K568" s="251"/>
      <c r="L568" s="256"/>
      <c r="M568" s="257"/>
      <c r="N568" s="258"/>
      <c r="O568" s="258"/>
      <c r="P568" s="258"/>
      <c r="Q568" s="258"/>
      <c r="R568" s="258"/>
      <c r="S568" s="258"/>
      <c r="T568" s="25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0" t="s">
        <v>152</v>
      </c>
      <c r="AU568" s="260" t="s">
        <v>79</v>
      </c>
      <c r="AV568" s="14" t="s">
        <v>79</v>
      </c>
      <c r="AW568" s="14" t="s">
        <v>32</v>
      </c>
      <c r="AX568" s="14" t="s">
        <v>70</v>
      </c>
      <c r="AY568" s="260" t="s">
        <v>142</v>
      </c>
    </row>
    <row r="569" spans="1:51" s="14" customFormat="1" ht="12">
      <c r="A569" s="14"/>
      <c r="B569" s="250"/>
      <c r="C569" s="251"/>
      <c r="D569" s="241" t="s">
        <v>152</v>
      </c>
      <c r="E569" s="252" t="s">
        <v>18</v>
      </c>
      <c r="F569" s="253" t="s">
        <v>175</v>
      </c>
      <c r="G569" s="251"/>
      <c r="H569" s="254">
        <v>3.24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0" t="s">
        <v>152</v>
      </c>
      <c r="AU569" s="260" t="s">
        <v>79</v>
      </c>
      <c r="AV569" s="14" t="s">
        <v>79</v>
      </c>
      <c r="AW569" s="14" t="s">
        <v>32</v>
      </c>
      <c r="AX569" s="14" t="s">
        <v>70</v>
      </c>
      <c r="AY569" s="260" t="s">
        <v>142</v>
      </c>
    </row>
    <row r="570" spans="1:51" s="14" customFormat="1" ht="12">
      <c r="A570" s="14"/>
      <c r="B570" s="250"/>
      <c r="C570" s="251"/>
      <c r="D570" s="241" t="s">
        <v>152</v>
      </c>
      <c r="E570" s="252" t="s">
        <v>18</v>
      </c>
      <c r="F570" s="253" t="s">
        <v>176</v>
      </c>
      <c r="G570" s="251"/>
      <c r="H570" s="254">
        <v>6.12</v>
      </c>
      <c r="I570" s="255"/>
      <c r="J570" s="251"/>
      <c r="K570" s="251"/>
      <c r="L570" s="256"/>
      <c r="M570" s="257"/>
      <c r="N570" s="258"/>
      <c r="O570" s="258"/>
      <c r="P570" s="258"/>
      <c r="Q570" s="258"/>
      <c r="R570" s="258"/>
      <c r="S570" s="258"/>
      <c r="T570" s="25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0" t="s">
        <v>152</v>
      </c>
      <c r="AU570" s="260" t="s">
        <v>79</v>
      </c>
      <c r="AV570" s="14" t="s">
        <v>79</v>
      </c>
      <c r="AW570" s="14" t="s">
        <v>32</v>
      </c>
      <c r="AX570" s="14" t="s">
        <v>70</v>
      </c>
      <c r="AY570" s="260" t="s">
        <v>142</v>
      </c>
    </row>
    <row r="571" spans="1:51" s="14" customFormat="1" ht="12">
      <c r="A571" s="14"/>
      <c r="B571" s="250"/>
      <c r="C571" s="251"/>
      <c r="D571" s="241" t="s">
        <v>152</v>
      </c>
      <c r="E571" s="252" t="s">
        <v>18</v>
      </c>
      <c r="F571" s="253" t="s">
        <v>177</v>
      </c>
      <c r="G571" s="251"/>
      <c r="H571" s="254">
        <v>9.36</v>
      </c>
      <c r="I571" s="255"/>
      <c r="J571" s="251"/>
      <c r="K571" s="251"/>
      <c r="L571" s="256"/>
      <c r="M571" s="257"/>
      <c r="N571" s="258"/>
      <c r="O571" s="258"/>
      <c r="P571" s="258"/>
      <c r="Q571" s="258"/>
      <c r="R571" s="258"/>
      <c r="S571" s="258"/>
      <c r="T571" s="25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0" t="s">
        <v>152</v>
      </c>
      <c r="AU571" s="260" t="s">
        <v>79</v>
      </c>
      <c r="AV571" s="14" t="s">
        <v>79</v>
      </c>
      <c r="AW571" s="14" t="s">
        <v>32</v>
      </c>
      <c r="AX571" s="14" t="s">
        <v>70</v>
      </c>
      <c r="AY571" s="260" t="s">
        <v>142</v>
      </c>
    </row>
    <row r="572" spans="1:51" s="15" customFormat="1" ht="12">
      <c r="A572" s="15"/>
      <c r="B572" s="261"/>
      <c r="C572" s="262"/>
      <c r="D572" s="241" t="s">
        <v>152</v>
      </c>
      <c r="E572" s="263" t="s">
        <v>18</v>
      </c>
      <c r="F572" s="264" t="s">
        <v>156</v>
      </c>
      <c r="G572" s="262"/>
      <c r="H572" s="265">
        <v>31.32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1" t="s">
        <v>152</v>
      </c>
      <c r="AU572" s="271" t="s">
        <v>79</v>
      </c>
      <c r="AV572" s="15" t="s">
        <v>150</v>
      </c>
      <c r="AW572" s="15" t="s">
        <v>32</v>
      </c>
      <c r="AX572" s="15" t="s">
        <v>77</v>
      </c>
      <c r="AY572" s="271" t="s">
        <v>142</v>
      </c>
    </row>
    <row r="573" spans="1:65" s="2" customFormat="1" ht="24" customHeight="1">
      <c r="A573" s="39"/>
      <c r="B573" s="40"/>
      <c r="C573" s="227" t="s">
        <v>669</v>
      </c>
      <c r="D573" s="227" t="s">
        <v>145</v>
      </c>
      <c r="E573" s="228" t="s">
        <v>670</v>
      </c>
      <c r="F573" s="229" t="s">
        <v>671</v>
      </c>
      <c r="G573" s="230" t="s">
        <v>367</v>
      </c>
      <c r="H573" s="231">
        <v>4</v>
      </c>
      <c r="I573" s="232"/>
      <c r="J573" s="231">
        <f>ROUND(I573*H573,2)</f>
        <v>0</v>
      </c>
      <c r="K573" s="229" t="s">
        <v>149</v>
      </c>
      <c r="L573" s="45"/>
      <c r="M573" s="233" t="s">
        <v>18</v>
      </c>
      <c r="N573" s="234" t="s">
        <v>41</v>
      </c>
      <c r="O573" s="85"/>
      <c r="P573" s="235">
        <f>O573*H573</f>
        <v>0</v>
      </c>
      <c r="Q573" s="235">
        <v>2E-05</v>
      </c>
      <c r="R573" s="235">
        <f>Q573*H573</f>
        <v>8E-05</v>
      </c>
      <c r="S573" s="235">
        <v>0</v>
      </c>
      <c r="T573" s="23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7" t="s">
        <v>251</v>
      </c>
      <c r="AT573" s="237" t="s">
        <v>145</v>
      </c>
      <c r="AU573" s="237" t="s">
        <v>79</v>
      </c>
      <c r="AY573" s="18" t="s">
        <v>142</v>
      </c>
      <c r="BE573" s="238">
        <f>IF(N573="základní",J573,0)</f>
        <v>0</v>
      </c>
      <c r="BF573" s="238">
        <f>IF(N573="snížená",J573,0)</f>
        <v>0</v>
      </c>
      <c r="BG573" s="238">
        <f>IF(N573="zákl. přenesená",J573,0)</f>
        <v>0</v>
      </c>
      <c r="BH573" s="238">
        <f>IF(N573="sníž. přenesená",J573,0)</f>
        <v>0</v>
      </c>
      <c r="BI573" s="238">
        <f>IF(N573="nulová",J573,0)</f>
        <v>0</v>
      </c>
      <c r="BJ573" s="18" t="s">
        <v>77</v>
      </c>
      <c r="BK573" s="238">
        <f>ROUND(I573*H573,2)</f>
        <v>0</v>
      </c>
      <c r="BL573" s="18" t="s">
        <v>251</v>
      </c>
      <c r="BM573" s="237" t="s">
        <v>672</v>
      </c>
    </row>
    <row r="574" spans="1:51" s="13" customFormat="1" ht="12">
      <c r="A574" s="13"/>
      <c r="B574" s="239"/>
      <c r="C574" s="240"/>
      <c r="D574" s="241" t="s">
        <v>152</v>
      </c>
      <c r="E574" s="242" t="s">
        <v>18</v>
      </c>
      <c r="F574" s="243" t="s">
        <v>162</v>
      </c>
      <c r="G574" s="240"/>
      <c r="H574" s="242" t="s">
        <v>18</v>
      </c>
      <c r="I574" s="244"/>
      <c r="J574" s="240"/>
      <c r="K574" s="240"/>
      <c r="L574" s="245"/>
      <c r="M574" s="246"/>
      <c r="N574" s="247"/>
      <c r="O574" s="247"/>
      <c r="P574" s="247"/>
      <c r="Q574" s="247"/>
      <c r="R574" s="247"/>
      <c r="S574" s="247"/>
      <c r="T574" s="24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9" t="s">
        <v>152</v>
      </c>
      <c r="AU574" s="249" t="s">
        <v>79</v>
      </c>
      <c r="AV574" s="13" t="s">
        <v>77</v>
      </c>
      <c r="AW574" s="13" t="s">
        <v>32</v>
      </c>
      <c r="AX574" s="13" t="s">
        <v>70</v>
      </c>
      <c r="AY574" s="249" t="s">
        <v>142</v>
      </c>
    </row>
    <row r="575" spans="1:51" s="14" customFormat="1" ht="12">
      <c r="A575" s="14"/>
      <c r="B575" s="250"/>
      <c r="C575" s="251"/>
      <c r="D575" s="241" t="s">
        <v>152</v>
      </c>
      <c r="E575" s="252" t="s">
        <v>18</v>
      </c>
      <c r="F575" s="253" t="s">
        <v>150</v>
      </c>
      <c r="G575" s="251"/>
      <c r="H575" s="254">
        <v>4</v>
      </c>
      <c r="I575" s="255"/>
      <c r="J575" s="251"/>
      <c r="K575" s="251"/>
      <c r="L575" s="256"/>
      <c r="M575" s="257"/>
      <c r="N575" s="258"/>
      <c r="O575" s="258"/>
      <c r="P575" s="258"/>
      <c r="Q575" s="258"/>
      <c r="R575" s="258"/>
      <c r="S575" s="258"/>
      <c r="T575" s="25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0" t="s">
        <v>152</v>
      </c>
      <c r="AU575" s="260" t="s">
        <v>79</v>
      </c>
      <c r="AV575" s="14" t="s">
        <v>79</v>
      </c>
      <c r="AW575" s="14" t="s">
        <v>32</v>
      </c>
      <c r="AX575" s="14" t="s">
        <v>70</v>
      </c>
      <c r="AY575" s="260" t="s">
        <v>142</v>
      </c>
    </row>
    <row r="576" spans="1:51" s="15" customFormat="1" ht="12">
      <c r="A576" s="15"/>
      <c r="B576" s="261"/>
      <c r="C576" s="262"/>
      <c r="D576" s="241" t="s">
        <v>152</v>
      </c>
      <c r="E576" s="263" t="s">
        <v>18</v>
      </c>
      <c r="F576" s="264" t="s">
        <v>156</v>
      </c>
      <c r="G576" s="262"/>
      <c r="H576" s="265">
        <v>4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1" t="s">
        <v>152</v>
      </c>
      <c r="AU576" s="271" t="s">
        <v>79</v>
      </c>
      <c r="AV576" s="15" t="s">
        <v>150</v>
      </c>
      <c r="AW576" s="15" t="s">
        <v>32</v>
      </c>
      <c r="AX576" s="15" t="s">
        <v>77</v>
      </c>
      <c r="AY576" s="271" t="s">
        <v>142</v>
      </c>
    </row>
    <row r="577" spans="1:65" s="2" customFormat="1" ht="16.5" customHeight="1">
      <c r="A577" s="39"/>
      <c r="B577" s="40"/>
      <c r="C577" s="272" t="s">
        <v>673</v>
      </c>
      <c r="D577" s="272" t="s">
        <v>321</v>
      </c>
      <c r="E577" s="273" t="s">
        <v>674</v>
      </c>
      <c r="F577" s="274" t="s">
        <v>675</v>
      </c>
      <c r="G577" s="275" t="s">
        <v>367</v>
      </c>
      <c r="H577" s="276">
        <v>4</v>
      </c>
      <c r="I577" s="277"/>
      <c r="J577" s="276">
        <f>ROUND(I577*H577,2)</f>
        <v>0</v>
      </c>
      <c r="K577" s="274" t="s">
        <v>149</v>
      </c>
      <c r="L577" s="278"/>
      <c r="M577" s="279" t="s">
        <v>18</v>
      </c>
      <c r="N577" s="280" t="s">
        <v>41</v>
      </c>
      <c r="O577" s="85"/>
      <c r="P577" s="235">
        <f>O577*H577</f>
        <v>0</v>
      </c>
      <c r="Q577" s="235">
        <v>0.0025</v>
      </c>
      <c r="R577" s="235">
        <f>Q577*H577</f>
        <v>0.01</v>
      </c>
      <c r="S577" s="235">
        <v>0</v>
      </c>
      <c r="T577" s="23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7" t="s">
        <v>324</v>
      </c>
      <c r="AT577" s="237" t="s">
        <v>321</v>
      </c>
      <c r="AU577" s="237" t="s">
        <v>79</v>
      </c>
      <c r="AY577" s="18" t="s">
        <v>142</v>
      </c>
      <c r="BE577" s="238">
        <f>IF(N577="základní",J577,0)</f>
        <v>0</v>
      </c>
      <c r="BF577" s="238">
        <f>IF(N577="snížená",J577,0)</f>
        <v>0</v>
      </c>
      <c r="BG577" s="238">
        <f>IF(N577="zákl. přenesená",J577,0)</f>
        <v>0</v>
      </c>
      <c r="BH577" s="238">
        <f>IF(N577="sníž. přenesená",J577,0)</f>
        <v>0</v>
      </c>
      <c r="BI577" s="238">
        <f>IF(N577="nulová",J577,0)</f>
        <v>0</v>
      </c>
      <c r="BJ577" s="18" t="s">
        <v>77</v>
      </c>
      <c r="BK577" s="238">
        <f>ROUND(I577*H577,2)</f>
        <v>0</v>
      </c>
      <c r="BL577" s="18" t="s">
        <v>251</v>
      </c>
      <c r="BM577" s="237" t="s">
        <v>676</v>
      </c>
    </row>
    <row r="578" spans="1:51" s="13" customFormat="1" ht="12">
      <c r="A578" s="13"/>
      <c r="B578" s="239"/>
      <c r="C578" s="240"/>
      <c r="D578" s="241" t="s">
        <v>152</v>
      </c>
      <c r="E578" s="242" t="s">
        <v>18</v>
      </c>
      <c r="F578" s="243" t="s">
        <v>162</v>
      </c>
      <c r="G578" s="240"/>
      <c r="H578" s="242" t="s">
        <v>18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9" t="s">
        <v>152</v>
      </c>
      <c r="AU578" s="249" t="s">
        <v>79</v>
      </c>
      <c r="AV578" s="13" t="s">
        <v>77</v>
      </c>
      <c r="AW578" s="13" t="s">
        <v>32</v>
      </c>
      <c r="AX578" s="13" t="s">
        <v>70</v>
      </c>
      <c r="AY578" s="249" t="s">
        <v>142</v>
      </c>
    </row>
    <row r="579" spans="1:51" s="14" customFormat="1" ht="12">
      <c r="A579" s="14"/>
      <c r="B579" s="250"/>
      <c r="C579" s="251"/>
      <c r="D579" s="241" t="s">
        <v>152</v>
      </c>
      <c r="E579" s="252" t="s">
        <v>18</v>
      </c>
      <c r="F579" s="253" t="s">
        <v>150</v>
      </c>
      <c r="G579" s="251"/>
      <c r="H579" s="254">
        <v>4</v>
      </c>
      <c r="I579" s="255"/>
      <c r="J579" s="251"/>
      <c r="K579" s="251"/>
      <c r="L579" s="256"/>
      <c r="M579" s="257"/>
      <c r="N579" s="258"/>
      <c r="O579" s="258"/>
      <c r="P579" s="258"/>
      <c r="Q579" s="258"/>
      <c r="R579" s="258"/>
      <c r="S579" s="258"/>
      <c r="T579" s="25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0" t="s">
        <v>152</v>
      </c>
      <c r="AU579" s="260" t="s">
        <v>79</v>
      </c>
      <c r="AV579" s="14" t="s">
        <v>79</v>
      </c>
      <c r="AW579" s="14" t="s">
        <v>32</v>
      </c>
      <c r="AX579" s="14" t="s">
        <v>70</v>
      </c>
      <c r="AY579" s="260" t="s">
        <v>142</v>
      </c>
    </row>
    <row r="580" spans="1:51" s="15" customFormat="1" ht="12">
      <c r="A580" s="15"/>
      <c r="B580" s="261"/>
      <c r="C580" s="262"/>
      <c r="D580" s="241" t="s">
        <v>152</v>
      </c>
      <c r="E580" s="263" t="s">
        <v>18</v>
      </c>
      <c r="F580" s="264" t="s">
        <v>156</v>
      </c>
      <c r="G580" s="262"/>
      <c r="H580" s="265">
        <v>4</v>
      </c>
      <c r="I580" s="266"/>
      <c r="J580" s="262"/>
      <c r="K580" s="262"/>
      <c r="L580" s="267"/>
      <c r="M580" s="268"/>
      <c r="N580" s="269"/>
      <c r="O580" s="269"/>
      <c r="P580" s="269"/>
      <c r="Q580" s="269"/>
      <c r="R580" s="269"/>
      <c r="S580" s="269"/>
      <c r="T580" s="270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1" t="s">
        <v>152</v>
      </c>
      <c r="AU580" s="271" t="s">
        <v>79</v>
      </c>
      <c r="AV580" s="15" t="s">
        <v>150</v>
      </c>
      <c r="AW580" s="15" t="s">
        <v>32</v>
      </c>
      <c r="AX580" s="15" t="s">
        <v>77</v>
      </c>
      <c r="AY580" s="271" t="s">
        <v>142</v>
      </c>
    </row>
    <row r="581" spans="1:65" s="2" customFormat="1" ht="24" customHeight="1">
      <c r="A581" s="39"/>
      <c r="B581" s="40"/>
      <c r="C581" s="227" t="s">
        <v>677</v>
      </c>
      <c r="D581" s="227" t="s">
        <v>145</v>
      </c>
      <c r="E581" s="228" t="s">
        <v>678</v>
      </c>
      <c r="F581" s="229" t="s">
        <v>679</v>
      </c>
      <c r="G581" s="230" t="s">
        <v>367</v>
      </c>
      <c r="H581" s="231">
        <v>7</v>
      </c>
      <c r="I581" s="232"/>
      <c r="J581" s="231">
        <f>ROUND(I581*H581,2)</f>
        <v>0</v>
      </c>
      <c r="K581" s="229" t="s">
        <v>149</v>
      </c>
      <c r="L581" s="45"/>
      <c r="M581" s="233" t="s">
        <v>18</v>
      </c>
      <c r="N581" s="234" t="s">
        <v>41</v>
      </c>
      <c r="O581" s="85"/>
      <c r="P581" s="235">
        <f>O581*H581</f>
        <v>0</v>
      </c>
      <c r="Q581" s="235">
        <v>1E-05</v>
      </c>
      <c r="R581" s="235">
        <f>Q581*H581</f>
        <v>7.000000000000001E-05</v>
      </c>
      <c r="S581" s="235">
        <v>0</v>
      </c>
      <c r="T581" s="236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7" t="s">
        <v>251</v>
      </c>
      <c r="AT581" s="237" t="s">
        <v>145</v>
      </c>
      <c r="AU581" s="237" t="s">
        <v>79</v>
      </c>
      <c r="AY581" s="18" t="s">
        <v>142</v>
      </c>
      <c r="BE581" s="238">
        <f>IF(N581="základní",J581,0)</f>
        <v>0</v>
      </c>
      <c r="BF581" s="238">
        <f>IF(N581="snížená",J581,0)</f>
        <v>0</v>
      </c>
      <c r="BG581" s="238">
        <f>IF(N581="zákl. přenesená",J581,0)</f>
        <v>0</v>
      </c>
      <c r="BH581" s="238">
        <f>IF(N581="sníž. přenesená",J581,0)</f>
        <v>0</v>
      </c>
      <c r="BI581" s="238">
        <f>IF(N581="nulová",J581,0)</f>
        <v>0</v>
      </c>
      <c r="BJ581" s="18" t="s">
        <v>77</v>
      </c>
      <c r="BK581" s="238">
        <f>ROUND(I581*H581,2)</f>
        <v>0</v>
      </c>
      <c r="BL581" s="18" t="s">
        <v>251</v>
      </c>
      <c r="BM581" s="237" t="s">
        <v>680</v>
      </c>
    </row>
    <row r="582" spans="1:51" s="13" customFormat="1" ht="12">
      <c r="A582" s="13"/>
      <c r="B582" s="239"/>
      <c r="C582" s="240"/>
      <c r="D582" s="241" t="s">
        <v>152</v>
      </c>
      <c r="E582" s="242" t="s">
        <v>18</v>
      </c>
      <c r="F582" s="243" t="s">
        <v>162</v>
      </c>
      <c r="G582" s="240"/>
      <c r="H582" s="242" t="s">
        <v>18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9" t="s">
        <v>152</v>
      </c>
      <c r="AU582" s="249" t="s">
        <v>79</v>
      </c>
      <c r="AV582" s="13" t="s">
        <v>77</v>
      </c>
      <c r="AW582" s="13" t="s">
        <v>32</v>
      </c>
      <c r="AX582" s="13" t="s">
        <v>70</v>
      </c>
      <c r="AY582" s="249" t="s">
        <v>142</v>
      </c>
    </row>
    <row r="583" spans="1:51" s="14" customFormat="1" ht="12">
      <c r="A583" s="14"/>
      <c r="B583" s="250"/>
      <c r="C583" s="251"/>
      <c r="D583" s="241" t="s">
        <v>152</v>
      </c>
      <c r="E583" s="252" t="s">
        <v>18</v>
      </c>
      <c r="F583" s="253" t="s">
        <v>418</v>
      </c>
      <c r="G583" s="251"/>
      <c r="H583" s="254">
        <v>7</v>
      </c>
      <c r="I583" s="255"/>
      <c r="J583" s="251"/>
      <c r="K583" s="251"/>
      <c r="L583" s="256"/>
      <c r="M583" s="257"/>
      <c r="N583" s="258"/>
      <c r="O583" s="258"/>
      <c r="P583" s="258"/>
      <c r="Q583" s="258"/>
      <c r="R583" s="258"/>
      <c r="S583" s="258"/>
      <c r="T583" s="25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0" t="s">
        <v>152</v>
      </c>
      <c r="AU583" s="260" t="s">
        <v>79</v>
      </c>
      <c r="AV583" s="14" t="s">
        <v>79</v>
      </c>
      <c r="AW583" s="14" t="s">
        <v>32</v>
      </c>
      <c r="AX583" s="14" t="s">
        <v>70</v>
      </c>
      <c r="AY583" s="260" t="s">
        <v>142</v>
      </c>
    </row>
    <row r="584" spans="1:51" s="15" customFormat="1" ht="12">
      <c r="A584" s="15"/>
      <c r="B584" s="261"/>
      <c r="C584" s="262"/>
      <c r="D584" s="241" t="s">
        <v>152</v>
      </c>
      <c r="E584" s="263" t="s">
        <v>18</v>
      </c>
      <c r="F584" s="264" t="s">
        <v>156</v>
      </c>
      <c r="G584" s="262"/>
      <c r="H584" s="265">
        <v>7</v>
      </c>
      <c r="I584" s="266"/>
      <c r="J584" s="262"/>
      <c r="K584" s="262"/>
      <c r="L584" s="267"/>
      <c r="M584" s="268"/>
      <c r="N584" s="269"/>
      <c r="O584" s="269"/>
      <c r="P584" s="269"/>
      <c r="Q584" s="269"/>
      <c r="R584" s="269"/>
      <c r="S584" s="269"/>
      <c r="T584" s="270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1" t="s">
        <v>152</v>
      </c>
      <c r="AU584" s="271" t="s">
        <v>79</v>
      </c>
      <c r="AV584" s="15" t="s">
        <v>150</v>
      </c>
      <c r="AW584" s="15" t="s">
        <v>32</v>
      </c>
      <c r="AX584" s="15" t="s">
        <v>77</v>
      </c>
      <c r="AY584" s="271" t="s">
        <v>142</v>
      </c>
    </row>
    <row r="585" spans="1:65" s="2" customFormat="1" ht="16.5" customHeight="1">
      <c r="A585" s="39"/>
      <c r="B585" s="40"/>
      <c r="C585" s="272" t="s">
        <v>681</v>
      </c>
      <c r="D585" s="272" t="s">
        <v>321</v>
      </c>
      <c r="E585" s="273" t="s">
        <v>682</v>
      </c>
      <c r="F585" s="274" t="s">
        <v>683</v>
      </c>
      <c r="G585" s="275" t="s">
        <v>367</v>
      </c>
      <c r="H585" s="276">
        <v>7</v>
      </c>
      <c r="I585" s="277"/>
      <c r="J585" s="276">
        <f>ROUND(I585*H585,2)</f>
        <v>0</v>
      </c>
      <c r="K585" s="274" t="s">
        <v>149</v>
      </c>
      <c r="L585" s="278"/>
      <c r="M585" s="279" t="s">
        <v>18</v>
      </c>
      <c r="N585" s="280" t="s">
        <v>41</v>
      </c>
      <c r="O585" s="85"/>
      <c r="P585" s="235">
        <f>O585*H585</f>
        <v>0</v>
      </c>
      <c r="Q585" s="235">
        <v>0.0067</v>
      </c>
      <c r="R585" s="235">
        <f>Q585*H585</f>
        <v>0.046900000000000004</v>
      </c>
      <c r="S585" s="235">
        <v>0</v>
      </c>
      <c r="T585" s="236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7" t="s">
        <v>324</v>
      </c>
      <c r="AT585" s="237" t="s">
        <v>321</v>
      </c>
      <c r="AU585" s="237" t="s">
        <v>79</v>
      </c>
      <c r="AY585" s="18" t="s">
        <v>142</v>
      </c>
      <c r="BE585" s="238">
        <f>IF(N585="základní",J585,0)</f>
        <v>0</v>
      </c>
      <c r="BF585" s="238">
        <f>IF(N585="snížená",J585,0)</f>
        <v>0</v>
      </c>
      <c r="BG585" s="238">
        <f>IF(N585="zákl. přenesená",J585,0)</f>
        <v>0</v>
      </c>
      <c r="BH585" s="238">
        <f>IF(N585="sníž. přenesená",J585,0)</f>
        <v>0</v>
      </c>
      <c r="BI585" s="238">
        <f>IF(N585="nulová",J585,0)</f>
        <v>0</v>
      </c>
      <c r="BJ585" s="18" t="s">
        <v>77</v>
      </c>
      <c r="BK585" s="238">
        <f>ROUND(I585*H585,2)</f>
        <v>0</v>
      </c>
      <c r="BL585" s="18" t="s">
        <v>251</v>
      </c>
      <c r="BM585" s="237" t="s">
        <v>684</v>
      </c>
    </row>
    <row r="586" spans="1:51" s="13" customFormat="1" ht="12">
      <c r="A586" s="13"/>
      <c r="B586" s="239"/>
      <c r="C586" s="240"/>
      <c r="D586" s="241" t="s">
        <v>152</v>
      </c>
      <c r="E586" s="242" t="s">
        <v>18</v>
      </c>
      <c r="F586" s="243" t="s">
        <v>162</v>
      </c>
      <c r="G586" s="240"/>
      <c r="H586" s="242" t="s">
        <v>18</v>
      </c>
      <c r="I586" s="244"/>
      <c r="J586" s="240"/>
      <c r="K586" s="240"/>
      <c r="L586" s="245"/>
      <c r="M586" s="246"/>
      <c r="N586" s="247"/>
      <c r="O586" s="247"/>
      <c r="P586" s="247"/>
      <c r="Q586" s="247"/>
      <c r="R586" s="247"/>
      <c r="S586" s="247"/>
      <c r="T586" s="24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9" t="s">
        <v>152</v>
      </c>
      <c r="AU586" s="249" t="s">
        <v>79</v>
      </c>
      <c r="AV586" s="13" t="s">
        <v>77</v>
      </c>
      <c r="AW586" s="13" t="s">
        <v>32</v>
      </c>
      <c r="AX586" s="13" t="s">
        <v>70</v>
      </c>
      <c r="AY586" s="249" t="s">
        <v>142</v>
      </c>
    </row>
    <row r="587" spans="1:51" s="14" customFormat="1" ht="12">
      <c r="A587" s="14"/>
      <c r="B587" s="250"/>
      <c r="C587" s="251"/>
      <c r="D587" s="241" t="s">
        <v>152</v>
      </c>
      <c r="E587" s="252" t="s">
        <v>18</v>
      </c>
      <c r="F587" s="253" t="s">
        <v>418</v>
      </c>
      <c r="G587" s="251"/>
      <c r="H587" s="254">
        <v>7</v>
      </c>
      <c r="I587" s="255"/>
      <c r="J587" s="251"/>
      <c r="K587" s="251"/>
      <c r="L587" s="256"/>
      <c r="M587" s="257"/>
      <c r="N587" s="258"/>
      <c r="O587" s="258"/>
      <c r="P587" s="258"/>
      <c r="Q587" s="258"/>
      <c r="R587" s="258"/>
      <c r="S587" s="258"/>
      <c r="T587" s="259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0" t="s">
        <v>152</v>
      </c>
      <c r="AU587" s="260" t="s">
        <v>79</v>
      </c>
      <c r="AV587" s="14" t="s">
        <v>79</v>
      </c>
      <c r="AW587" s="14" t="s">
        <v>32</v>
      </c>
      <c r="AX587" s="14" t="s">
        <v>70</v>
      </c>
      <c r="AY587" s="260" t="s">
        <v>142</v>
      </c>
    </row>
    <row r="588" spans="1:51" s="15" customFormat="1" ht="12">
      <c r="A588" s="15"/>
      <c r="B588" s="261"/>
      <c r="C588" s="262"/>
      <c r="D588" s="241" t="s">
        <v>152</v>
      </c>
      <c r="E588" s="263" t="s">
        <v>18</v>
      </c>
      <c r="F588" s="264" t="s">
        <v>156</v>
      </c>
      <c r="G588" s="262"/>
      <c r="H588" s="265">
        <v>7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1" t="s">
        <v>152</v>
      </c>
      <c r="AU588" s="271" t="s">
        <v>79</v>
      </c>
      <c r="AV588" s="15" t="s">
        <v>150</v>
      </c>
      <c r="AW588" s="15" t="s">
        <v>32</v>
      </c>
      <c r="AX588" s="15" t="s">
        <v>77</v>
      </c>
      <c r="AY588" s="271" t="s">
        <v>142</v>
      </c>
    </row>
    <row r="589" spans="1:65" s="2" customFormat="1" ht="24" customHeight="1">
      <c r="A589" s="39"/>
      <c r="B589" s="40"/>
      <c r="C589" s="227" t="s">
        <v>685</v>
      </c>
      <c r="D589" s="227" t="s">
        <v>145</v>
      </c>
      <c r="E589" s="228" t="s">
        <v>686</v>
      </c>
      <c r="F589" s="229" t="s">
        <v>687</v>
      </c>
      <c r="G589" s="230" t="s">
        <v>309</v>
      </c>
      <c r="H589" s="232"/>
      <c r="I589" s="232"/>
      <c r="J589" s="231">
        <f>ROUND(I589*H589,2)</f>
        <v>0</v>
      </c>
      <c r="K589" s="229" t="s">
        <v>149</v>
      </c>
      <c r="L589" s="45"/>
      <c r="M589" s="233" t="s">
        <v>18</v>
      </c>
      <c r="N589" s="234" t="s">
        <v>41</v>
      </c>
      <c r="O589" s="85"/>
      <c r="P589" s="235">
        <f>O589*H589</f>
        <v>0</v>
      </c>
      <c r="Q589" s="235">
        <v>0</v>
      </c>
      <c r="R589" s="235">
        <f>Q589*H589</f>
        <v>0</v>
      </c>
      <c r="S589" s="235">
        <v>0</v>
      </c>
      <c r="T589" s="23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7" t="s">
        <v>251</v>
      </c>
      <c r="AT589" s="237" t="s">
        <v>145</v>
      </c>
      <c r="AU589" s="237" t="s">
        <v>79</v>
      </c>
      <c r="AY589" s="18" t="s">
        <v>142</v>
      </c>
      <c r="BE589" s="238">
        <f>IF(N589="základní",J589,0)</f>
        <v>0</v>
      </c>
      <c r="BF589" s="238">
        <f>IF(N589="snížená",J589,0)</f>
        <v>0</v>
      </c>
      <c r="BG589" s="238">
        <f>IF(N589="zákl. přenesená",J589,0)</f>
        <v>0</v>
      </c>
      <c r="BH589" s="238">
        <f>IF(N589="sníž. přenesená",J589,0)</f>
        <v>0</v>
      </c>
      <c r="BI589" s="238">
        <f>IF(N589="nulová",J589,0)</f>
        <v>0</v>
      </c>
      <c r="BJ589" s="18" t="s">
        <v>77</v>
      </c>
      <c r="BK589" s="238">
        <f>ROUND(I589*H589,2)</f>
        <v>0</v>
      </c>
      <c r="BL589" s="18" t="s">
        <v>251</v>
      </c>
      <c r="BM589" s="237" t="s">
        <v>688</v>
      </c>
    </row>
    <row r="590" spans="1:63" s="12" customFormat="1" ht="22.8" customHeight="1">
      <c r="A590" s="12"/>
      <c r="B590" s="211"/>
      <c r="C590" s="212"/>
      <c r="D590" s="213" t="s">
        <v>69</v>
      </c>
      <c r="E590" s="225" t="s">
        <v>689</v>
      </c>
      <c r="F590" s="225" t="s">
        <v>690</v>
      </c>
      <c r="G590" s="212"/>
      <c r="H590" s="212"/>
      <c r="I590" s="215"/>
      <c r="J590" s="226">
        <f>BK590</f>
        <v>0</v>
      </c>
      <c r="K590" s="212"/>
      <c r="L590" s="217"/>
      <c r="M590" s="218"/>
      <c r="N590" s="219"/>
      <c r="O590" s="219"/>
      <c r="P590" s="220">
        <f>SUM(P591:P612)</f>
        <v>0</v>
      </c>
      <c r="Q590" s="219"/>
      <c r="R590" s="220">
        <f>SUM(R591:R612)</f>
        <v>0.0985</v>
      </c>
      <c r="S590" s="219"/>
      <c r="T590" s="221">
        <f>SUM(T591:T612)</f>
        <v>0.12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2" t="s">
        <v>79</v>
      </c>
      <c r="AT590" s="223" t="s">
        <v>69</v>
      </c>
      <c r="AU590" s="223" t="s">
        <v>77</v>
      </c>
      <c r="AY590" s="222" t="s">
        <v>142</v>
      </c>
      <c r="BK590" s="224">
        <f>SUM(BK591:BK612)</f>
        <v>0</v>
      </c>
    </row>
    <row r="591" spans="1:65" s="2" customFormat="1" ht="24" customHeight="1">
      <c r="A591" s="39"/>
      <c r="B591" s="40"/>
      <c r="C591" s="227" t="s">
        <v>691</v>
      </c>
      <c r="D591" s="227" t="s">
        <v>145</v>
      </c>
      <c r="E591" s="228" t="s">
        <v>692</v>
      </c>
      <c r="F591" s="229" t="s">
        <v>693</v>
      </c>
      <c r="G591" s="230" t="s">
        <v>641</v>
      </c>
      <c r="H591" s="231">
        <v>1</v>
      </c>
      <c r="I591" s="232"/>
      <c r="J591" s="231">
        <f>ROUND(I591*H591,2)</f>
        <v>0</v>
      </c>
      <c r="K591" s="229" t="s">
        <v>231</v>
      </c>
      <c r="L591" s="45"/>
      <c r="M591" s="233" t="s">
        <v>18</v>
      </c>
      <c r="N591" s="234" t="s">
        <v>41</v>
      </c>
      <c r="O591" s="85"/>
      <c r="P591" s="235">
        <f>O591*H591</f>
        <v>0</v>
      </c>
      <c r="Q591" s="235">
        <v>0</v>
      </c>
      <c r="R591" s="235">
        <f>Q591*H591</f>
        <v>0</v>
      </c>
      <c r="S591" s="235">
        <v>0</v>
      </c>
      <c r="T591" s="236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7" t="s">
        <v>251</v>
      </c>
      <c r="AT591" s="237" t="s">
        <v>145</v>
      </c>
      <c r="AU591" s="237" t="s">
        <v>79</v>
      </c>
      <c r="AY591" s="18" t="s">
        <v>142</v>
      </c>
      <c r="BE591" s="238">
        <f>IF(N591="základní",J591,0)</f>
        <v>0</v>
      </c>
      <c r="BF591" s="238">
        <f>IF(N591="snížená",J591,0)</f>
        <v>0</v>
      </c>
      <c r="BG591" s="238">
        <f>IF(N591="zákl. přenesená",J591,0)</f>
        <v>0</v>
      </c>
      <c r="BH591" s="238">
        <f>IF(N591="sníž. přenesená",J591,0)</f>
        <v>0</v>
      </c>
      <c r="BI591" s="238">
        <f>IF(N591="nulová",J591,0)</f>
        <v>0</v>
      </c>
      <c r="BJ591" s="18" t="s">
        <v>77</v>
      </c>
      <c r="BK591" s="238">
        <f>ROUND(I591*H591,2)</f>
        <v>0</v>
      </c>
      <c r="BL591" s="18" t="s">
        <v>251</v>
      </c>
      <c r="BM591" s="237" t="s">
        <v>694</v>
      </c>
    </row>
    <row r="592" spans="1:65" s="2" customFormat="1" ht="24" customHeight="1">
      <c r="A592" s="39"/>
      <c r="B592" s="40"/>
      <c r="C592" s="227" t="s">
        <v>695</v>
      </c>
      <c r="D592" s="227" t="s">
        <v>145</v>
      </c>
      <c r="E592" s="228" t="s">
        <v>696</v>
      </c>
      <c r="F592" s="229" t="s">
        <v>697</v>
      </c>
      <c r="G592" s="230" t="s">
        <v>367</v>
      </c>
      <c r="H592" s="231">
        <v>5</v>
      </c>
      <c r="I592" s="232"/>
      <c r="J592" s="231">
        <f>ROUND(I592*H592,2)</f>
        <v>0</v>
      </c>
      <c r="K592" s="229" t="s">
        <v>149</v>
      </c>
      <c r="L592" s="45"/>
      <c r="M592" s="233" t="s">
        <v>18</v>
      </c>
      <c r="N592" s="234" t="s">
        <v>41</v>
      </c>
      <c r="O592" s="85"/>
      <c r="P592" s="235">
        <f>O592*H592</f>
        <v>0</v>
      </c>
      <c r="Q592" s="235">
        <v>0</v>
      </c>
      <c r="R592" s="235">
        <f>Q592*H592</f>
        <v>0</v>
      </c>
      <c r="S592" s="235">
        <v>0</v>
      </c>
      <c r="T592" s="236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7" t="s">
        <v>251</v>
      </c>
      <c r="AT592" s="237" t="s">
        <v>145</v>
      </c>
      <c r="AU592" s="237" t="s">
        <v>79</v>
      </c>
      <c r="AY592" s="18" t="s">
        <v>142</v>
      </c>
      <c r="BE592" s="238">
        <f>IF(N592="základní",J592,0)</f>
        <v>0</v>
      </c>
      <c r="BF592" s="238">
        <f>IF(N592="snížená",J592,0)</f>
        <v>0</v>
      </c>
      <c r="BG592" s="238">
        <f>IF(N592="zákl. přenesená",J592,0)</f>
        <v>0</v>
      </c>
      <c r="BH592" s="238">
        <f>IF(N592="sníž. přenesená",J592,0)</f>
        <v>0</v>
      </c>
      <c r="BI592" s="238">
        <f>IF(N592="nulová",J592,0)</f>
        <v>0</v>
      </c>
      <c r="BJ592" s="18" t="s">
        <v>77</v>
      </c>
      <c r="BK592" s="238">
        <f>ROUND(I592*H592,2)</f>
        <v>0</v>
      </c>
      <c r="BL592" s="18" t="s">
        <v>251</v>
      </c>
      <c r="BM592" s="237" t="s">
        <v>698</v>
      </c>
    </row>
    <row r="593" spans="1:51" s="13" customFormat="1" ht="12">
      <c r="A593" s="13"/>
      <c r="B593" s="239"/>
      <c r="C593" s="240"/>
      <c r="D593" s="241" t="s">
        <v>152</v>
      </c>
      <c r="E593" s="242" t="s">
        <v>18</v>
      </c>
      <c r="F593" s="243" t="s">
        <v>162</v>
      </c>
      <c r="G593" s="240"/>
      <c r="H593" s="242" t="s">
        <v>18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9" t="s">
        <v>152</v>
      </c>
      <c r="AU593" s="249" t="s">
        <v>79</v>
      </c>
      <c r="AV593" s="13" t="s">
        <v>77</v>
      </c>
      <c r="AW593" s="13" t="s">
        <v>32</v>
      </c>
      <c r="AX593" s="13" t="s">
        <v>70</v>
      </c>
      <c r="AY593" s="249" t="s">
        <v>142</v>
      </c>
    </row>
    <row r="594" spans="1:51" s="14" customFormat="1" ht="12">
      <c r="A594" s="14"/>
      <c r="B594" s="250"/>
      <c r="C594" s="251"/>
      <c r="D594" s="241" t="s">
        <v>152</v>
      </c>
      <c r="E594" s="252" t="s">
        <v>18</v>
      </c>
      <c r="F594" s="253" t="s">
        <v>180</v>
      </c>
      <c r="G594" s="251"/>
      <c r="H594" s="254">
        <v>5</v>
      </c>
      <c r="I594" s="255"/>
      <c r="J594" s="251"/>
      <c r="K594" s="251"/>
      <c r="L594" s="256"/>
      <c r="M594" s="257"/>
      <c r="N594" s="258"/>
      <c r="O594" s="258"/>
      <c r="P594" s="258"/>
      <c r="Q594" s="258"/>
      <c r="R594" s="258"/>
      <c r="S594" s="258"/>
      <c r="T594" s="25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0" t="s">
        <v>152</v>
      </c>
      <c r="AU594" s="260" t="s">
        <v>79</v>
      </c>
      <c r="AV594" s="14" t="s">
        <v>79</v>
      </c>
      <c r="AW594" s="14" t="s">
        <v>32</v>
      </c>
      <c r="AX594" s="14" t="s">
        <v>70</v>
      </c>
      <c r="AY594" s="260" t="s">
        <v>142</v>
      </c>
    </row>
    <row r="595" spans="1:51" s="15" customFormat="1" ht="12">
      <c r="A595" s="15"/>
      <c r="B595" s="261"/>
      <c r="C595" s="262"/>
      <c r="D595" s="241" t="s">
        <v>152</v>
      </c>
      <c r="E595" s="263" t="s">
        <v>18</v>
      </c>
      <c r="F595" s="264" t="s">
        <v>156</v>
      </c>
      <c r="G595" s="262"/>
      <c r="H595" s="265">
        <v>5</v>
      </c>
      <c r="I595" s="266"/>
      <c r="J595" s="262"/>
      <c r="K595" s="262"/>
      <c r="L595" s="267"/>
      <c r="M595" s="268"/>
      <c r="N595" s="269"/>
      <c r="O595" s="269"/>
      <c r="P595" s="269"/>
      <c r="Q595" s="269"/>
      <c r="R595" s="269"/>
      <c r="S595" s="269"/>
      <c r="T595" s="270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71" t="s">
        <v>152</v>
      </c>
      <c r="AU595" s="271" t="s">
        <v>79</v>
      </c>
      <c r="AV595" s="15" t="s">
        <v>150</v>
      </c>
      <c r="AW595" s="15" t="s">
        <v>32</v>
      </c>
      <c r="AX595" s="15" t="s">
        <v>77</v>
      </c>
      <c r="AY595" s="271" t="s">
        <v>142</v>
      </c>
    </row>
    <row r="596" spans="1:65" s="2" customFormat="1" ht="16.5" customHeight="1">
      <c r="A596" s="39"/>
      <c r="B596" s="40"/>
      <c r="C596" s="272" t="s">
        <v>699</v>
      </c>
      <c r="D596" s="272" t="s">
        <v>321</v>
      </c>
      <c r="E596" s="273" t="s">
        <v>700</v>
      </c>
      <c r="F596" s="274" t="s">
        <v>701</v>
      </c>
      <c r="G596" s="275" t="s">
        <v>367</v>
      </c>
      <c r="H596" s="276">
        <v>5</v>
      </c>
      <c r="I596" s="277"/>
      <c r="J596" s="276">
        <f>ROUND(I596*H596,2)</f>
        <v>0</v>
      </c>
      <c r="K596" s="274" t="s">
        <v>149</v>
      </c>
      <c r="L596" s="278"/>
      <c r="M596" s="279" t="s">
        <v>18</v>
      </c>
      <c r="N596" s="280" t="s">
        <v>41</v>
      </c>
      <c r="O596" s="85"/>
      <c r="P596" s="235">
        <f>O596*H596</f>
        <v>0</v>
      </c>
      <c r="Q596" s="235">
        <v>0.0185</v>
      </c>
      <c r="R596" s="235">
        <f>Q596*H596</f>
        <v>0.0925</v>
      </c>
      <c r="S596" s="235">
        <v>0</v>
      </c>
      <c r="T596" s="236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7" t="s">
        <v>324</v>
      </c>
      <c r="AT596" s="237" t="s">
        <v>321</v>
      </c>
      <c r="AU596" s="237" t="s">
        <v>79</v>
      </c>
      <c r="AY596" s="18" t="s">
        <v>142</v>
      </c>
      <c r="BE596" s="238">
        <f>IF(N596="základní",J596,0)</f>
        <v>0</v>
      </c>
      <c r="BF596" s="238">
        <f>IF(N596="snížená",J596,0)</f>
        <v>0</v>
      </c>
      <c r="BG596" s="238">
        <f>IF(N596="zákl. přenesená",J596,0)</f>
        <v>0</v>
      </c>
      <c r="BH596" s="238">
        <f>IF(N596="sníž. přenesená",J596,0)</f>
        <v>0</v>
      </c>
      <c r="BI596" s="238">
        <f>IF(N596="nulová",J596,0)</f>
        <v>0</v>
      </c>
      <c r="BJ596" s="18" t="s">
        <v>77</v>
      </c>
      <c r="BK596" s="238">
        <f>ROUND(I596*H596,2)</f>
        <v>0</v>
      </c>
      <c r="BL596" s="18" t="s">
        <v>251</v>
      </c>
      <c r="BM596" s="237" t="s">
        <v>702</v>
      </c>
    </row>
    <row r="597" spans="1:51" s="13" customFormat="1" ht="12">
      <c r="A597" s="13"/>
      <c r="B597" s="239"/>
      <c r="C597" s="240"/>
      <c r="D597" s="241" t="s">
        <v>152</v>
      </c>
      <c r="E597" s="242" t="s">
        <v>18</v>
      </c>
      <c r="F597" s="243" t="s">
        <v>162</v>
      </c>
      <c r="G597" s="240"/>
      <c r="H597" s="242" t="s">
        <v>18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9" t="s">
        <v>152</v>
      </c>
      <c r="AU597" s="249" t="s">
        <v>79</v>
      </c>
      <c r="AV597" s="13" t="s">
        <v>77</v>
      </c>
      <c r="AW597" s="13" t="s">
        <v>32</v>
      </c>
      <c r="AX597" s="13" t="s">
        <v>70</v>
      </c>
      <c r="AY597" s="249" t="s">
        <v>142</v>
      </c>
    </row>
    <row r="598" spans="1:51" s="14" customFormat="1" ht="12">
      <c r="A598" s="14"/>
      <c r="B598" s="250"/>
      <c r="C598" s="251"/>
      <c r="D598" s="241" t="s">
        <v>152</v>
      </c>
      <c r="E598" s="252" t="s">
        <v>18</v>
      </c>
      <c r="F598" s="253" t="s">
        <v>180</v>
      </c>
      <c r="G598" s="251"/>
      <c r="H598" s="254">
        <v>5</v>
      </c>
      <c r="I598" s="255"/>
      <c r="J598" s="251"/>
      <c r="K598" s="251"/>
      <c r="L598" s="256"/>
      <c r="M598" s="257"/>
      <c r="N598" s="258"/>
      <c r="O598" s="258"/>
      <c r="P598" s="258"/>
      <c r="Q598" s="258"/>
      <c r="R598" s="258"/>
      <c r="S598" s="258"/>
      <c r="T598" s="25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0" t="s">
        <v>152</v>
      </c>
      <c r="AU598" s="260" t="s">
        <v>79</v>
      </c>
      <c r="AV598" s="14" t="s">
        <v>79</v>
      </c>
      <c r="AW598" s="14" t="s">
        <v>32</v>
      </c>
      <c r="AX598" s="14" t="s">
        <v>70</v>
      </c>
      <c r="AY598" s="260" t="s">
        <v>142</v>
      </c>
    </row>
    <row r="599" spans="1:51" s="15" customFormat="1" ht="12">
      <c r="A599" s="15"/>
      <c r="B599" s="261"/>
      <c r="C599" s="262"/>
      <c r="D599" s="241" t="s">
        <v>152</v>
      </c>
      <c r="E599" s="263" t="s">
        <v>18</v>
      </c>
      <c r="F599" s="264" t="s">
        <v>156</v>
      </c>
      <c r="G599" s="262"/>
      <c r="H599" s="265">
        <v>5</v>
      </c>
      <c r="I599" s="266"/>
      <c r="J599" s="262"/>
      <c r="K599" s="262"/>
      <c r="L599" s="267"/>
      <c r="M599" s="268"/>
      <c r="N599" s="269"/>
      <c r="O599" s="269"/>
      <c r="P599" s="269"/>
      <c r="Q599" s="269"/>
      <c r="R599" s="269"/>
      <c r="S599" s="269"/>
      <c r="T599" s="270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71" t="s">
        <v>152</v>
      </c>
      <c r="AU599" s="271" t="s">
        <v>79</v>
      </c>
      <c r="AV599" s="15" t="s">
        <v>150</v>
      </c>
      <c r="AW599" s="15" t="s">
        <v>32</v>
      </c>
      <c r="AX599" s="15" t="s">
        <v>77</v>
      </c>
      <c r="AY599" s="271" t="s">
        <v>142</v>
      </c>
    </row>
    <row r="600" spans="1:65" s="2" customFormat="1" ht="16.5" customHeight="1">
      <c r="A600" s="39"/>
      <c r="B600" s="40"/>
      <c r="C600" s="227" t="s">
        <v>703</v>
      </c>
      <c r="D600" s="227" t="s">
        <v>145</v>
      </c>
      <c r="E600" s="228" t="s">
        <v>704</v>
      </c>
      <c r="F600" s="229" t="s">
        <v>705</v>
      </c>
      <c r="G600" s="230" t="s">
        <v>367</v>
      </c>
      <c r="H600" s="231">
        <v>5</v>
      </c>
      <c r="I600" s="232"/>
      <c r="J600" s="231">
        <f>ROUND(I600*H600,2)</f>
        <v>0</v>
      </c>
      <c r="K600" s="229" t="s">
        <v>149</v>
      </c>
      <c r="L600" s="45"/>
      <c r="M600" s="233" t="s">
        <v>18</v>
      </c>
      <c r="N600" s="234" t="s">
        <v>41</v>
      </c>
      <c r="O600" s="85"/>
      <c r="P600" s="235">
        <f>O600*H600</f>
        <v>0</v>
      </c>
      <c r="Q600" s="235">
        <v>0</v>
      </c>
      <c r="R600" s="235">
        <f>Q600*H600</f>
        <v>0</v>
      </c>
      <c r="S600" s="235">
        <v>0</v>
      </c>
      <c r="T600" s="236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7" t="s">
        <v>251</v>
      </c>
      <c r="AT600" s="237" t="s">
        <v>145</v>
      </c>
      <c r="AU600" s="237" t="s">
        <v>79</v>
      </c>
      <c r="AY600" s="18" t="s">
        <v>142</v>
      </c>
      <c r="BE600" s="238">
        <f>IF(N600="základní",J600,0)</f>
        <v>0</v>
      </c>
      <c r="BF600" s="238">
        <f>IF(N600="snížená",J600,0)</f>
        <v>0</v>
      </c>
      <c r="BG600" s="238">
        <f>IF(N600="zákl. přenesená",J600,0)</f>
        <v>0</v>
      </c>
      <c r="BH600" s="238">
        <f>IF(N600="sníž. přenesená",J600,0)</f>
        <v>0</v>
      </c>
      <c r="BI600" s="238">
        <f>IF(N600="nulová",J600,0)</f>
        <v>0</v>
      </c>
      <c r="BJ600" s="18" t="s">
        <v>77</v>
      </c>
      <c r="BK600" s="238">
        <f>ROUND(I600*H600,2)</f>
        <v>0</v>
      </c>
      <c r="BL600" s="18" t="s">
        <v>251</v>
      </c>
      <c r="BM600" s="237" t="s">
        <v>706</v>
      </c>
    </row>
    <row r="601" spans="1:51" s="13" customFormat="1" ht="12">
      <c r="A601" s="13"/>
      <c r="B601" s="239"/>
      <c r="C601" s="240"/>
      <c r="D601" s="241" t="s">
        <v>152</v>
      </c>
      <c r="E601" s="242" t="s">
        <v>18</v>
      </c>
      <c r="F601" s="243" t="s">
        <v>162</v>
      </c>
      <c r="G601" s="240"/>
      <c r="H601" s="242" t="s">
        <v>18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152</v>
      </c>
      <c r="AU601" s="249" t="s">
        <v>79</v>
      </c>
      <c r="AV601" s="13" t="s">
        <v>77</v>
      </c>
      <c r="AW601" s="13" t="s">
        <v>32</v>
      </c>
      <c r="AX601" s="13" t="s">
        <v>70</v>
      </c>
      <c r="AY601" s="249" t="s">
        <v>142</v>
      </c>
    </row>
    <row r="602" spans="1:51" s="14" customFormat="1" ht="12">
      <c r="A602" s="14"/>
      <c r="B602" s="250"/>
      <c r="C602" s="251"/>
      <c r="D602" s="241" t="s">
        <v>152</v>
      </c>
      <c r="E602" s="252" t="s">
        <v>18</v>
      </c>
      <c r="F602" s="253" t="s">
        <v>180</v>
      </c>
      <c r="G602" s="251"/>
      <c r="H602" s="254">
        <v>5</v>
      </c>
      <c r="I602" s="255"/>
      <c r="J602" s="251"/>
      <c r="K602" s="251"/>
      <c r="L602" s="256"/>
      <c r="M602" s="257"/>
      <c r="N602" s="258"/>
      <c r="O602" s="258"/>
      <c r="P602" s="258"/>
      <c r="Q602" s="258"/>
      <c r="R602" s="258"/>
      <c r="S602" s="258"/>
      <c r="T602" s="25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0" t="s">
        <v>152</v>
      </c>
      <c r="AU602" s="260" t="s">
        <v>79</v>
      </c>
      <c r="AV602" s="14" t="s">
        <v>79</v>
      </c>
      <c r="AW602" s="14" t="s">
        <v>32</v>
      </c>
      <c r="AX602" s="14" t="s">
        <v>70</v>
      </c>
      <c r="AY602" s="260" t="s">
        <v>142</v>
      </c>
    </row>
    <row r="603" spans="1:51" s="15" customFormat="1" ht="12">
      <c r="A603" s="15"/>
      <c r="B603" s="261"/>
      <c r="C603" s="262"/>
      <c r="D603" s="241" t="s">
        <v>152</v>
      </c>
      <c r="E603" s="263" t="s">
        <v>18</v>
      </c>
      <c r="F603" s="264" t="s">
        <v>156</v>
      </c>
      <c r="G603" s="262"/>
      <c r="H603" s="265">
        <v>5</v>
      </c>
      <c r="I603" s="266"/>
      <c r="J603" s="262"/>
      <c r="K603" s="262"/>
      <c r="L603" s="267"/>
      <c r="M603" s="268"/>
      <c r="N603" s="269"/>
      <c r="O603" s="269"/>
      <c r="P603" s="269"/>
      <c r="Q603" s="269"/>
      <c r="R603" s="269"/>
      <c r="S603" s="269"/>
      <c r="T603" s="270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71" t="s">
        <v>152</v>
      </c>
      <c r="AU603" s="271" t="s">
        <v>79</v>
      </c>
      <c r="AV603" s="15" t="s">
        <v>150</v>
      </c>
      <c r="AW603" s="15" t="s">
        <v>32</v>
      </c>
      <c r="AX603" s="15" t="s">
        <v>77</v>
      </c>
      <c r="AY603" s="271" t="s">
        <v>142</v>
      </c>
    </row>
    <row r="604" spans="1:65" s="2" customFormat="1" ht="16.5" customHeight="1">
      <c r="A604" s="39"/>
      <c r="B604" s="40"/>
      <c r="C604" s="272" t="s">
        <v>707</v>
      </c>
      <c r="D604" s="272" t="s">
        <v>321</v>
      </c>
      <c r="E604" s="273" t="s">
        <v>708</v>
      </c>
      <c r="F604" s="274" t="s">
        <v>709</v>
      </c>
      <c r="G604" s="275" t="s">
        <v>367</v>
      </c>
      <c r="H604" s="276">
        <v>5</v>
      </c>
      <c r="I604" s="277"/>
      <c r="J604" s="276">
        <f>ROUND(I604*H604,2)</f>
        <v>0</v>
      </c>
      <c r="K604" s="274" t="s">
        <v>149</v>
      </c>
      <c r="L604" s="278"/>
      <c r="M604" s="279" t="s">
        <v>18</v>
      </c>
      <c r="N604" s="280" t="s">
        <v>41</v>
      </c>
      <c r="O604" s="85"/>
      <c r="P604" s="235">
        <f>O604*H604</f>
        <v>0</v>
      </c>
      <c r="Q604" s="235">
        <v>0.0012</v>
      </c>
      <c r="R604" s="235">
        <f>Q604*H604</f>
        <v>0.005999999999999999</v>
      </c>
      <c r="S604" s="235">
        <v>0</v>
      </c>
      <c r="T604" s="236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7" t="s">
        <v>324</v>
      </c>
      <c r="AT604" s="237" t="s">
        <v>321</v>
      </c>
      <c r="AU604" s="237" t="s">
        <v>79</v>
      </c>
      <c r="AY604" s="18" t="s">
        <v>142</v>
      </c>
      <c r="BE604" s="238">
        <f>IF(N604="základní",J604,0)</f>
        <v>0</v>
      </c>
      <c r="BF604" s="238">
        <f>IF(N604="snížená",J604,0)</f>
        <v>0</v>
      </c>
      <c r="BG604" s="238">
        <f>IF(N604="zákl. přenesená",J604,0)</f>
        <v>0</v>
      </c>
      <c r="BH604" s="238">
        <f>IF(N604="sníž. přenesená",J604,0)</f>
        <v>0</v>
      </c>
      <c r="BI604" s="238">
        <f>IF(N604="nulová",J604,0)</f>
        <v>0</v>
      </c>
      <c r="BJ604" s="18" t="s">
        <v>77</v>
      </c>
      <c r="BK604" s="238">
        <f>ROUND(I604*H604,2)</f>
        <v>0</v>
      </c>
      <c r="BL604" s="18" t="s">
        <v>251</v>
      </c>
      <c r="BM604" s="237" t="s">
        <v>710</v>
      </c>
    </row>
    <row r="605" spans="1:51" s="13" customFormat="1" ht="12">
      <c r="A605" s="13"/>
      <c r="B605" s="239"/>
      <c r="C605" s="240"/>
      <c r="D605" s="241" t="s">
        <v>152</v>
      </c>
      <c r="E605" s="242" t="s">
        <v>18</v>
      </c>
      <c r="F605" s="243" t="s">
        <v>162</v>
      </c>
      <c r="G605" s="240"/>
      <c r="H605" s="242" t="s">
        <v>18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9" t="s">
        <v>152</v>
      </c>
      <c r="AU605" s="249" t="s">
        <v>79</v>
      </c>
      <c r="AV605" s="13" t="s">
        <v>77</v>
      </c>
      <c r="AW605" s="13" t="s">
        <v>32</v>
      </c>
      <c r="AX605" s="13" t="s">
        <v>70</v>
      </c>
      <c r="AY605" s="249" t="s">
        <v>142</v>
      </c>
    </row>
    <row r="606" spans="1:51" s="14" customFormat="1" ht="12">
      <c r="A606" s="14"/>
      <c r="B606" s="250"/>
      <c r="C606" s="251"/>
      <c r="D606" s="241" t="s">
        <v>152</v>
      </c>
      <c r="E606" s="252" t="s">
        <v>18</v>
      </c>
      <c r="F606" s="253" t="s">
        <v>180</v>
      </c>
      <c r="G606" s="251"/>
      <c r="H606" s="254">
        <v>5</v>
      </c>
      <c r="I606" s="255"/>
      <c r="J606" s="251"/>
      <c r="K606" s="251"/>
      <c r="L606" s="256"/>
      <c r="M606" s="257"/>
      <c r="N606" s="258"/>
      <c r="O606" s="258"/>
      <c r="P606" s="258"/>
      <c r="Q606" s="258"/>
      <c r="R606" s="258"/>
      <c r="S606" s="258"/>
      <c r="T606" s="25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0" t="s">
        <v>152</v>
      </c>
      <c r="AU606" s="260" t="s">
        <v>79</v>
      </c>
      <c r="AV606" s="14" t="s">
        <v>79</v>
      </c>
      <c r="AW606" s="14" t="s">
        <v>32</v>
      </c>
      <c r="AX606" s="14" t="s">
        <v>70</v>
      </c>
      <c r="AY606" s="260" t="s">
        <v>142</v>
      </c>
    </row>
    <row r="607" spans="1:51" s="15" customFormat="1" ht="12">
      <c r="A607" s="15"/>
      <c r="B607" s="261"/>
      <c r="C607" s="262"/>
      <c r="D607" s="241" t="s">
        <v>152</v>
      </c>
      <c r="E607" s="263" t="s">
        <v>18</v>
      </c>
      <c r="F607" s="264" t="s">
        <v>156</v>
      </c>
      <c r="G607" s="262"/>
      <c r="H607" s="265">
        <v>5</v>
      </c>
      <c r="I607" s="266"/>
      <c r="J607" s="262"/>
      <c r="K607" s="262"/>
      <c r="L607" s="267"/>
      <c r="M607" s="268"/>
      <c r="N607" s="269"/>
      <c r="O607" s="269"/>
      <c r="P607" s="269"/>
      <c r="Q607" s="269"/>
      <c r="R607" s="269"/>
      <c r="S607" s="269"/>
      <c r="T607" s="270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71" t="s">
        <v>152</v>
      </c>
      <c r="AU607" s="271" t="s">
        <v>79</v>
      </c>
      <c r="AV607" s="15" t="s">
        <v>150</v>
      </c>
      <c r="AW607" s="15" t="s">
        <v>32</v>
      </c>
      <c r="AX607" s="15" t="s">
        <v>77</v>
      </c>
      <c r="AY607" s="271" t="s">
        <v>142</v>
      </c>
    </row>
    <row r="608" spans="1:65" s="2" customFormat="1" ht="24" customHeight="1">
      <c r="A608" s="39"/>
      <c r="B608" s="40"/>
      <c r="C608" s="227" t="s">
        <v>711</v>
      </c>
      <c r="D608" s="227" t="s">
        <v>145</v>
      </c>
      <c r="E608" s="228" t="s">
        <v>712</v>
      </c>
      <c r="F608" s="229" t="s">
        <v>713</v>
      </c>
      <c r="G608" s="230" t="s">
        <v>367</v>
      </c>
      <c r="H608" s="231">
        <v>5</v>
      </c>
      <c r="I608" s="232"/>
      <c r="J608" s="231">
        <f>ROUND(I608*H608,2)</f>
        <v>0</v>
      </c>
      <c r="K608" s="229" t="s">
        <v>149</v>
      </c>
      <c r="L608" s="45"/>
      <c r="M608" s="233" t="s">
        <v>18</v>
      </c>
      <c r="N608" s="234" t="s">
        <v>41</v>
      </c>
      <c r="O608" s="85"/>
      <c r="P608" s="235">
        <f>O608*H608</f>
        <v>0</v>
      </c>
      <c r="Q608" s="235">
        <v>0</v>
      </c>
      <c r="R608" s="235">
        <f>Q608*H608</f>
        <v>0</v>
      </c>
      <c r="S608" s="235">
        <v>0.024</v>
      </c>
      <c r="T608" s="236">
        <f>S608*H608</f>
        <v>0.12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7" t="s">
        <v>251</v>
      </c>
      <c r="AT608" s="237" t="s">
        <v>145</v>
      </c>
      <c r="AU608" s="237" t="s">
        <v>79</v>
      </c>
      <c r="AY608" s="18" t="s">
        <v>142</v>
      </c>
      <c r="BE608" s="238">
        <f>IF(N608="základní",J608,0)</f>
        <v>0</v>
      </c>
      <c r="BF608" s="238">
        <f>IF(N608="snížená",J608,0)</f>
        <v>0</v>
      </c>
      <c r="BG608" s="238">
        <f>IF(N608="zákl. přenesená",J608,0)</f>
        <v>0</v>
      </c>
      <c r="BH608" s="238">
        <f>IF(N608="sníž. přenesená",J608,0)</f>
        <v>0</v>
      </c>
      <c r="BI608" s="238">
        <f>IF(N608="nulová",J608,0)</f>
        <v>0</v>
      </c>
      <c r="BJ608" s="18" t="s">
        <v>77</v>
      </c>
      <c r="BK608" s="238">
        <f>ROUND(I608*H608,2)</f>
        <v>0</v>
      </c>
      <c r="BL608" s="18" t="s">
        <v>251</v>
      </c>
      <c r="BM608" s="237" t="s">
        <v>714</v>
      </c>
    </row>
    <row r="609" spans="1:51" s="13" customFormat="1" ht="12">
      <c r="A609" s="13"/>
      <c r="B609" s="239"/>
      <c r="C609" s="240"/>
      <c r="D609" s="241" t="s">
        <v>152</v>
      </c>
      <c r="E609" s="242" t="s">
        <v>18</v>
      </c>
      <c r="F609" s="243" t="s">
        <v>162</v>
      </c>
      <c r="G609" s="240"/>
      <c r="H609" s="242" t="s">
        <v>18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9" t="s">
        <v>152</v>
      </c>
      <c r="AU609" s="249" t="s">
        <v>79</v>
      </c>
      <c r="AV609" s="13" t="s">
        <v>77</v>
      </c>
      <c r="AW609" s="13" t="s">
        <v>32</v>
      </c>
      <c r="AX609" s="13" t="s">
        <v>70</v>
      </c>
      <c r="AY609" s="249" t="s">
        <v>142</v>
      </c>
    </row>
    <row r="610" spans="1:51" s="14" customFormat="1" ht="12">
      <c r="A610" s="14"/>
      <c r="B610" s="250"/>
      <c r="C610" s="251"/>
      <c r="D610" s="241" t="s">
        <v>152</v>
      </c>
      <c r="E610" s="252" t="s">
        <v>18</v>
      </c>
      <c r="F610" s="253" t="s">
        <v>180</v>
      </c>
      <c r="G610" s="251"/>
      <c r="H610" s="254">
        <v>5</v>
      </c>
      <c r="I610" s="255"/>
      <c r="J610" s="251"/>
      <c r="K610" s="251"/>
      <c r="L610" s="256"/>
      <c r="M610" s="257"/>
      <c r="N610" s="258"/>
      <c r="O610" s="258"/>
      <c r="P610" s="258"/>
      <c r="Q610" s="258"/>
      <c r="R610" s="258"/>
      <c r="S610" s="258"/>
      <c r="T610" s="25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0" t="s">
        <v>152</v>
      </c>
      <c r="AU610" s="260" t="s">
        <v>79</v>
      </c>
      <c r="AV610" s="14" t="s">
        <v>79</v>
      </c>
      <c r="AW610" s="14" t="s">
        <v>32</v>
      </c>
      <c r="AX610" s="14" t="s">
        <v>70</v>
      </c>
      <c r="AY610" s="260" t="s">
        <v>142</v>
      </c>
    </row>
    <row r="611" spans="1:51" s="15" customFormat="1" ht="12">
      <c r="A611" s="15"/>
      <c r="B611" s="261"/>
      <c r="C611" s="262"/>
      <c r="D611" s="241" t="s">
        <v>152</v>
      </c>
      <c r="E611" s="263" t="s">
        <v>18</v>
      </c>
      <c r="F611" s="264" t="s">
        <v>156</v>
      </c>
      <c r="G611" s="262"/>
      <c r="H611" s="265">
        <v>5</v>
      </c>
      <c r="I611" s="266"/>
      <c r="J611" s="262"/>
      <c r="K611" s="262"/>
      <c r="L611" s="267"/>
      <c r="M611" s="268"/>
      <c r="N611" s="269"/>
      <c r="O611" s="269"/>
      <c r="P611" s="269"/>
      <c r="Q611" s="269"/>
      <c r="R611" s="269"/>
      <c r="S611" s="269"/>
      <c r="T611" s="270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71" t="s">
        <v>152</v>
      </c>
      <c r="AU611" s="271" t="s">
        <v>79</v>
      </c>
      <c r="AV611" s="15" t="s">
        <v>150</v>
      </c>
      <c r="AW611" s="15" t="s">
        <v>32</v>
      </c>
      <c r="AX611" s="15" t="s">
        <v>77</v>
      </c>
      <c r="AY611" s="271" t="s">
        <v>142</v>
      </c>
    </row>
    <row r="612" spans="1:65" s="2" customFormat="1" ht="24" customHeight="1">
      <c r="A612" s="39"/>
      <c r="B612" s="40"/>
      <c r="C612" s="227" t="s">
        <v>715</v>
      </c>
      <c r="D612" s="227" t="s">
        <v>145</v>
      </c>
      <c r="E612" s="228" t="s">
        <v>716</v>
      </c>
      <c r="F612" s="229" t="s">
        <v>717</v>
      </c>
      <c r="G612" s="230" t="s">
        <v>309</v>
      </c>
      <c r="H612" s="232"/>
      <c r="I612" s="232"/>
      <c r="J612" s="231">
        <f>ROUND(I612*H612,2)</f>
        <v>0</v>
      </c>
      <c r="K612" s="229" t="s">
        <v>149</v>
      </c>
      <c r="L612" s="45"/>
      <c r="M612" s="233" t="s">
        <v>18</v>
      </c>
      <c r="N612" s="234" t="s">
        <v>41</v>
      </c>
      <c r="O612" s="85"/>
      <c r="P612" s="235">
        <f>O612*H612</f>
        <v>0</v>
      </c>
      <c r="Q612" s="235">
        <v>0</v>
      </c>
      <c r="R612" s="235">
        <f>Q612*H612</f>
        <v>0</v>
      </c>
      <c r="S612" s="235">
        <v>0</v>
      </c>
      <c r="T612" s="236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7" t="s">
        <v>251</v>
      </c>
      <c r="AT612" s="237" t="s">
        <v>145</v>
      </c>
      <c r="AU612" s="237" t="s">
        <v>79</v>
      </c>
      <c r="AY612" s="18" t="s">
        <v>142</v>
      </c>
      <c r="BE612" s="238">
        <f>IF(N612="základní",J612,0)</f>
        <v>0</v>
      </c>
      <c r="BF612" s="238">
        <f>IF(N612="snížená",J612,0)</f>
        <v>0</v>
      </c>
      <c r="BG612" s="238">
        <f>IF(N612="zákl. přenesená",J612,0)</f>
        <v>0</v>
      </c>
      <c r="BH612" s="238">
        <f>IF(N612="sníž. přenesená",J612,0)</f>
        <v>0</v>
      </c>
      <c r="BI612" s="238">
        <f>IF(N612="nulová",J612,0)</f>
        <v>0</v>
      </c>
      <c r="BJ612" s="18" t="s">
        <v>77</v>
      </c>
      <c r="BK612" s="238">
        <f>ROUND(I612*H612,2)</f>
        <v>0</v>
      </c>
      <c r="BL612" s="18" t="s">
        <v>251</v>
      </c>
      <c r="BM612" s="237" t="s">
        <v>718</v>
      </c>
    </row>
    <row r="613" spans="1:63" s="12" customFormat="1" ht="22.8" customHeight="1">
      <c r="A613" s="12"/>
      <c r="B613" s="211"/>
      <c r="C613" s="212"/>
      <c r="D613" s="213" t="s">
        <v>69</v>
      </c>
      <c r="E613" s="225" t="s">
        <v>719</v>
      </c>
      <c r="F613" s="225" t="s">
        <v>720</v>
      </c>
      <c r="G613" s="212"/>
      <c r="H613" s="212"/>
      <c r="I613" s="215"/>
      <c r="J613" s="226">
        <f>BK613</f>
        <v>0</v>
      </c>
      <c r="K613" s="212"/>
      <c r="L613" s="217"/>
      <c r="M613" s="218"/>
      <c r="N613" s="219"/>
      <c r="O613" s="219"/>
      <c r="P613" s="220">
        <f>SUM(P614:P620)</f>
        <v>0</v>
      </c>
      <c r="Q613" s="219"/>
      <c r="R613" s="220">
        <f>SUM(R614:R620)</f>
        <v>0</v>
      </c>
      <c r="S613" s="219"/>
      <c r="T613" s="221">
        <f>SUM(T614:T620)</f>
        <v>0.45719999999999994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2" t="s">
        <v>79</v>
      </c>
      <c r="AT613" s="223" t="s">
        <v>69</v>
      </c>
      <c r="AU613" s="223" t="s">
        <v>77</v>
      </c>
      <c r="AY613" s="222" t="s">
        <v>142</v>
      </c>
      <c r="BK613" s="224">
        <f>SUM(BK614:BK620)</f>
        <v>0</v>
      </c>
    </row>
    <row r="614" spans="1:65" s="2" customFormat="1" ht="16.5" customHeight="1">
      <c r="A614" s="39"/>
      <c r="B614" s="40"/>
      <c r="C614" s="227" t="s">
        <v>721</v>
      </c>
      <c r="D614" s="227" t="s">
        <v>145</v>
      </c>
      <c r="E614" s="228" t="s">
        <v>722</v>
      </c>
      <c r="F614" s="229" t="s">
        <v>723</v>
      </c>
      <c r="G614" s="230" t="s">
        <v>148</v>
      </c>
      <c r="H614" s="231">
        <v>25.4</v>
      </c>
      <c r="I614" s="232"/>
      <c r="J614" s="231">
        <f>ROUND(I614*H614,2)</f>
        <v>0</v>
      </c>
      <c r="K614" s="229" t="s">
        <v>149</v>
      </c>
      <c r="L614" s="45"/>
      <c r="M614" s="233" t="s">
        <v>18</v>
      </c>
      <c r="N614" s="234" t="s">
        <v>41</v>
      </c>
      <c r="O614" s="85"/>
      <c r="P614" s="235">
        <f>O614*H614</f>
        <v>0</v>
      </c>
      <c r="Q614" s="235">
        <v>0</v>
      </c>
      <c r="R614" s="235">
        <f>Q614*H614</f>
        <v>0</v>
      </c>
      <c r="S614" s="235">
        <v>0.018</v>
      </c>
      <c r="T614" s="236">
        <f>S614*H614</f>
        <v>0.45719999999999994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7" t="s">
        <v>251</v>
      </c>
      <c r="AT614" s="237" t="s">
        <v>145</v>
      </c>
      <c r="AU614" s="237" t="s">
        <v>79</v>
      </c>
      <c r="AY614" s="18" t="s">
        <v>142</v>
      </c>
      <c r="BE614" s="238">
        <f>IF(N614="základní",J614,0)</f>
        <v>0</v>
      </c>
      <c r="BF614" s="238">
        <f>IF(N614="snížená",J614,0)</f>
        <v>0</v>
      </c>
      <c r="BG614" s="238">
        <f>IF(N614="zákl. přenesená",J614,0)</f>
        <v>0</v>
      </c>
      <c r="BH614" s="238">
        <f>IF(N614="sníž. přenesená",J614,0)</f>
        <v>0</v>
      </c>
      <c r="BI614" s="238">
        <f>IF(N614="nulová",J614,0)</f>
        <v>0</v>
      </c>
      <c r="BJ614" s="18" t="s">
        <v>77</v>
      </c>
      <c r="BK614" s="238">
        <f>ROUND(I614*H614,2)</f>
        <v>0</v>
      </c>
      <c r="BL614" s="18" t="s">
        <v>251</v>
      </c>
      <c r="BM614" s="237" t="s">
        <v>724</v>
      </c>
    </row>
    <row r="615" spans="1:51" s="14" customFormat="1" ht="12">
      <c r="A615" s="14"/>
      <c r="B615" s="250"/>
      <c r="C615" s="251"/>
      <c r="D615" s="241" t="s">
        <v>152</v>
      </c>
      <c r="E615" s="252" t="s">
        <v>18</v>
      </c>
      <c r="F615" s="253" t="s">
        <v>725</v>
      </c>
      <c r="G615" s="251"/>
      <c r="H615" s="254">
        <v>7</v>
      </c>
      <c r="I615" s="255"/>
      <c r="J615" s="251"/>
      <c r="K615" s="251"/>
      <c r="L615" s="256"/>
      <c r="M615" s="257"/>
      <c r="N615" s="258"/>
      <c r="O615" s="258"/>
      <c r="P615" s="258"/>
      <c r="Q615" s="258"/>
      <c r="R615" s="258"/>
      <c r="S615" s="258"/>
      <c r="T615" s="25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0" t="s">
        <v>152</v>
      </c>
      <c r="AU615" s="260" t="s">
        <v>79</v>
      </c>
      <c r="AV615" s="14" t="s">
        <v>79</v>
      </c>
      <c r="AW615" s="14" t="s">
        <v>32</v>
      </c>
      <c r="AX615" s="14" t="s">
        <v>70</v>
      </c>
      <c r="AY615" s="260" t="s">
        <v>142</v>
      </c>
    </row>
    <row r="616" spans="1:51" s="14" customFormat="1" ht="12">
      <c r="A616" s="14"/>
      <c r="B616" s="250"/>
      <c r="C616" s="251"/>
      <c r="D616" s="241" t="s">
        <v>152</v>
      </c>
      <c r="E616" s="252" t="s">
        <v>18</v>
      </c>
      <c r="F616" s="253" t="s">
        <v>726</v>
      </c>
      <c r="G616" s="251"/>
      <c r="H616" s="254">
        <v>6.6</v>
      </c>
      <c r="I616" s="255"/>
      <c r="J616" s="251"/>
      <c r="K616" s="251"/>
      <c r="L616" s="256"/>
      <c r="M616" s="257"/>
      <c r="N616" s="258"/>
      <c r="O616" s="258"/>
      <c r="P616" s="258"/>
      <c r="Q616" s="258"/>
      <c r="R616" s="258"/>
      <c r="S616" s="258"/>
      <c r="T616" s="25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0" t="s">
        <v>152</v>
      </c>
      <c r="AU616" s="260" t="s">
        <v>79</v>
      </c>
      <c r="AV616" s="14" t="s">
        <v>79</v>
      </c>
      <c r="AW616" s="14" t="s">
        <v>32</v>
      </c>
      <c r="AX616" s="14" t="s">
        <v>70</v>
      </c>
      <c r="AY616" s="260" t="s">
        <v>142</v>
      </c>
    </row>
    <row r="617" spans="1:51" s="14" customFormat="1" ht="12">
      <c r="A617" s="14"/>
      <c r="B617" s="250"/>
      <c r="C617" s="251"/>
      <c r="D617" s="241" t="s">
        <v>152</v>
      </c>
      <c r="E617" s="252" t="s">
        <v>18</v>
      </c>
      <c r="F617" s="253" t="s">
        <v>727</v>
      </c>
      <c r="G617" s="251"/>
      <c r="H617" s="254">
        <v>4</v>
      </c>
      <c r="I617" s="255"/>
      <c r="J617" s="251"/>
      <c r="K617" s="251"/>
      <c r="L617" s="256"/>
      <c r="M617" s="257"/>
      <c r="N617" s="258"/>
      <c r="O617" s="258"/>
      <c r="P617" s="258"/>
      <c r="Q617" s="258"/>
      <c r="R617" s="258"/>
      <c r="S617" s="258"/>
      <c r="T617" s="25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0" t="s">
        <v>152</v>
      </c>
      <c r="AU617" s="260" t="s">
        <v>79</v>
      </c>
      <c r="AV617" s="14" t="s">
        <v>79</v>
      </c>
      <c r="AW617" s="14" t="s">
        <v>32</v>
      </c>
      <c r="AX617" s="14" t="s">
        <v>70</v>
      </c>
      <c r="AY617" s="260" t="s">
        <v>142</v>
      </c>
    </row>
    <row r="618" spans="1:51" s="14" customFormat="1" ht="12">
      <c r="A618" s="14"/>
      <c r="B618" s="250"/>
      <c r="C618" s="251"/>
      <c r="D618" s="241" t="s">
        <v>152</v>
      </c>
      <c r="E618" s="252" t="s">
        <v>18</v>
      </c>
      <c r="F618" s="253" t="s">
        <v>728</v>
      </c>
      <c r="G618" s="251"/>
      <c r="H618" s="254">
        <v>7.8</v>
      </c>
      <c r="I618" s="255"/>
      <c r="J618" s="251"/>
      <c r="K618" s="251"/>
      <c r="L618" s="256"/>
      <c r="M618" s="257"/>
      <c r="N618" s="258"/>
      <c r="O618" s="258"/>
      <c r="P618" s="258"/>
      <c r="Q618" s="258"/>
      <c r="R618" s="258"/>
      <c r="S618" s="258"/>
      <c r="T618" s="25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0" t="s">
        <v>152</v>
      </c>
      <c r="AU618" s="260" t="s">
        <v>79</v>
      </c>
      <c r="AV618" s="14" t="s">
        <v>79</v>
      </c>
      <c r="AW618" s="14" t="s">
        <v>32</v>
      </c>
      <c r="AX618" s="14" t="s">
        <v>70</v>
      </c>
      <c r="AY618" s="260" t="s">
        <v>142</v>
      </c>
    </row>
    <row r="619" spans="1:51" s="15" customFormat="1" ht="12">
      <c r="A619" s="15"/>
      <c r="B619" s="261"/>
      <c r="C619" s="262"/>
      <c r="D619" s="241" t="s">
        <v>152</v>
      </c>
      <c r="E619" s="263" t="s">
        <v>18</v>
      </c>
      <c r="F619" s="264" t="s">
        <v>156</v>
      </c>
      <c r="G619" s="262"/>
      <c r="H619" s="265">
        <v>25.400000000000002</v>
      </c>
      <c r="I619" s="266"/>
      <c r="J619" s="262"/>
      <c r="K619" s="262"/>
      <c r="L619" s="267"/>
      <c r="M619" s="268"/>
      <c r="N619" s="269"/>
      <c r="O619" s="269"/>
      <c r="P619" s="269"/>
      <c r="Q619" s="269"/>
      <c r="R619" s="269"/>
      <c r="S619" s="269"/>
      <c r="T619" s="270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71" t="s">
        <v>152</v>
      </c>
      <c r="AU619" s="271" t="s">
        <v>79</v>
      </c>
      <c r="AV619" s="15" t="s">
        <v>150</v>
      </c>
      <c r="AW619" s="15" t="s">
        <v>32</v>
      </c>
      <c r="AX619" s="15" t="s">
        <v>77</v>
      </c>
      <c r="AY619" s="271" t="s">
        <v>142</v>
      </c>
    </row>
    <row r="620" spans="1:65" s="2" customFormat="1" ht="24" customHeight="1">
      <c r="A620" s="39"/>
      <c r="B620" s="40"/>
      <c r="C620" s="227" t="s">
        <v>729</v>
      </c>
      <c r="D620" s="227" t="s">
        <v>145</v>
      </c>
      <c r="E620" s="228" t="s">
        <v>730</v>
      </c>
      <c r="F620" s="229" t="s">
        <v>731</v>
      </c>
      <c r="G620" s="230" t="s">
        <v>309</v>
      </c>
      <c r="H620" s="232"/>
      <c r="I620" s="232"/>
      <c r="J620" s="231">
        <f>ROUND(I620*H620,2)</f>
        <v>0</v>
      </c>
      <c r="K620" s="229" t="s">
        <v>149</v>
      </c>
      <c r="L620" s="45"/>
      <c r="M620" s="233" t="s">
        <v>18</v>
      </c>
      <c r="N620" s="234" t="s">
        <v>41</v>
      </c>
      <c r="O620" s="85"/>
      <c r="P620" s="235">
        <f>O620*H620</f>
        <v>0</v>
      </c>
      <c r="Q620" s="235">
        <v>0</v>
      </c>
      <c r="R620" s="235">
        <f>Q620*H620</f>
        <v>0</v>
      </c>
      <c r="S620" s="235">
        <v>0</v>
      </c>
      <c r="T620" s="236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7" t="s">
        <v>251</v>
      </c>
      <c r="AT620" s="237" t="s">
        <v>145</v>
      </c>
      <c r="AU620" s="237" t="s">
        <v>79</v>
      </c>
      <c r="AY620" s="18" t="s">
        <v>142</v>
      </c>
      <c r="BE620" s="238">
        <f>IF(N620="základní",J620,0)</f>
        <v>0</v>
      </c>
      <c r="BF620" s="238">
        <f>IF(N620="snížená",J620,0)</f>
        <v>0</v>
      </c>
      <c r="BG620" s="238">
        <f>IF(N620="zákl. přenesená",J620,0)</f>
        <v>0</v>
      </c>
      <c r="BH620" s="238">
        <f>IF(N620="sníž. přenesená",J620,0)</f>
        <v>0</v>
      </c>
      <c r="BI620" s="238">
        <f>IF(N620="nulová",J620,0)</f>
        <v>0</v>
      </c>
      <c r="BJ620" s="18" t="s">
        <v>77</v>
      </c>
      <c r="BK620" s="238">
        <f>ROUND(I620*H620,2)</f>
        <v>0</v>
      </c>
      <c r="BL620" s="18" t="s">
        <v>251</v>
      </c>
      <c r="BM620" s="237" t="s">
        <v>732</v>
      </c>
    </row>
    <row r="621" spans="1:63" s="12" customFormat="1" ht="22.8" customHeight="1">
      <c r="A621" s="12"/>
      <c r="B621" s="211"/>
      <c r="C621" s="212"/>
      <c r="D621" s="213" t="s">
        <v>69</v>
      </c>
      <c r="E621" s="225" t="s">
        <v>733</v>
      </c>
      <c r="F621" s="225" t="s">
        <v>734</v>
      </c>
      <c r="G621" s="212"/>
      <c r="H621" s="212"/>
      <c r="I621" s="215"/>
      <c r="J621" s="226">
        <f>BK621</f>
        <v>0</v>
      </c>
      <c r="K621" s="212"/>
      <c r="L621" s="217"/>
      <c r="M621" s="218"/>
      <c r="N621" s="219"/>
      <c r="O621" s="219"/>
      <c r="P621" s="220">
        <f>SUM(P622:P651)</f>
        <v>0</v>
      </c>
      <c r="Q621" s="219"/>
      <c r="R621" s="220">
        <f>SUM(R622:R651)</f>
        <v>1.3833071999999997</v>
      </c>
      <c r="S621" s="219"/>
      <c r="T621" s="221">
        <f>SUM(T622:T651)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22" t="s">
        <v>79</v>
      </c>
      <c r="AT621" s="223" t="s">
        <v>69</v>
      </c>
      <c r="AU621" s="223" t="s">
        <v>77</v>
      </c>
      <c r="AY621" s="222" t="s">
        <v>142</v>
      </c>
      <c r="BK621" s="224">
        <f>SUM(BK622:BK651)</f>
        <v>0</v>
      </c>
    </row>
    <row r="622" spans="1:65" s="2" customFormat="1" ht="24" customHeight="1">
      <c r="A622" s="39"/>
      <c r="B622" s="40"/>
      <c r="C622" s="227" t="s">
        <v>735</v>
      </c>
      <c r="D622" s="227" t="s">
        <v>145</v>
      </c>
      <c r="E622" s="228" t="s">
        <v>736</v>
      </c>
      <c r="F622" s="229" t="s">
        <v>737</v>
      </c>
      <c r="G622" s="230" t="s">
        <v>148</v>
      </c>
      <c r="H622" s="231">
        <v>41.86</v>
      </c>
      <c r="I622" s="232"/>
      <c r="J622" s="231">
        <f>ROUND(I622*H622,2)</f>
        <v>0</v>
      </c>
      <c r="K622" s="229" t="s">
        <v>149</v>
      </c>
      <c r="L622" s="45"/>
      <c r="M622" s="233" t="s">
        <v>18</v>
      </c>
      <c r="N622" s="234" t="s">
        <v>41</v>
      </c>
      <c r="O622" s="85"/>
      <c r="P622" s="235">
        <f>O622*H622</f>
        <v>0</v>
      </c>
      <c r="Q622" s="235">
        <v>0.00392</v>
      </c>
      <c r="R622" s="235">
        <f>Q622*H622</f>
        <v>0.1640912</v>
      </c>
      <c r="S622" s="235">
        <v>0</v>
      </c>
      <c r="T622" s="236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7" t="s">
        <v>251</v>
      </c>
      <c r="AT622" s="237" t="s">
        <v>145</v>
      </c>
      <c r="AU622" s="237" t="s">
        <v>79</v>
      </c>
      <c r="AY622" s="18" t="s">
        <v>142</v>
      </c>
      <c r="BE622" s="238">
        <f>IF(N622="základní",J622,0)</f>
        <v>0</v>
      </c>
      <c r="BF622" s="238">
        <f>IF(N622="snížená",J622,0)</f>
        <v>0</v>
      </c>
      <c r="BG622" s="238">
        <f>IF(N622="zákl. přenesená",J622,0)</f>
        <v>0</v>
      </c>
      <c r="BH622" s="238">
        <f>IF(N622="sníž. přenesená",J622,0)</f>
        <v>0</v>
      </c>
      <c r="BI622" s="238">
        <f>IF(N622="nulová",J622,0)</f>
        <v>0</v>
      </c>
      <c r="BJ622" s="18" t="s">
        <v>77</v>
      </c>
      <c r="BK622" s="238">
        <f>ROUND(I622*H622,2)</f>
        <v>0</v>
      </c>
      <c r="BL622" s="18" t="s">
        <v>251</v>
      </c>
      <c r="BM622" s="237" t="s">
        <v>738</v>
      </c>
    </row>
    <row r="623" spans="1:51" s="13" customFormat="1" ht="12">
      <c r="A623" s="13"/>
      <c r="B623" s="239"/>
      <c r="C623" s="240"/>
      <c r="D623" s="241" t="s">
        <v>152</v>
      </c>
      <c r="E623" s="242" t="s">
        <v>18</v>
      </c>
      <c r="F623" s="243" t="s">
        <v>162</v>
      </c>
      <c r="G623" s="240"/>
      <c r="H623" s="242" t="s">
        <v>18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9" t="s">
        <v>152</v>
      </c>
      <c r="AU623" s="249" t="s">
        <v>79</v>
      </c>
      <c r="AV623" s="13" t="s">
        <v>77</v>
      </c>
      <c r="AW623" s="13" t="s">
        <v>32</v>
      </c>
      <c r="AX623" s="13" t="s">
        <v>70</v>
      </c>
      <c r="AY623" s="249" t="s">
        <v>142</v>
      </c>
    </row>
    <row r="624" spans="1:51" s="14" customFormat="1" ht="12">
      <c r="A624" s="14"/>
      <c r="B624" s="250"/>
      <c r="C624" s="251"/>
      <c r="D624" s="241" t="s">
        <v>152</v>
      </c>
      <c r="E624" s="252" t="s">
        <v>18</v>
      </c>
      <c r="F624" s="253" t="s">
        <v>163</v>
      </c>
      <c r="G624" s="251"/>
      <c r="H624" s="254">
        <v>41.86</v>
      </c>
      <c r="I624" s="255"/>
      <c r="J624" s="251"/>
      <c r="K624" s="251"/>
      <c r="L624" s="256"/>
      <c r="M624" s="257"/>
      <c r="N624" s="258"/>
      <c r="O624" s="258"/>
      <c r="P624" s="258"/>
      <c r="Q624" s="258"/>
      <c r="R624" s="258"/>
      <c r="S624" s="258"/>
      <c r="T624" s="25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0" t="s">
        <v>152</v>
      </c>
      <c r="AU624" s="260" t="s">
        <v>79</v>
      </c>
      <c r="AV624" s="14" t="s">
        <v>79</v>
      </c>
      <c r="AW624" s="14" t="s">
        <v>32</v>
      </c>
      <c r="AX624" s="14" t="s">
        <v>70</v>
      </c>
      <c r="AY624" s="260" t="s">
        <v>142</v>
      </c>
    </row>
    <row r="625" spans="1:51" s="15" customFormat="1" ht="12">
      <c r="A625" s="15"/>
      <c r="B625" s="261"/>
      <c r="C625" s="262"/>
      <c r="D625" s="241" t="s">
        <v>152</v>
      </c>
      <c r="E625" s="263" t="s">
        <v>18</v>
      </c>
      <c r="F625" s="264" t="s">
        <v>156</v>
      </c>
      <c r="G625" s="262"/>
      <c r="H625" s="265">
        <v>41.86</v>
      </c>
      <c r="I625" s="266"/>
      <c r="J625" s="262"/>
      <c r="K625" s="262"/>
      <c r="L625" s="267"/>
      <c r="M625" s="268"/>
      <c r="N625" s="269"/>
      <c r="O625" s="269"/>
      <c r="P625" s="269"/>
      <c r="Q625" s="269"/>
      <c r="R625" s="269"/>
      <c r="S625" s="269"/>
      <c r="T625" s="270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71" t="s">
        <v>152</v>
      </c>
      <c r="AU625" s="271" t="s">
        <v>79</v>
      </c>
      <c r="AV625" s="15" t="s">
        <v>150</v>
      </c>
      <c r="AW625" s="15" t="s">
        <v>32</v>
      </c>
      <c r="AX625" s="15" t="s">
        <v>77</v>
      </c>
      <c r="AY625" s="271" t="s">
        <v>142</v>
      </c>
    </row>
    <row r="626" spans="1:65" s="2" customFormat="1" ht="16.5" customHeight="1">
      <c r="A626" s="39"/>
      <c r="B626" s="40"/>
      <c r="C626" s="272" t="s">
        <v>739</v>
      </c>
      <c r="D626" s="272" t="s">
        <v>321</v>
      </c>
      <c r="E626" s="273" t="s">
        <v>740</v>
      </c>
      <c r="F626" s="274" t="s">
        <v>741</v>
      </c>
      <c r="G626" s="275" t="s">
        <v>148</v>
      </c>
      <c r="H626" s="276">
        <v>46.05</v>
      </c>
      <c r="I626" s="277"/>
      <c r="J626" s="276">
        <f>ROUND(I626*H626,2)</f>
        <v>0</v>
      </c>
      <c r="K626" s="274" t="s">
        <v>18</v>
      </c>
      <c r="L626" s="278"/>
      <c r="M626" s="279" t="s">
        <v>18</v>
      </c>
      <c r="N626" s="280" t="s">
        <v>41</v>
      </c>
      <c r="O626" s="85"/>
      <c r="P626" s="235">
        <f>O626*H626</f>
        <v>0</v>
      </c>
      <c r="Q626" s="235">
        <v>0.0192</v>
      </c>
      <c r="R626" s="235">
        <f>Q626*H626</f>
        <v>0.8841599999999998</v>
      </c>
      <c r="S626" s="235">
        <v>0</v>
      </c>
      <c r="T626" s="236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7" t="s">
        <v>324</v>
      </c>
      <c r="AT626" s="237" t="s">
        <v>321</v>
      </c>
      <c r="AU626" s="237" t="s">
        <v>79</v>
      </c>
      <c r="AY626" s="18" t="s">
        <v>142</v>
      </c>
      <c r="BE626" s="238">
        <f>IF(N626="základní",J626,0)</f>
        <v>0</v>
      </c>
      <c r="BF626" s="238">
        <f>IF(N626="snížená",J626,0)</f>
        <v>0</v>
      </c>
      <c r="BG626" s="238">
        <f>IF(N626="zákl. přenesená",J626,0)</f>
        <v>0</v>
      </c>
      <c r="BH626" s="238">
        <f>IF(N626="sníž. přenesená",J626,0)</f>
        <v>0</v>
      </c>
      <c r="BI626" s="238">
        <f>IF(N626="nulová",J626,0)</f>
        <v>0</v>
      </c>
      <c r="BJ626" s="18" t="s">
        <v>77</v>
      </c>
      <c r="BK626" s="238">
        <f>ROUND(I626*H626,2)</f>
        <v>0</v>
      </c>
      <c r="BL626" s="18" t="s">
        <v>251</v>
      </c>
      <c r="BM626" s="237" t="s">
        <v>742</v>
      </c>
    </row>
    <row r="627" spans="1:51" s="13" customFormat="1" ht="12">
      <c r="A627" s="13"/>
      <c r="B627" s="239"/>
      <c r="C627" s="240"/>
      <c r="D627" s="241" t="s">
        <v>152</v>
      </c>
      <c r="E627" s="242" t="s">
        <v>18</v>
      </c>
      <c r="F627" s="243" t="s">
        <v>162</v>
      </c>
      <c r="G627" s="240"/>
      <c r="H627" s="242" t="s">
        <v>18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9" t="s">
        <v>152</v>
      </c>
      <c r="AU627" s="249" t="s">
        <v>79</v>
      </c>
      <c r="AV627" s="13" t="s">
        <v>77</v>
      </c>
      <c r="AW627" s="13" t="s">
        <v>32</v>
      </c>
      <c r="AX627" s="13" t="s">
        <v>70</v>
      </c>
      <c r="AY627" s="249" t="s">
        <v>142</v>
      </c>
    </row>
    <row r="628" spans="1:51" s="14" customFormat="1" ht="12">
      <c r="A628" s="14"/>
      <c r="B628" s="250"/>
      <c r="C628" s="251"/>
      <c r="D628" s="241" t="s">
        <v>152</v>
      </c>
      <c r="E628" s="252" t="s">
        <v>18</v>
      </c>
      <c r="F628" s="253" t="s">
        <v>163</v>
      </c>
      <c r="G628" s="251"/>
      <c r="H628" s="254">
        <v>41.86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0" t="s">
        <v>152</v>
      </c>
      <c r="AU628" s="260" t="s">
        <v>79</v>
      </c>
      <c r="AV628" s="14" t="s">
        <v>79</v>
      </c>
      <c r="AW628" s="14" t="s">
        <v>32</v>
      </c>
      <c r="AX628" s="14" t="s">
        <v>70</v>
      </c>
      <c r="AY628" s="260" t="s">
        <v>142</v>
      </c>
    </row>
    <row r="629" spans="1:51" s="15" customFormat="1" ht="12">
      <c r="A629" s="15"/>
      <c r="B629" s="261"/>
      <c r="C629" s="262"/>
      <c r="D629" s="241" t="s">
        <v>152</v>
      </c>
      <c r="E629" s="263" t="s">
        <v>18</v>
      </c>
      <c r="F629" s="264" t="s">
        <v>156</v>
      </c>
      <c r="G629" s="262"/>
      <c r="H629" s="265">
        <v>41.86</v>
      </c>
      <c r="I629" s="266"/>
      <c r="J629" s="262"/>
      <c r="K629" s="262"/>
      <c r="L629" s="267"/>
      <c r="M629" s="268"/>
      <c r="N629" s="269"/>
      <c r="O629" s="269"/>
      <c r="P629" s="269"/>
      <c r="Q629" s="269"/>
      <c r="R629" s="269"/>
      <c r="S629" s="269"/>
      <c r="T629" s="270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71" t="s">
        <v>152</v>
      </c>
      <c r="AU629" s="271" t="s">
        <v>79</v>
      </c>
      <c r="AV629" s="15" t="s">
        <v>150</v>
      </c>
      <c r="AW629" s="15" t="s">
        <v>32</v>
      </c>
      <c r="AX629" s="15" t="s">
        <v>77</v>
      </c>
      <c r="AY629" s="271" t="s">
        <v>142</v>
      </c>
    </row>
    <row r="630" spans="1:51" s="14" customFormat="1" ht="12">
      <c r="A630" s="14"/>
      <c r="B630" s="250"/>
      <c r="C630" s="251"/>
      <c r="D630" s="241" t="s">
        <v>152</v>
      </c>
      <c r="E630" s="251"/>
      <c r="F630" s="253" t="s">
        <v>743</v>
      </c>
      <c r="G630" s="251"/>
      <c r="H630" s="254">
        <v>46.05</v>
      </c>
      <c r="I630" s="255"/>
      <c r="J630" s="251"/>
      <c r="K630" s="251"/>
      <c r="L630" s="256"/>
      <c r="M630" s="257"/>
      <c r="N630" s="258"/>
      <c r="O630" s="258"/>
      <c r="P630" s="258"/>
      <c r="Q630" s="258"/>
      <c r="R630" s="258"/>
      <c r="S630" s="258"/>
      <c r="T630" s="259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0" t="s">
        <v>152</v>
      </c>
      <c r="AU630" s="260" t="s">
        <v>79</v>
      </c>
      <c r="AV630" s="14" t="s">
        <v>79</v>
      </c>
      <c r="AW630" s="14" t="s">
        <v>4</v>
      </c>
      <c r="AX630" s="14" t="s">
        <v>77</v>
      </c>
      <c r="AY630" s="260" t="s">
        <v>142</v>
      </c>
    </row>
    <row r="631" spans="1:65" s="2" customFormat="1" ht="16.5" customHeight="1">
      <c r="A631" s="39"/>
      <c r="B631" s="40"/>
      <c r="C631" s="227" t="s">
        <v>744</v>
      </c>
      <c r="D631" s="227" t="s">
        <v>145</v>
      </c>
      <c r="E631" s="228" t="s">
        <v>745</v>
      </c>
      <c r="F631" s="229" t="s">
        <v>746</v>
      </c>
      <c r="G631" s="230" t="s">
        <v>148</v>
      </c>
      <c r="H631" s="231">
        <v>8.52</v>
      </c>
      <c r="I631" s="232"/>
      <c r="J631" s="231">
        <f>ROUND(I631*H631,2)</f>
        <v>0</v>
      </c>
      <c r="K631" s="229" t="s">
        <v>149</v>
      </c>
      <c r="L631" s="45"/>
      <c r="M631" s="233" t="s">
        <v>18</v>
      </c>
      <c r="N631" s="234" t="s">
        <v>41</v>
      </c>
      <c r="O631" s="85"/>
      <c r="P631" s="235">
        <f>O631*H631</f>
        <v>0</v>
      </c>
      <c r="Q631" s="235">
        <v>0</v>
      </c>
      <c r="R631" s="235">
        <f>Q631*H631</f>
        <v>0</v>
      </c>
      <c r="S631" s="235">
        <v>0</v>
      </c>
      <c r="T631" s="236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7" t="s">
        <v>251</v>
      </c>
      <c r="AT631" s="237" t="s">
        <v>145</v>
      </c>
      <c r="AU631" s="237" t="s">
        <v>79</v>
      </c>
      <c r="AY631" s="18" t="s">
        <v>142</v>
      </c>
      <c r="BE631" s="238">
        <f>IF(N631="základní",J631,0)</f>
        <v>0</v>
      </c>
      <c r="BF631" s="238">
        <f>IF(N631="snížená",J631,0)</f>
        <v>0</v>
      </c>
      <c r="BG631" s="238">
        <f>IF(N631="zákl. přenesená",J631,0)</f>
        <v>0</v>
      </c>
      <c r="BH631" s="238">
        <f>IF(N631="sníž. přenesená",J631,0)</f>
        <v>0</v>
      </c>
      <c r="BI631" s="238">
        <f>IF(N631="nulová",J631,0)</f>
        <v>0</v>
      </c>
      <c r="BJ631" s="18" t="s">
        <v>77</v>
      </c>
      <c r="BK631" s="238">
        <f>ROUND(I631*H631,2)</f>
        <v>0</v>
      </c>
      <c r="BL631" s="18" t="s">
        <v>251</v>
      </c>
      <c r="BM631" s="237" t="s">
        <v>747</v>
      </c>
    </row>
    <row r="632" spans="1:51" s="14" customFormat="1" ht="12">
      <c r="A632" s="14"/>
      <c r="B632" s="250"/>
      <c r="C632" s="251"/>
      <c r="D632" s="241" t="s">
        <v>152</v>
      </c>
      <c r="E632" s="252" t="s">
        <v>18</v>
      </c>
      <c r="F632" s="253" t="s">
        <v>748</v>
      </c>
      <c r="G632" s="251"/>
      <c r="H632" s="254">
        <v>8.52</v>
      </c>
      <c r="I632" s="255"/>
      <c r="J632" s="251"/>
      <c r="K632" s="251"/>
      <c r="L632" s="256"/>
      <c r="M632" s="257"/>
      <c r="N632" s="258"/>
      <c r="O632" s="258"/>
      <c r="P632" s="258"/>
      <c r="Q632" s="258"/>
      <c r="R632" s="258"/>
      <c r="S632" s="258"/>
      <c r="T632" s="25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0" t="s">
        <v>152</v>
      </c>
      <c r="AU632" s="260" t="s">
        <v>79</v>
      </c>
      <c r="AV632" s="14" t="s">
        <v>79</v>
      </c>
      <c r="AW632" s="14" t="s">
        <v>32</v>
      </c>
      <c r="AX632" s="14" t="s">
        <v>70</v>
      </c>
      <c r="AY632" s="260" t="s">
        <v>142</v>
      </c>
    </row>
    <row r="633" spans="1:51" s="15" customFormat="1" ht="12">
      <c r="A633" s="15"/>
      <c r="B633" s="261"/>
      <c r="C633" s="262"/>
      <c r="D633" s="241" t="s">
        <v>152</v>
      </c>
      <c r="E633" s="263" t="s">
        <v>18</v>
      </c>
      <c r="F633" s="264" t="s">
        <v>156</v>
      </c>
      <c r="G633" s="262"/>
      <c r="H633" s="265">
        <v>8.52</v>
      </c>
      <c r="I633" s="266"/>
      <c r="J633" s="262"/>
      <c r="K633" s="262"/>
      <c r="L633" s="267"/>
      <c r="M633" s="268"/>
      <c r="N633" s="269"/>
      <c r="O633" s="269"/>
      <c r="P633" s="269"/>
      <c r="Q633" s="269"/>
      <c r="R633" s="269"/>
      <c r="S633" s="269"/>
      <c r="T633" s="270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1" t="s">
        <v>152</v>
      </c>
      <c r="AU633" s="271" t="s">
        <v>79</v>
      </c>
      <c r="AV633" s="15" t="s">
        <v>150</v>
      </c>
      <c r="AW633" s="15" t="s">
        <v>32</v>
      </c>
      <c r="AX633" s="15" t="s">
        <v>77</v>
      </c>
      <c r="AY633" s="271" t="s">
        <v>142</v>
      </c>
    </row>
    <row r="634" spans="1:65" s="2" customFormat="1" ht="16.5" customHeight="1">
      <c r="A634" s="39"/>
      <c r="B634" s="40"/>
      <c r="C634" s="227" t="s">
        <v>749</v>
      </c>
      <c r="D634" s="227" t="s">
        <v>145</v>
      </c>
      <c r="E634" s="228" t="s">
        <v>750</v>
      </c>
      <c r="F634" s="229" t="s">
        <v>751</v>
      </c>
      <c r="G634" s="230" t="s">
        <v>148</v>
      </c>
      <c r="H634" s="231">
        <v>41.86</v>
      </c>
      <c r="I634" s="232"/>
      <c r="J634" s="231">
        <f>ROUND(I634*H634,2)</f>
        <v>0</v>
      </c>
      <c r="K634" s="229" t="s">
        <v>149</v>
      </c>
      <c r="L634" s="45"/>
      <c r="M634" s="233" t="s">
        <v>18</v>
      </c>
      <c r="N634" s="234" t="s">
        <v>41</v>
      </c>
      <c r="O634" s="85"/>
      <c r="P634" s="235">
        <f>O634*H634</f>
        <v>0</v>
      </c>
      <c r="Q634" s="235">
        <v>0.0003</v>
      </c>
      <c r="R634" s="235">
        <f>Q634*H634</f>
        <v>0.012557999999999998</v>
      </c>
      <c r="S634" s="235">
        <v>0</v>
      </c>
      <c r="T634" s="236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7" t="s">
        <v>251</v>
      </c>
      <c r="AT634" s="237" t="s">
        <v>145</v>
      </c>
      <c r="AU634" s="237" t="s">
        <v>79</v>
      </c>
      <c r="AY634" s="18" t="s">
        <v>142</v>
      </c>
      <c r="BE634" s="238">
        <f>IF(N634="základní",J634,0)</f>
        <v>0</v>
      </c>
      <c r="BF634" s="238">
        <f>IF(N634="snížená",J634,0)</f>
        <v>0</v>
      </c>
      <c r="BG634" s="238">
        <f>IF(N634="zákl. přenesená",J634,0)</f>
        <v>0</v>
      </c>
      <c r="BH634" s="238">
        <f>IF(N634="sníž. přenesená",J634,0)</f>
        <v>0</v>
      </c>
      <c r="BI634" s="238">
        <f>IF(N634="nulová",J634,0)</f>
        <v>0</v>
      </c>
      <c r="BJ634" s="18" t="s">
        <v>77</v>
      </c>
      <c r="BK634" s="238">
        <f>ROUND(I634*H634,2)</f>
        <v>0</v>
      </c>
      <c r="BL634" s="18" t="s">
        <v>251</v>
      </c>
      <c r="BM634" s="237" t="s">
        <v>752</v>
      </c>
    </row>
    <row r="635" spans="1:51" s="13" customFormat="1" ht="12">
      <c r="A635" s="13"/>
      <c r="B635" s="239"/>
      <c r="C635" s="240"/>
      <c r="D635" s="241" t="s">
        <v>152</v>
      </c>
      <c r="E635" s="242" t="s">
        <v>18</v>
      </c>
      <c r="F635" s="243" t="s">
        <v>162</v>
      </c>
      <c r="G635" s="240"/>
      <c r="H635" s="242" t="s">
        <v>18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9" t="s">
        <v>152</v>
      </c>
      <c r="AU635" s="249" t="s">
        <v>79</v>
      </c>
      <c r="AV635" s="13" t="s">
        <v>77</v>
      </c>
      <c r="AW635" s="13" t="s">
        <v>32</v>
      </c>
      <c r="AX635" s="13" t="s">
        <v>70</v>
      </c>
      <c r="AY635" s="249" t="s">
        <v>142</v>
      </c>
    </row>
    <row r="636" spans="1:51" s="14" customFormat="1" ht="12">
      <c r="A636" s="14"/>
      <c r="B636" s="250"/>
      <c r="C636" s="251"/>
      <c r="D636" s="241" t="s">
        <v>152</v>
      </c>
      <c r="E636" s="252" t="s">
        <v>18</v>
      </c>
      <c r="F636" s="253" t="s">
        <v>163</v>
      </c>
      <c r="G636" s="251"/>
      <c r="H636" s="254">
        <v>41.86</v>
      </c>
      <c r="I636" s="255"/>
      <c r="J636" s="251"/>
      <c r="K636" s="251"/>
      <c r="L636" s="256"/>
      <c r="M636" s="257"/>
      <c r="N636" s="258"/>
      <c r="O636" s="258"/>
      <c r="P636" s="258"/>
      <c r="Q636" s="258"/>
      <c r="R636" s="258"/>
      <c r="S636" s="258"/>
      <c r="T636" s="25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0" t="s">
        <v>152</v>
      </c>
      <c r="AU636" s="260" t="s">
        <v>79</v>
      </c>
      <c r="AV636" s="14" t="s">
        <v>79</v>
      </c>
      <c r="AW636" s="14" t="s">
        <v>32</v>
      </c>
      <c r="AX636" s="14" t="s">
        <v>70</v>
      </c>
      <c r="AY636" s="260" t="s">
        <v>142</v>
      </c>
    </row>
    <row r="637" spans="1:51" s="15" customFormat="1" ht="12">
      <c r="A637" s="15"/>
      <c r="B637" s="261"/>
      <c r="C637" s="262"/>
      <c r="D637" s="241" t="s">
        <v>152</v>
      </c>
      <c r="E637" s="263" t="s">
        <v>18</v>
      </c>
      <c r="F637" s="264" t="s">
        <v>156</v>
      </c>
      <c r="G637" s="262"/>
      <c r="H637" s="265">
        <v>41.86</v>
      </c>
      <c r="I637" s="266"/>
      <c r="J637" s="262"/>
      <c r="K637" s="262"/>
      <c r="L637" s="267"/>
      <c r="M637" s="268"/>
      <c r="N637" s="269"/>
      <c r="O637" s="269"/>
      <c r="P637" s="269"/>
      <c r="Q637" s="269"/>
      <c r="R637" s="269"/>
      <c r="S637" s="269"/>
      <c r="T637" s="270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71" t="s">
        <v>152</v>
      </c>
      <c r="AU637" s="271" t="s">
        <v>79</v>
      </c>
      <c r="AV637" s="15" t="s">
        <v>150</v>
      </c>
      <c r="AW637" s="15" t="s">
        <v>32</v>
      </c>
      <c r="AX637" s="15" t="s">
        <v>77</v>
      </c>
      <c r="AY637" s="271" t="s">
        <v>142</v>
      </c>
    </row>
    <row r="638" spans="1:65" s="2" customFormat="1" ht="16.5" customHeight="1">
      <c r="A638" s="39"/>
      <c r="B638" s="40"/>
      <c r="C638" s="227" t="s">
        <v>753</v>
      </c>
      <c r="D638" s="227" t="s">
        <v>145</v>
      </c>
      <c r="E638" s="228" t="s">
        <v>754</v>
      </c>
      <c r="F638" s="229" t="s">
        <v>755</v>
      </c>
      <c r="G638" s="230" t="s">
        <v>316</v>
      </c>
      <c r="H638" s="231">
        <v>4</v>
      </c>
      <c r="I638" s="232"/>
      <c r="J638" s="231">
        <f>ROUND(I638*H638,2)</f>
        <v>0</v>
      </c>
      <c r="K638" s="229" t="s">
        <v>149</v>
      </c>
      <c r="L638" s="45"/>
      <c r="M638" s="233" t="s">
        <v>18</v>
      </c>
      <c r="N638" s="234" t="s">
        <v>41</v>
      </c>
      <c r="O638" s="85"/>
      <c r="P638" s="235">
        <f>O638*H638</f>
        <v>0</v>
      </c>
      <c r="Q638" s="235">
        <v>0</v>
      </c>
      <c r="R638" s="235">
        <f>Q638*H638</f>
        <v>0</v>
      </c>
      <c r="S638" s="235">
        <v>0</v>
      </c>
      <c r="T638" s="236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7" t="s">
        <v>251</v>
      </c>
      <c r="AT638" s="237" t="s">
        <v>145</v>
      </c>
      <c r="AU638" s="237" t="s">
        <v>79</v>
      </c>
      <c r="AY638" s="18" t="s">
        <v>142</v>
      </c>
      <c r="BE638" s="238">
        <f>IF(N638="základní",J638,0)</f>
        <v>0</v>
      </c>
      <c r="BF638" s="238">
        <f>IF(N638="snížená",J638,0)</f>
        <v>0</v>
      </c>
      <c r="BG638" s="238">
        <f>IF(N638="zákl. přenesená",J638,0)</f>
        <v>0</v>
      </c>
      <c r="BH638" s="238">
        <f>IF(N638="sníž. přenesená",J638,0)</f>
        <v>0</v>
      </c>
      <c r="BI638" s="238">
        <f>IF(N638="nulová",J638,0)</f>
        <v>0</v>
      </c>
      <c r="BJ638" s="18" t="s">
        <v>77</v>
      </c>
      <c r="BK638" s="238">
        <f>ROUND(I638*H638,2)</f>
        <v>0</v>
      </c>
      <c r="BL638" s="18" t="s">
        <v>251</v>
      </c>
      <c r="BM638" s="237" t="s">
        <v>756</v>
      </c>
    </row>
    <row r="639" spans="1:51" s="13" customFormat="1" ht="12">
      <c r="A639" s="13"/>
      <c r="B639" s="239"/>
      <c r="C639" s="240"/>
      <c r="D639" s="241" t="s">
        <v>152</v>
      </c>
      <c r="E639" s="242" t="s">
        <v>18</v>
      </c>
      <c r="F639" s="243" t="s">
        <v>757</v>
      </c>
      <c r="G639" s="240"/>
      <c r="H639" s="242" t="s">
        <v>18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9" t="s">
        <v>152</v>
      </c>
      <c r="AU639" s="249" t="s">
        <v>79</v>
      </c>
      <c r="AV639" s="13" t="s">
        <v>77</v>
      </c>
      <c r="AW639" s="13" t="s">
        <v>32</v>
      </c>
      <c r="AX639" s="13" t="s">
        <v>70</v>
      </c>
      <c r="AY639" s="249" t="s">
        <v>142</v>
      </c>
    </row>
    <row r="640" spans="1:51" s="14" customFormat="1" ht="12">
      <c r="A640" s="14"/>
      <c r="B640" s="250"/>
      <c r="C640" s="251"/>
      <c r="D640" s="241" t="s">
        <v>152</v>
      </c>
      <c r="E640" s="252" t="s">
        <v>18</v>
      </c>
      <c r="F640" s="253" t="s">
        <v>758</v>
      </c>
      <c r="G640" s="251"/>
      <c r="H640" s="254">
        <v>4</v>
      </c>
      <c r="I640" s="255"/>
      <c r="J640" s="251"/>
      <c r="K640" s="251"/>
      <c r="L640" s="256"/>
      <c r="M640" s="257"/>
      <c r="N640" s="258"/>
      <c r="O640" s="258"/>
      <c r="P640" s="258"/>
      <c r="Q640" s="258"/>
      <c r="R640" s="258"/>
      <c r="S640" s="258"/>
      <c r="T640" s="25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0" t="s">
        <v>152</v>
      </c>
      <c r="AU640" s="260" t="s">
        <v>79</v>
      </c>
      <c r="AV640" s="14" t="s">
        <v>79</v>
      </c>
      <c r="AW640" s="14" t="s">
        <v>32</v>
      </c>
      <c r="AX640" s="14" t="s">
        <v>70</v>
      </c>
      <c r="AY640" s="260" t="s">
        <v>142</v>
      </c>
    </row>
    <row r="641" spans="1:51" s="15" customFormat="1" ht="12">
      <c r="A641" s="15"/>
      <c r="B641" s="261"/>
      <c r="C641" s="262"/>
      <c r="D641" s="241" t="s">
        <v>152</v>
      </c>
      <c r="E641" s="263" t="s">
        <v>18</v>
      </c>
      <c r="F641" s="264" t="s">
        <v>156</v>
      </c>
      <c r="G641" s="262"/>
      <c r="H641" s="265">
        <v>4</v>
      </c>
      <c r="I641" s="266"/>
      <c r="J641" s="262"/>
      <c r="K641" s="262"/>
      <c r="L641" s="267"/>
      <c r="M641" s="268"/>
      <c r="N641" s="269"/>
      <c r="O641" s="269"/>
      <c r="P641" s="269"/>
      <c r="Q641" s="269"/>
      <c r="R641" s="269"/>
      <c r="S641" s="269"/>
      <c r="T641" s="270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1" t="s">
        <v>152</v>
      </c>
      <c r="AU641" s="271" t="s">
        <v>79</v>
      </c>
      <c r="AV641" s="15" t="s">
        <v>150</v>
      </c>
      <c r="AW641" s="15" t="s">
        <v>32</v>
      </c>
      <c r="AX641" s="15" t="s">
        <v>77</v>
      </c>
      <c r="AY641" s="271" t="s">
        <v>142</v>
      </c>
    </row>
    <row r="642" spans="1:65" s="2" customFormat="1" ht="16.5" customHeight="1">
      <c r="A642" s="39"/>
      <c r="B642" s="40"/>
      <c r="C642" s="272" t="s">
        <v>759</v>
      </c>
      <c r="D642" s="272" t="s">
        <v>321</v>
      </c>
      <c r="E642" s="273" t="s">
        <v>760</v>
      </c>
      <c r="F642" s="274" t="s">
        <v>761</v>
      </c>
      <c r="G642" s="275" t="s">
        <v>316</v>
      </c>
      <c r="H642" s="276">
        <v>4.4</v>
      </c>
      <c r="I642" s="277"/>
      <c r="J642" s="276">
        <f>ROUND(I642*H642,2)</f>
        <v>0</v>
      </c>
      <c r="K642" s="274" t="s">
        <v>762</v>
      </c>
      <c r="L642" s="278"/>
      <c r="M642" s="279" t="s">
        <v>18</v>
      </c>
      <c r="N642" s="280" t="s">
        <v>41</v>
      </c>
      <c r="O642" s="85"/>
      <c r="P642" s="235">
        <f>O642*H642</f>
        <v>0</v>
      </c>
      <c r="Q642" s="235">
        <v>4E-05</v>
      </c>
      <c r="R642" s="235">
        <f>Q642*H642</f>
        <v>0.00017600000000000002</v>
      </c>
      <c r="S642" s="235">
        <v>0</v>
      </c>
      <c r="T642" s="236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7" t="s">
        <v>324</v>
      </c>
      <c r="AT642" s="237" t="s">
        <v>321</v>
      </c>
      <c r="AU642" s="237" t="s">
        <v>79</v>
      </c>
      <c r="AY642" s="18" t="s">
        <v>142</v>
      </c>
      <c r="BE642" s="238">
        <f>IF(N642="základní",J642,0)</f>
        <v>0</v>
      </c>
      <c r="BF642" s="238">
        <f>IF(N642="snížená",J642,0)</f>
        <v>0</v>
      </c>
      <c r="BG642" s="238">
        <f>IF(N642="zákl. přenesená",J642,0)</f>
        <v>0</v>
      </c>
      <c r="BH642" s="238">
        <f>IF(N642="sníž. přenesená",J642,0)</f>
        <v>0</v>
      </c>
      <c r="BI642" s="238">
        <f>IF(N642="nulová",J642,0)</f>
        <v>0</v>
      </c>
      <c r="BJ642" s="18" t="s">
        <v>77</v>
      </c>
      <c r="BK642" s="238">
        <f>ROUND(I642*H642,2)</f>
        <v>0</v>
      </c>
      <c r="BL642" s="18" t="s">
        <v>251</v>
      </c>
      <c r="BM642" s="237" t="s">
        <v>763</v>
      </c>
    </row>
    <row r="643" spans="1:51" s="13" customFormat="1" ht="12">
      <c r="A643" s="13"/>
      <c r="B643" s="239"/>
      <c r="C643" s="240"/>
      <c r="D643" s="241" t="s">
        <v>152</v>
      </c>
      <c r="E643" s="242" t="s">
        <v>18</v>
      </c>
      <c r="F643" s="243" t="s">
        <v>757</v>
      </c>
      <c r="G643" s="240"/>
      <c r="H643" s="242" t="s">
        <v>18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9" t="s">
        <v>152</v>
      </c>
      <c r="AU643" s="249" t="s">
        <v>79</v>
      </c>
      <c r="AV643" s="13" t="s">
        <v>77</v>
      </c>
      <c r="AW643" s="13" t="s">
        <v>32</v>
      </c>
      <c r="AX643" s="13" t="s">
        <v>70</v>
      </c>
      <c r="AY643" s="249" t="s">
        <v>142</v>
      </c>
    </row>
    <row r="644" spans="1:51" s="14" customFormat="1" ht="12">
      <c r="A644" s="14"/>
      <c r="B644" s="250"/>
      <c r="C644" s="251"/>
      <c r="D644" s="241" t="s">
        <v>152</v>
      </c>
      <c r="E644" s="252" t="s">
        <v>18</v>
      </c>
      <c r="F644" s="253" t="s">
        <v>758</v>
      </c>
      <c r="G644" s="251"/>
      <c r="H644" s="254">
        <v>4</v>
      </c>
      <c r="I644" s="255"/>
      <c r="J644" s="251"/>
      <c r="K644" s="251"/>
      <c r="L644" s="256"/>
      <c r="M644" s="257"/>
      <c r="N644" s="258"/>
      <c r="O644" s="258"/>
      <c r="P644" s="258"/>
      <c r="Q644" s="258"/>
      <c r="R644" s="258"/>
      <c r="S644" s="258"/>
      <c r="T644" s="25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0" t="s">
        <v>152</v>
      </c>
      <c r="AU644" s="260" t="s">
        <v>79</v>
      </c>
      <c r="AV644" s="14" t="s">
        <v>79</v>
      </c>
      <c r="AW644" s="14" t="s">
        <v>32</v>
      </c>
      <c r="AX644" s="14" t="s">
        <v>70</v>
      </c>
      <c r="AY644" s="260" t="s">
        <v>142</v>
      </c>
    </row>
    <row r="645" spans="1:51" s="15" customFormat="1" ht="12">
      <c r="A645" s="15"/>
      <c r="B645" s="261"/>
      <c r="C645" s="262"/>
      <c r="D645" s="241" t="s">
        <v>152</v>
      </c>
      <c r="E645" s="263" t="s">
        <v>18</v>
      </c>
      <c r="F645" s="264" t="s">
        <v>156</v>
      </c>
      <c r="G645" s="262"/>
      <c r="H645" s="265">
        <v>4</v>
      </c>
      <c r="I645" s="266"/>
      <c r="J645" s="262"/>
      <c r="K645" s="262"/>
      <c r="L645" s="267"/>
      <c r="M645" s="268"/>
      <c r="N645" s="269"/>
      <c r="O645" s="269"/>
      <c r="P645" s="269"/>
      <c r="Q645" s="269"/>
      <c r="R645" s="269"/>
      <c r="S645" s="269"/>
      <c r="T645" s="270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71" t="s">
        <v>152</v>
      </c>
      <c r="AU645" s="271" t="s">
        <v>79</v>
      </c>
      <c r="AV645" s="15" t="s">
        <v>150</v>
      </c>
      <c r="AW645" s="15" t="s">
        <v>32</v>
      </c>
      <c r="AX645" s="15" t="s">
        <v>77</v>
      </c>
      <c r="AY645" s="271" t="s">
        <v>142</v>
      </c>
    </row>
    <row r="646" spans="1:51" s="14" customFormat="1" ht="12">
      <c r="A646" s="14"/>
      <c r="B646" s="250"/>
      <c r="C646" s="251"/>
      <c r="D646" s="241" t="s">
        <v>152</v>
      </c>
      <c r="E646" s="251"/>
      <c r="F646" s="253" t="s">
        <v>764</v>
      </c>
      <c r="G646" s="251"/>
      <c r="H646" s="254">
        <v>4.4</v>
      </c>
      <c r="I646" s="255"/>
      <c r="J646" s="251"/>
      <c r="K646" s="251"/>
      <c r="L646" s="256"/>
      <c r="M646" s="257"/>
      <c r="N646" s="258"/>
      <c r="O646" s="258"/>
      <c r="P646" s="258"/>
      <c r="Q646" s="258"/>
      <c r="R646" s="258"/>
      <c r="S646" s="258"/>
      <c r="T646" s="25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0" t="s">
        <v>152</v>
      </c>
      <c r="AU646" s="260" t="s">
        <v>79</v>
      </c>
      <c r="AV646" s="14" t="s">
        <v>79</v>
      </c>
      <c r="AW646" s="14" t="s">
        <v>4</v>
      </c>
      <c r="AX646" s="14" t="s">
        <v>77</v>
      </c>
      <c r="AY646" s="260" t="s">
        <v>142</v>
      </c>
    </row>
    <row r="647" spans="1:65" s="2" customFormat="1" ht="16.5" customHeight="1">
      <c r="A647" s="39"/>
      <c r="B647" s="40"/>
      <c r="C647" s="227" t="s">
        <v>765</v>
      </c>
      <c r="D647" s="227" t="s">
        <v>145</v>
      </c>
      <c r="E647" s="228" t="s">
        <v>766</v>
      </c>
      <c r="F647" s="229" t="s">
        <v>767</v>
      </c>
      <c r="G647" s="230" t="s">
        <v>148</v>
      </c>
      <c r="H647" s="231">
        <v>41.86</v>
      </c>
      <c r="I647" s="232"/>
      <c r="J647" s="231">
        <f>ROUND(I647*H647,2)</f>
        <v>0</v>
      </c>
      <c r="K647" s="229" t="s">
        <v>149</v>
      </c>
      <c r="L647" s="45"/>
      <c r="M647" s="233" t="s">
        <v>18</v>
      </c>
      <c r="N647" s="234" t="s">
        <v>41</v>
      </c>
      <c r="O647" s="85"/>
      <c r="P647" s="235">
        <f>O647*H647</f>
        <v>0</v>
      </c>
      <c r="Q647" s="235">
        <v>0.0077</v>
      </c>
      <c r="R647" s="235">
        <f>Q647*H647</f>
        <v>0.322322</v>
      </c>
      <c r="S647" s="235">
        <v>0</v>
      </c>
      <c r="T647" s="236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7" t="s">
        <v>251</v>
      </c>
      <c r="AT647" s="237" t="s">
        <v>145</v>
      </c>
      <c r="AU647" s="237" t="s">
        <v>79</v>
      </c>
      <c r="AY647" s="18" t="s">
        <v>142</v>
      </c>
      <c r="BE647" s="238">
        <f>IF(N647="základní",J647,0)</f>
        <v>0</v>
      </c>
      <c r="BF647" s="238">
        <f>IF(N647="snížená",J647,0)</f>
        <v>0</v>
      </c>
      <c r="BG647" s="238">
        <f>IF(N647="zákl. přenesená",J647,0)</f>
        <v>0</v>
      </c>
      <c r="BH647" s="238">
        <f>IF(N647="sníž. přenesená",J647,0)</f>
        <v>0</v>
      </c>
      <c r="BI647" s="238">
        <f>IF(N647="nulová",J647,0)</f>
        <v>0</v>
      </c>
      <c r="BJ647" s="18" t="s">
        <v>77</v>
      </c>
      <c r="BK647" s="238">
        <f>ROUND(I647*H647,2)</f>
        <v>0</v>
      </c>
      <c r="BL647" s="18" t="s">
        <v>251</v>
      </c>
      <c r="BM647" s="237" t="s">
        <v>768</v>
      </c>
    </row>
    <row r="648" spans="1:51" s="13" customFormat="1" ht="12">
      <c r="A648" s="13"/>
      <c r="B648" s="239"/>
      <c r="C648" s="240"/>
      <c r="D648" s="241" t="s">
        <v>152</v>
      </c>
      <c r="E648" s="242" t="s">
        <v>18</v>
      </c>
      <c r="F648" s="243" t="s">
        <v>162</v>
      </c>
      <c r="G648" s="240"/>
      <c r="H648" s="242" t="s">
        <v>18</v>
      </c>
      <c r="I648" s="244"/>
      <c r="J648" s="240"/>
      <c r="K648" s="240"/>
      <c r="L648" s="245"/>
      <c r="M648" s="246"/>
      <c r="N648" s="247"/>
      <c r="O648" s="247"/>
      <c r="P648" s="247"/>
      <c r="Q648" s="247"/>
      <c r="R648" s="247"/>
      <c r="S648" s="247"/>
      <c r="T648" s="24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9" t="s">
        <v>152</v>
      </c>
      <c r="AU648" s="249" t="s">
        <v>79</v>
      </c>
      <c r="AV648" s="13" t="s">
        <v>77</v>
      </c>
      <c r="AW648" s="13" t="s">
        <v>32</v>
      </c>
      <c r="AX648" s="13" t="s">
        <v>70</v>
      </c>
      <c r="AY648" s="249" t="s">
        <v>142</v>
      </c>
    </row>
    <row r="649" spans="1:51" s="14" customFormat="1" ht="12">
      <c r="A649" s="14"/>
      <c r="B649" s="250"/>
      <c r="C649" s="251"/>
      <c r="D649" s="241" t="s">
        <v>152</v>
      </c>
      <c r="E649" s="252" t="s">
        <v>18</v>
      </c>
      <c r="F649" s="253" t="s">
        <v>163</v>
      </c>
      <c r="G649" s="251"/>
      <c r="H649" s="254">
        <v>41.86</v>
      </c>
      <c r="I649" s="255"/>
      <c r="J649" s="251"/>
      <c r="K649" s="251"/>
      <c r="L649" s="256"/>
      <c r="M649" s="257"/>
      <c r="N649" s="258"/>
      <c r="O649" s="258"/>
      <c r="P649" s="258"/>
      <c r="Q649" s="258"/>
      <c r="R649" s="258"/>
      <c r="S649" s="258"/>
      <c r="T649" s="259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0" t="s">
        <v>152</v>
      </c>
      <c r="AU649" s="260" t="s">
        <v>79</v>
      </c>
      <c r="AV649" s="14" t="s">
        <v>79</v>
      </c>
      <c r="AW649" s="14" t="s">
        <v>32</v>
      </c>
      <c r="AX649" s="14" t="s">
        <v>70</v>
      </c>
      <c r="AY649" s="260" t="s">
        <v>142</v>
      </c>
    </row>
    <row r="650" spans="1:51" s="15" customFormat="1" ht="12">
      <c r="A650" s="15"/>
      <c r="B650" s="261"/>
      <c r="C650" s="262"/>
      <c r="D650" s="241" t="s">
        <v>152</v>
      </c>
      <c r="E650" s="263" t="s">
        <v>18</v>
      </c>
      <c r="F650" s="264" t="s">
        <v>156</v>
      </c>
      <c r="G650" s="262"/>
      <c r="H650" s="265">
        <v>41.86</v>
      </c>
      <c r="I650" s="266"/>
      <c r="J650" s="262"/>
      <c r="K650" s="262"/>
      <c r="L650" s="267"/>
      <c r="M650" s="268"/>
      <c r="N650" s="269"/>
      <c r="O650" s="269"/>
      <c r="P650" s="269"/>
      <c r="Q650" s="269"/>
      <c r="R650" s="269"/>
      <c r="S650" s="269"/>
      <c r="T650" s="270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1" t="s">
        <v>152</v>
      </c>
      <c r="AU650" s="271" t="s">
        <v>79</v>
      </c>
      <c r="AV650" s="15" t="s">
        <v>150</v>
      </c>
      <c r="AW650" s="15" t="s">
        <v>32</v>
      </c>
      <c r="AX650" s="15" t="s">
        <v>77</v>
      </c>
      <c r="AY650" s="271" t="s">
        <v>142</v>
      </c>
    </row>
    <row r="651" spans="1:65" s="2" customFormat="1" ht="24" customHeight="1">
      <c r="A651" s="39"/>
      <c r="B651" s="40"/>
      <c r="C651" s="227" t="s">
        <v>769</v>
      </c>
      <c r="D651" s="227" t="s">
        <v>145</v>
      </c>
      <c r="E651" s="228" t="s">
        <v>770</v>
      </c>
      <c r="F651" s="229" t="s">
        <v>771</v>
      </c>
      <c r="G651" s="230" t="s">
        <v>309</v>
      </c>
      <c r="H651" s="232"/>
      <c r="I651" s="232"/>
      <c r="J651" s="231">
        <f>ROUND(I651*H651,2)</f>
        <v>0</v>
      </c>
      <c r="K651" s="229" t="s">
        <v>149</v>
      </c>
      <c r="L651" s="45"/>
      <c r="M651" s="233" t="s">
        <v>18</v>
      </c>
      <c r="N651" s="234" t="s">
        <v>41</v>
      </c>
      <c r="O651" s="85"/>
      <c r="P651" s="235">
        <f>O651*H651</f>
        <v>0</v>
      </c>
      <c r="Q651" s="235">
        <v>0</v>
      </c>
      <c r="R651" s="235">
        <f>Q651*H651</f>
        <v>0</v>
      </c>
      <c r="S651" s="235">
        <v>0</v>
      </c>
      <c r="T651" s="236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7" t="s">
        <v>251</v>
      </c>
      <c r="AT651" s="237" t="s">
        <v>145</v>
      </c>
      <c r="AU651" s="237" t="s">
        <v>79</v>
      </c>
      <c r="AY651" s="18" t="s">
        <v>142</v>
      </c>
      <c r="BE651" s="238">
        <f>IF(N651="základní",J651,0)</f>
        <v>0</v>
      </c>
      <c r="BF651" s="238">
        <f>IF(N651="snížená",J651,0)</f>
        <v>0</v>
      </c>
      <c r="BG651" s="238">
        <f>IF(N651="zákl. přenesená",J651,0)</f>
        <v>0</v>
      </c>
      <c r="BH651" s="238">
        <f>IF(N651="sníž. přenesená",J651,0)</f>
        <v>0</v>
      </c>
      <c r="BI651" s="238">
        <f>IF(N651="nulová",J651,0)</f>
        <v>0</v>
      </c>
      <c r="BJ651" s="18" t="s">
        <v>77</v>
      </c>
      <c r="BK651" s="238">
        <f>ROUND(I651*H651,2)</f>
        <v>0</v>
      </c>
      <c r="BL651" s="18" t="s">
        <v>251</v>
      </c>
      <c r="BM651" s="237" t="s">
        <v>772</v>
      </c>
    </row>
    <row r="652" spans="1:63" s="12" customFormat="1" ht="22.8" customHeight="1">
      <c r="A652" s="12"/>
      <c r="B652" s="211"/>
      <c r="C652" s="212"/>
      <c r="D652" s="213" t="s">
        <v>69</v>
      </c>
      <c r="E652" s="225" t="s">
        <v>773</v>
      </c>
      <c r="F652" s="225" t="s">
        <v>774</v>
      </c>
      <c r="G652" s="212"/>
      <c r="H652" s="212"/>
      <c r="I652" s="215"/>
      <c r="J652" s="226">
        <f>BK652</f>
        <v>0</v>
      </c>
      <c r="K652" s="212"/>
      <c r="L652" s="217"/>
      <c r="M652" s="218"/>
      <c r="N652" s="219"/>
      <c r="O652" s="219"/>
      <c r="P652" s="220">
        <f>SUM(P653:P719)</f>
        <v>0</v>
      </c>
      <c r="Q652" s="219"/>
      <c r="R652" s="220">
        <f>SUM(R653:R719)</f>
        <v>1.5487104999999999</v>
      </c>
      <c r="S652" s="219"/>
      <c r="T652" s="221">
        <f>SUM(T653:T719)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22" t="s">
        <v>79</v>
      </c>
      <c r="AT652" s="223" t="s">
        <v>69</v>
      </c>
      <c r="AU652" s="223" t="s">
        <v>77</v>
      </c>
      <c r="AY652" s="222" t="s">
        <v>142</v>
      </c>
      <c r="BK652" s="224">
        <f>SUM(BK653:BK719)</f>
        <v>0</v>
      </c>
    </row>
    <row r="653" spans="1:65" s="2" customFormat="1" ht="24" customHeight="1">
      <c r="A653" s="39"/>
      <c r="B653" s="40"/>
      <c r="C653" s="227" t="s">
        <v>775</v>
      </c>
      <c r="D653" s="227" t="s">
        <v>145</v>
      </c>
      <c r="E653" s="228" t="s">
        <v>776</v>
      </c>
      <c r="F653" s="229" t="s">
        <v>777</v>
      </c>
      <c r="G653" s="230" t="s">
        <v>148</v>
      </c>
      <c r="H653" s="231">
        <v>89.08</v>
      </c>
      <c r="I653" s="232"/>
      <c r="J653" s="231">
        <f>ROUND(I653*H653,2)</f>
        <v>0</v>
      </c>
      <c r="K653" s="229" t="s">
        <v>149</v>
      </c>
      <c r="L653" s="45"/>
      <c r="M653" s="233" t="s">
        <v>18</v>
      </c>
      <c r="N653" s="234" t="s">
        <v>41</v>
      </c>
      <c r="O653" s="85"/>
      <c r="P653" s="235">
        <f>O653*H653</f>
        <v>0</v>
      </c>
      <c r="Q653" s="235">
        <v>0.003</v>
      </c>
      <c r="R653" s="235">
        <f>Q653*H653</f>
        <v>0.26724</v>
      </c>
      <c r="S653" s="235">
        <v>0</v>
      </c>
      <c r="T653" s="236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7" t="s">
        <v>251</v>
      </c>
      <c r="AT653" s="237" t="s">
        <v>145</v>
      </c>
      <c r="AU653" s="237" t="s">
        <v>79</v>
      </c>
      <c r="AY653" s="18" t="s">
        <v>142</v>
      </c>
      <c r="BE653" s="238">
        <f>IF(N653="základní",J653,0)</f>
        <v>0</v>
      </c>
      <c r="BF653" s="238">
        <f>IF(N653="snížená",J653,0)</f>
        <v>0</v>
      </c>
      <c r="BG653" s="238">
        <f>IF(N653="zákl. přenesená",J653,0)</f>
        <v>0</v>
      </c>
      <c r="BH653" s="238">
        <f>IF(N653="sníž. přenesená",J653,0)</f>
        <v>0</v>
      </c>
      <c r="BI653" s="238">
        <f>IF(N653="nulová",J653,0)</f>
        <v>0</v>
      </c>
      <c r="BJ653" s="18" t="s">
        <v>77</v>
      </c>
      <c r="BK653" s="238">
        <f>ROUND(I653*H653,2)</f>
        <v>0</v>
      </c>
      <c r="BL653" s="18" t="s">
        <v>251</v>
      </c>
      <c r="BM653" s="237" t="s">
        <v>778</v>
      </c>
    </row>
    <row r="654" spans="1:51" s="14" customFormat="1" ht="12">
      <c r="A654" s="14"/>
      <c r="B654" s="250"/>
      <c r="C654" s="251"/>
      <c r="D654" s="241" t="s">
        <v>152</v>
      </c>
      <c r="E654" s="252" t="s">
        <v>18</v>
      </c>
      <c r="F654" s="253" t="s">
        <v>185</v>
      </c>
      <c r="G654" s="251"/>
      <c r="H654" s="254">
        <v>54.07</v>
      </c>
      <c r="I654" s="255"/>
      <c r="J654" s="251"/>
      <c r="K654" s="251"/>
      <c r="L654" s="256"/>
      <c r="M654" s="257"/>
      <c r="N654" s="258"/>
      <c r="O654" s="258"/>
      <c r="P654" s="258"/>
      <c r="Q654" s="258"/>
      <c r="R654" s="258"/>
      <c r="S654" s="258"/>
      <c r="T654" s="25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0" t="s">
        <v>152</v>
      </c>
      <c r="AU654" s="260" t="s">
        <v>79</v>
      </c>
      <c r="AV654" s="14" t="s">
        <v>79</v>
      </c>
      <c r="AW654" s="14" t="s">
        <v>32</v>
      </c>
      <c r="AX654" s="14" t="s">
        <v>70</v>
      </c>
      <c r="AY654" s="260" t="s">
        <v>142</v>
      </c>
    </row>
    <row r="655" spans="1:51" s="14" customFormat="1" ht="12">
      <c r="A655" s="14"/>
      <c r="B655" s="250"/>
      <c r="C655" s="251"/>
      <c r="D655" s="241" t="s">
        <v>152</v>
      </c>
      <c r="E655" s="252" t="s">
        <v>18</v>
      </c>
      <c r="F655" s="253" t="s">
        <v>187</v>
      </c>
      <c r="G655" s="251"/>
      <c r="H655" s="254">
        <v>36.76</v>
      </c>
      <c r="I655" s="255"/>
      <c r="J655" s="251"/>
      <c r="K655" s="251"/>
      <c r="L655" s="256"/>
      <c r="M655" s="257"/>
      <c r="N655" s="258"/>
      <c r="O655" s="258"/>
      <c r="P655" s="258"/>
      <c r="Q655" s="258"/>
      <c r="R655" s="258"/>
      <c r="S655" s="258"/>
      <c r="T655" s="25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0" t="s">
        <v>152</v>
      </c>
      <c r="AU655" s="260" t="s">
        <v>79</v>
      </c>
      <c r="AV655" s="14" t="s">
        <v>79</v>
      </c>
      <c r="AW655" s="14" t="s">
        <v>32</v>
      </c>
      <c r="AX655" s="14" t="s">
        <v>70</v>
      </c>
      <c r="AY655" s="260" t="s">
        <v>142</v>
      </c>
    </row>
    <row r="656" spans="1:51" s="14" customFormat="1" ht="12">
      <c r="A656" s="14"/>
      <c r="B656" s="250"/>
      <c r="C656" s="251"/>
      <c r="D656" s="241" t="s">
        <v>152</v>
      </c>
      <c r="E656" s="252" t="s">
        <v>18</v>
      </c>
      <c r="F656" s="253" t="s">
        <v>167</v>
      </c>
      <c r="G656" s="251"/>
      <c r="H656" s="254">
        <v>0.23</v>
      </c>
      <c r="I656" s="255"/>
      <c r="J656" s="251"/>
      <c r="K656" s="251"/>
      <c r="L656" s="256"/>
      <c r="M656" s="257"/>
      <c r="N656" s="258"/>
      <c r="O656" s="258"/>
      <c r="P656" s="258"/>
      <c r="Q656" s="258"/>
      <c r="R656" s="258"/>
      <c r="S656" s="258"/>
      <c r="T656" s="25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0" t="s">
        <v>152</v>
      </c>
      <c r="AU656" s="260" t="s">
        <v>79</v>
      </c>
      <c r="AV656" s="14" t="s">
        <v>79</v>
      </c>
      <c r="AW656" s="14" t="s">
        <v>32</v>
      </c>
      <c r="AX656" s="14" t="s">
        <v>70</v>
      </c>
      <c r="AY656" s="260" t="s">
        <v>142</v>
      </c>
    </row>
    <row r="657" spans="1:51" s="14" customFormat="1" ht="12">
      <c r="A657" s="14"/>
      <c r="B657" s="250"/>
      <c r="C657" s="251"/>
      <c r="D657" s="241" t="s">
        <v>152</v>
      </c>
      <c r="E657" s="252" t="s">
        <v>18</v>
      </c>
      <c r="F657" s="253" t="s">
        <v>168</v>
      </c>
      <c r="G657" s="251"/>
      <c r="H657" s="254">
        <v>0.39</v>
      </c>
      <c r="I657" s="255"/>
      <c r="J657" s="251"/>
      <c r="K657" s="251"/>
      <c r="L657" s="256"/>
      <c r="M657" s="257"/>
      <c r="N657" s="258"/>
      <c r="O657" s="258"/>
      <c r="P657" s="258"/>
      <c r="Q657" s="258"/>
      <c r="R657" s="258"/>
      <c r="S657" s="258"/>
      <c r="T657" s="25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0" t="s">
        <v>152</v>
      </c>
      <c r="AU657" s="260" t="s">
        <v>79</v>
      </c>
      <c r="AV657" s="14" t="s">
        <v>79</v>
      </c>
      <c r="AW657" s="14" t="s">
        <v>32</v>
      </c>
      <c r="AX657" s="14" t="s">
        <v>70</v>
      </c>
      <c r="AY657" s="260" t="s">
        <v>142</v>
      </c>
    </row>
    <row r="658" spans="1:51" s="14" customFormat="1" ht="12">
      <c r="A658" s="14"/>
      <c r="B658" s="250"/>
      <c r="C658" s="251"/>
      <c r="D658" s="241" t="s">
        <v>152</v>
      </c>
      <c r="E658" s="252" t="s">
        <v>18</v>
      </c>
      <c r="F658" s="253" t="s">
        <v>169</v>
      </c>
      <c r="G658" s="251"/>
      <c r="H658" s="254">
        <v>0.15</v>
      </c>
      <c r="I658" s="255"/>
      <c r="J658" s="251"/>
      <c r="K658" s="251"/>
      <c r="L658" s="256"/>
      <c r="M658" s="257"/>
      <c r="N658" s="258"/>
      <c r="O658" s="258"/>
      <c r="P658" s="258"/>
      <c r="Q658" s="258"/>
      <c r="R658" s="258"/>
      <c r="S658" s="258"/>
      <c r="T658" s="25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0" t="s">
        <v>152</v>
      </c>
      <c r="AU658" s="260" t="s">
        <v>79</v>
      </c>
      <c r="AV658" s="14" t="s">
        <v>79</v>
      </c>
      <c r="AW658" s="14" t="s">
        <v>32</v>
      </c>
      <c r="AX658" s="14" t="s">
        <v>70</v>
      </c>
      <c r="AY658" s="260" t="s">
        <v>142</v>
      </c>
    </row>
    <row r="659" spans="1:51" s="14" customFormat="1" ht="12">
      <c r="A659" s="14"/>
      <c r="B659" s="250"/>
      <c r="C659" s="251"/>
      <c r="D659" s="241" t="s">
        <v>152</v>
      </c>
      <c r="E659" s="252" t="s">
        <v>18</v>
      </c>
      <c r="F659" s="253" t="s">
        <v>779</v>
      </c>
      <c r="G659" s="251"/>
      <c r="H659" s="254">
        <v>-2.52</v>
      </c>
      <c r="I659" s="255"/>
      <c r="J659" s="251"/>
      <c r="K659" s="251"/>
      <c r="L659" s="256"/>
      <c r="M659" s="257"/>
      <c r="N659" s="258"/>
      <c r="O659" s="258"/>
      <c r="P659" s="258"/>
      <c r="Q659" s="258"/>
      <c r="R659" s="258"/>
      <c r="S659" s="258"/>
      <c r="T659" s="25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0" t="s">
        <v>152</v>
      </c>
      <c r="AU659" s="260" t="s">
        <v>79</v>
      </c>
      <c r="AV659" s="14" t="s">
        <v>79</v>
      </c>
      <c r="AW659" s="14" t="s">
        <v>32</v>
      </c>
      <c r="AX659" s="14" t="s">
        <v>70</v>
      </c>
      <c r="AY659" s="260" t="s">
        <v>142</v>
      </c>
    </row>
    <row r="660" spans="1:51" s="15" customFormat="1" ht="12">
      <c r="A660" s="15"/>
      <c r="B660" s="261"/>
      <c r="C660" s="262"/>
      <c r="D660" s="241" t="s">
        <v>152</v>
      </c>
      <c r="E660" s="263" t="s">
        <v>18</v>
      </c>
      <c r="F660" s="264" t="s">
        <v>156</v>
      </c>
      <c r="G660" s="262"/>
      <c r="H660" s="265">
        <v>89.08000000000001</v>
      </c>
      <c r="I660" s="266"/>
      <c r="J660" s="262"/>
      <c r="K660" s="262"/>
      <c r="L660" s="267"/>
      <c r="M660" s="268"/>
      <c r="N660" s="269"/>
      <c r="O660" s="269"/>
      <c r="P660" s="269"/>
      <c r="Q660" s="269"/>
      <c r="R660" s="269"/>
      <c r="S660" s="269"/>
      <c r="T660" s="270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71" t="s">
        <v>152</v>
      </c>
      <c r="AU660" s="271" t="s">
        <v>79</v>
      </c>
      <c r="AV660" s="15" t="s">
        <v>150</v>
      </c>
      <c r="AW660" s="15" t="s">
        <v>32</v>
      </c>
      <c r="AX660" s="15" t="s">
        <v>77</v>
      </c>
      <c r="AY660" s="271" t="s">
        <v>142</v>
      </c>
    </row>
    <row r="661" spans="1:65" s="2" customFormat="1" ht="16.5" customHeight="1">
      <c r="A661" s="39"/>
      <c r="B661" s="40"/>
      <c r="C661" s="272" t="s">
        <v>780</v>
      </c>
      <c r="D661" s="272" t="s">
        <v>321</v>
      </c>
      <c r="E661" s="273" t="s">
        <v>781</v>
      </c>
      <c r="F661" s="274" t="s">
        <v>782</v>
      </c>
      <c r="G661" s="275" t="s">
        <v>148</v>
      </c>
      <c r="H661" s="276">
        <v>97.82</v>
      </c>
      <c r="I661" s="277"/>
      <c r="J661" s="276">
        <f>ROUND(I661*H661,2)</f>
        <v>0</v>
      </c>
      <c r="K661" s="274" t="s">
        <v>149</v>
      </c>
      <c r="L661" s="278"/>
      <c r="M661" s="279" t="s">
        <v>18</v>
      </c>
      <c r="N661" s="280" t="s">
        <v>41</v>
      </c>
      <c r="O661" s="85"/>
      <c r="P661" s="235">
        <f>O661*H661</f>
        <v>0</v>
      </c>
      <c r="Q661" s="235">
        <v>0.0126</v>
      </c>
      <c r="R661" s="235">
        <f>Q661*H661</f>
        <v>1.232532</v>
      </c>
      <c r="S661" s="235">
        <v>0</v>
      </c>
      <c r="T661" s="236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7" t="s">
        <v>324</v>
      </c>
      <c r="AT661" s="237" t="s">
        <v>321</v>
      </c>
      <c r="AU661" s="237" t="s">
        <v>79</v>
      </c>
      <c r="AY661" s="18" t="s">
        <v>142</v>
      </c>
      <c r="BE661" s="238">
        <f>IF(N661="základní",J661,0)</f>
        <v>0</v>
      </c>
      <c r="BF661" s="238">
        <f>IF(N661="snížená",J661,0)</f>
        <v>0</v>
      </c>
      <c r="BG661" s="238">
        <f>IF(N661="zákl. přenesená",J661,0)</f>
        <v>0</v>
      </c>
      <c r="BH661" s="238">
        <f>IF(N661="sníž. přenesená",J661,0)</f>
        <v>0</v>
      </c>
      <c r="BI661" s="238">
        <f>IF(N661="nulová",J661,0)</f>
        <v>0</v>
      </c>
      <c r="BJ661" s="18" t="s">
        <v>77</v>
      </c>
      <c r="BK661" s="238">
        <f>ROUND(I661*H661,2)</f>
        <v>0</v>
      </c>
      <c r="BL661" s="18" t="s">
        <v>251</v>
      </c>
      <c r="BM661" s="237" t="s">
        <v>783</v>
      </c>
    </row>
    <row r="662" spans="1:51" s="14" customFormat="1" ht="12">
      <c r="A662" s="14"/>
      <c r="B662" s="250"/>
      <c r="C662" s="251"/>
      <c r="D662" s="241" t="s">
        <v>152</v>
      </c>
      <c r="E662" s="252" t="s">
        <v>18</v>
      </c>
      <c r="F662" s="253" t="s">
        <v>185</v>
      </c>
      <c r="G662" s="251"/>
      <c r="H662" s="254">
        <v>54.07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0" t="s">
        <v>152</v>
      </c>
      <c r="AU662" s="260" t="s">
        <v>79</v>
      </c>
      <c r="AV662" s="14" t="s">
        <v>79</v>
      </c>
      <c r="AW662" s="14" t="s">
        <v>32</v>
      </c>
      <c r="AX662" s="14" t="s">
        <v>70</v>
      </c>
      <c r="AY662" s="260" t="s">
        <v>142</v>
      </c>
    </row>
    <row r="663" spans="1:51" s="14" customFormat="1" ht="12">
      <c r="A663" s="14"/>
      <c r="B663" s="250"/>
      <c r="C663" s="251"/>
      <c r="D663" s="241" t="s">
        <v>152</v>
      </c>
      <c r="E663" s="252" t="s">
        <v>18</v>
      </c>
      <c r="F663" s="253" t="s">
        <v>187</v>
      </c>
      <c r="G663" s="251"/>
      <c r="H663" s="254">
        <v>36.76</v>
      </c>
      <c r="I663" s="255"/>
      <c r="J663" s="251"/>
      <c r="K663" s="251"/>
      <c r="L663" s="256"/>
      <c r="M663" s="257"/>
      <c r="N663" s="258"/>
      <c r="O663" s="258"/>
      <c r="P663" s="258"/>
      <c r="Q663" s="258"/>
      <c r="R663" s="258"/>
      <c r="S663" s="258"/>
      <c r="T663" s="25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0" t="s">
        <v>152</v>
      </c>
      <c r="AU663" s="260" t="s">
        <v>79</v>
      </c>
      <c r="AV663" s="14" t="s">
        <v>79</v>
      </c>
      <c r="AW663" s="14" t="s">
        <v>32</v>
      </c>
      <c r="AX663" s="14" t="s">
        <v>70</v>
      </c>
      <c r="AY663" s="260" t="s">
        <v>142</v>
      </c>
    </row>
    <row r="664" spans="1:51" s="14" customFormat="1" ht="12">
      <c r="A664" s="14"/>
      <c r="B664" s="250"/>
      <c r="C664" s="251"/>
      <c r="D664" s="241" t="s">
        <v>152</v>
      </c>
      <c r="E664" s="252" t="s">
        <v>18</v>
      </c>
      <c r="F664" s="253" t="s">
        <v>167</v>
      </c>
      <c r="G664" s="251"/>
      <c r="H664" s="254">
        <v>0.23</v>
      </c>
      <c r="I664" s="255"/>
      <c r="J664" s="251"/>
      <c r="K664" s="251"/>
      <c r="L664" s="256"/>
      <c r="M664" s="257"/>
      <c r="N664" s="258"/>
      <c r="O664" s="258"/>
      <c r="P664" s="258"/>
      <c r="Q664" s="258"/>
      <c r="R664" s="258"/>
      <c r="S664" s="258"/>
      <c r="T664" s="25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0" t="s">
        <v>152</v>
      </c>
      <c r="AU664" s="260" t="s">
        <v>79</v>
      </c>
      <c r="AV664" s="14" t="s">
        <v>79</v>
      </c>
      <c r="AW664" s="14" t="s">
        <v>32</v>
      </c>
      <c r="AX664" s="14" t="s">
        <v>70</v>
      </c>
      <c r="AY664" s="260" t="s">
        <v>142</v>
      </c>
    </row>
    <row r="665" spans="1:51" s="14" customFormat="1" ht="12">
      <c r="A665" s="14"/>
      <c r="B665" s="250"/>
      <c r="C665" s="251"/>
      <c r="D665" s="241" t="s">
        <v>152</v>
      </c>
      <c r="E665" s="252" t="s">
        <v>18</v>
      </c>
      <c r="F665" s="253" t="s">
        <v>168</v>
      </c>
      <c r="G665" s="251"/>
      <c r="H665" s="254">
        <v>0.39</v>
      </c>
      <c r="I665" s="255"/>
      <c r="J665" s="251"/>
      <c r="K665" s="251"/>
      <c r="L665" s="256"/>
      <c r="M665" s="257"/>
      <c r="N665" s="258"/>
      <c r="O665" s="258"/>
      <c r="P665" s="258"/>
      <c r="Q665" s="258"/>
      <c r="R665" s="258"/>
      <c r="S665" s="258"/>
      <c r="T665" s="25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0" t="s">
        <v>152</v>
      </c>
      <c r="AU665" s="260" t="s">
        <v>79</v>
      </c>
      <c r="AV665" s="14" t="s">
        <v>79</v>
      </c>
      <c r="AW665" s="14" t="s">
        <v>32</v>
      </c>
      <c r="AX665" s="14" t="s">
        <v>70</v>
      </c>
      <c r="AY665" s="260" t="s">
        <v>142</v>
      </c>
    </row>
    <row r="666" spans="1:51" s="14" customFormat="1" ht="12">
      <c r="A666" s="14"/>
      <c r="B666" s="250"/>
      <c r="C666" s="251"/>
      <c r="D666" s="241" t="s">
        <v>152</v>
      </c>
      <c r="E666" s="252" t="s">
        <v>18</v>
      </c>
      <c r="F666" s="253" t="s">
        <v>779</v>
      </c>
      <c r="G666" s="251"/>
      <c r="H666" s="254">
        <v>-2.52</v>
      </c>
      <c r="I666" s="255"/>
      <c r="J666" s="251"/>
      <c r="K666" s="251"/>
      <c r="L666" s="256"/>
      <c r="M666" s="257"/>
      <c r="N666" s="258"/>
      <c r="O666" s="258"/>
      <c r="P666" s="258"/>
      <c r="Q666" s="258"/>
      <c r="R666" s="258"/>
      <c r="S666" s="258"/>
      <c r="T666" s="25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0" t="s">
        <v>152</v>
      </c>
      <c r="AU666" s="260" t="s">
        <v>79</v>
      </c>
      <c r="AV666" s="14" t="s">
        <v>79</v>
      </c>
      <c r="AW666" s="14" t="s">
        <v>32</v>
      </c>
      <c r="AX666" s="14" t="s">
        <v>70</v>
      </c>
      <c r="AY666" s="260" t="s">
        <v>142</v>
      </c>
    </row>
    <row r="667" spans="1:51" s="15" customFormat="1" ht="12">
      <c r="A667" s="15"/>
      <c r="B667" s="261"/>
      <c r="C667" s="262"/>
      <c r="D667" s="241" t="s">
        <v>152</v>
      </c>
      <c r="E667" s="263" t="s">
        <v>18</v>
      </c>
      <c r="F667" s="264" t="s">
        <v>156</v>
      </c>
      <c r="G667" s="262"/>
      <c r="H667" s="265">
        <v>88.93</v>
      </c>
      <c r="I667" s="266"/>
      <c r="J667" s="262"/>
      <c r="K667" s="262"/>
      <c r="L667" s="267"/>
      <c r="M667" s="268"/>
      <c r="N667" s="269"/>
      <c r="O667" s="269"/>
      <c r="P667" s="269"/>
      <c r="Q667" s="269"/>
      <c r="R667" s="269"/>
      <c r="S667" s="269"/>
      <c r="T667" s="270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71" t="s">
        <v>152</v>
      </c>
      <c r="AU667" s="271" t="s">
        <v>79</v>
      </c>
      <c r="AV667" s="15" t="s">
        <v>150</v>
      </c>
      <c r="AW667" s="15" t="s">
        <v>32</v>
      </c>
      <c r="AX667" s="15" t="s">
        <v>77</v>
      </c>
      <c r="AY667" s="271" t="s">
        <v>142</v>
      </c>
    </row>
    <row r="668" spans="1:51" s="14" customFormat="1" ht="12">
      <c r="A668" s="14"/>
      <c r="B668" s="250"/>
      <c r="C668" s="251"/>
      <c r="D668" s="241" t="s">
        <v>152</v>
      </c>
      <c r="E668" s="251"/>
      <c r="F668" s="253" t="s">
        <v>784</v>
      </c>
      <c r="G668" s="251"/>
      <c r="H668" s="254">
        <v>97.82</v>
      </c>
      <c r="I668" s="255"/>
      <c r="J668" s="251"/>
      <c r="K668" s="251"/>
      <c r="L668" s="256"/>
      <c r="M668" s="257"/>
      <c r="N668" s="258"/>
      <c r="O668" s="258"/>
      <c r="P668" s="258"/>
      <c r="Q668" s="258"/>
      <c r="R668" s="258"/>
      <c r="S668" s="258"/>
      <c r="T668" s="259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0" t="s">
        <v>152</v>
      </c>
      <c r="AU668" s="260" t="s">
        <v>79</v>
      </c>
      <c r="AV668" s="14" t="s">
        <v>79</v>
      </c>
      <c r="AW668" s="14" t="s">
        <v>4</v>
      </c>
      <c r="AX668" s="14" t="s">
        <v>77</v>
      </c>
      <c r="AY668" s="260" t="s">
        <v>142</v>
      </c>
    </row>
    <row r="669" spans="1:65" s="2" customFormat="1" ht="24" customHeight="1">
      <c r="A669" s="39"/>
      <c r="B669" s="40"/>
      <c r="C669" s="227" t="s">
        <v>785</v>
      </c>
      <c r="D669" s="227" t="s">
        <v>145</v>
      </c>
      <c r="E669" s="228" t="s">
        <v>786</v>
      </c>
      <c r="F669" s="229" t="s">
        <v>787</v>
      </c>
      <c r="G669" s="230" t="s">
        <v>148</v>
      </c>
      <c r="H669" s="231">
        <v>2.52</v>
      </c>
      <c r="I669" s="232"/>
      <c r="J669" s="231">
        <f>ROUND(I669*H669,2)</f>
        <v>0</v>
      </c>
      <c r="K669" s="229" t="s">
        <v>149</v>
      </c>
      <c r="L669" s="45"/>
      <c r="M669" s="233" t="s">
        <v>18</v>
      </c>
      <c r="N669" s="234" t="s">
        <v>41</v>
      </c>
      <c r="O669" s="85"/>
      <c r="P669" s="235">
        <f>O669*H669</f>
        <v>0</v>
      </c>
      <c r="Q669" s="235">
        <v>0.006</v>
      </c>
      <c r="R669" s="235">
        <f>Q669*H669</f>
        <v>0.01512</v>
      </c>
      <c r="S669" s="235">
        <v>0</v>
      </c>
      <c r="T669" s="236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7" t="s">
        <v>251</v>
      </c>
      <c r="AT669" s="237" t="s">
        <v>145</v>
      </c>
      <c r="AU669" s="237" t="s">
        <v>79</v>
      </c>
      <c r="AY669" s="18" t="s">
        <v>142</v>
      </c>
      <c r="BE669" s="238">
        <f>IF(N669="základní",J669,0)</f>
        <v>0</v>
      </c>
      <c r="BF669" s="238">
        <f>IF(N669="snížená",J669,0)</f>
        <v>0</v>
      </c>
      <c r="BG669" s="238">
        <f>IF(N669="zákl. přenesená",J669,0)</f>
        <v>0</v>
      </c>
      <c r="BH669" s="238">
        <f>IF(N669="sníž. přenesená",J669,0)</f>
        <v>0</v>
      </c>
      <c r="BI669" s="238">
        <f>IF(N669="nulová",J669,0)</f>
        <v>0</v>
      </c>
      <c r="BJ669" s="18" t="s">
        <v>77</v>
      </c>
      <c r="BK669" s="238">
        <f>ROUND(I669*H669,2)</f>
        <v>0</v>
      </c>
      <c r="BL669" s="18" t="s">
        <v>251</v>
      </c>
      <c r="BM669" s="237" t="s">
        <v>788</v>
      </c>
    </row>
    <row r="670" spans="1:51" s="13" customFormat="1" ht="12">
      <c r="A670" s="13"/>
      <c r="B670" s="239"/>
      <c r="C670" s="240"/>
      <c r="D670" s="241" t="s">
        <v>152</v>
      </c>
      <c r="E670" s="242" t="s">
        <v>18</v>
      </c>
      <c r="F670" s="243" t="s">
        <v>789</v>
      </c>
      <c r="G670" s="240"/>
      <c r="H670" s="242" t="s">
        <v>18</v>
      </c>
      <c r="I670" s="244"/>
      <c r="J670" s="240"/>
      <c r="K670" s="240"/>
      <c r="L670" s="245"/>
      <c r="M670" s="246"/>
      <c r="N670" s="247"/>
      <c r="O670" s="247"/>
      <c r="P670" s="247"/>
      <c r="Q670" s="247"/>
      <c r="R670" s="247"/>
      <c r="S670" s="247"/>
      <c r="T670" s="24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9" t="s">
        <v>152</v>
      </c>
      <c r="AU670" s="249" t="s">
        <v>79</v>
      </c>
      <c r="AV670" s="13" t="s">
        <v>77</v>
      </c>
      <c r="AW670" s="13" t="s">
        <v>32</v>
      </c>
      <c r="AX670" s="13" t="s">
        <v>70</v>
      </c>
      <c r="AY670" s="249" t="s">
        <v>142</v>
      </c>
    </row>
    <row r="671" spans="1:51" s="14" customFormat="1" ht="12">
      <c r="A671" s="14"/>
      <c r="B671" s="250"/>
      <c r="C671" s="251"/>
      <c r="D671" s="241" t="s">
        <v>152</v>
      </c>
      <c r="E671" s="252" t="s">
        <v>18</v>
      </c>
      <c r="F671" s="253" t="s">
        <v>790</v>
      </c>
      <c r="G671" s="251"/>
      <c r="H671" s="254">
        <v>0.94</v>
      </c>
      <c r="I671" s="255"/>
      <c r="J671" s="251"/>
      <c r="K671" s="251"/>
      <c r="L671" s="256"/>
      <c r="M671" s="257"/>
      <c r="N671" s="258"/>
      <c r="O671" s="258"/>
      <c r="P671" s="258"/>
      <c r="Q671" s="258"/>
      <c r="R671" s="258"/>
      <c r="S671" s="258"/>
      <c r="T671" s="25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0" t="s">
        <v>152</v>
      </c>
      <c r="AU671" s="260" t="s">
        <v>79</v>
      </c>
      <c r="AV671" s="14" t="s">
        <v>79</v>
      </c>
      <c r="AW671" s="14" t="s">
        <v>32</v>
      </c>
      <c r="AX671" s="14" t="s">
        <v>70</v>
      </c>
      <c r="AY671" s="260" t="s">
        <v>142</v>
      </c>
    </row>
    <row r="672" spans="1:51" s="13" customFormat="1" ht="12">
      <c r="A672" s="13"/>
      <c r="B672" s="239"/>
      <c r="C672" s="240"/>
      <c r="D672" s="241" t="s">
        <v>152</v>
      </c>
      <c r="E672" s="242" t="s">
        <v>18</v>
      </c>
      <c r="F672" s="243" t="s">
        <v>791</v>
      </c>
      <c r="G672" s="240"/>
      <c r="H672" s="242" t="s">
        <v>18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9" t="s">
        <v>152</v>
      </c>
      <c r="AU672" s="249" t="s">
        <v>79</v>
      </c>
      <c r="AV672" s="13" t="s">
        <v>77</v>
      </c>
      <c r="AW672" s="13" t="s">
        <v>32</v>
      </c>
      <c r="AX672" s="13" t="s">
        <v>70</v>
      </c>
      <c r="AY672" s="249" t="s">
        <v>142</v>
      </c>
    </row>
    <row r="673" spans="1:51" s="14" customFormat="1" ht="12">
      <c r="A673" s="14"/>
      <c r="B673" s="250"/>
      <c r="C673" s="251"/>
      <c r="D673" s="241" t="s">
        <v>152</v>
      </c>
      <c r="E673" s="252" t="s">
        <v>18</v>
      </c>
      <c r="F673" s="253" t="s">
        <v>792</v>
      </c>
      <c r="G673" s="251"/>
      <c r="H673" s="254">
        <v>1.58</v>
      </c>
      <c r="I673" s="255"/>
      <c r="J673" s="251"/>
      <c r="K673" s="251"/>
      <c r="L673" s="256"/>
      <c r="M673" s="257"/>
      <c r="N673" s="258"/>
      <c r="O673" s="258"/>
      <c r="P673" s="258"/>
      <c r="Q673" s="258"/>
      <c r="R673" s="258"/>
      <c r="S673" s="258"/>
      <c r="T673" s="25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0" t="s">
        <v>152</v>
      </c>
      <c r="AU673" s="260" t="s">
        <v>79</v>
      </c>
      <c r="AV673" s="14" t="s">
        <v>79</v>
      </c>
      <c r="AW673" s="14" t="s">
        <v>32</v>
      </c>
      <c r="AX673" s="14" t="s">
        <v>70</v>
      </c>
      <c r="AY673" s="260" t="s">
        <v>142</v>
      </c>
    </row>
    <row r="674" spans="1:51" s="15" customFormat="1" ht="12">
      <c r="A674" s="15"/>
      <c r="B674" s="261"/>
      <c r="C674" s="262"/>
      <c r="D674" s="241" t="s">
        <v>152</v>
      </c>
      <c r="E674" s="263" t="s">
        <v>18</v>
      </c>
      <c r="F674" s="264" t="s">
        <v>156</v>
      </c>
      <c r="G674" s="262"/>
      <c r="H674" s="265">
        <v>2.52</v>
      </c>
      <c r="I674" s="266"/>
      <c r="J674" s="262"/>
      <c r="K674" s="262"/>
      <c r="L674" s="267"/>
      <c r="M674" s="268"/>
      <c r="N674" s="269"/>
      <c r="O674" s="269"/>
      <c r="P674" s="269"/>
      <c r="Q674" s="269"/>
      <c r="R674" s="269"/>
      <c r="S674" s="269"/>
      <c r="T674" s="270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71" t="s">
        <v>152</v>
      </c>
      <c r="AU674" s="271" t="s">
        <v>79</v>
      </c>
      <c r="AV674" s="15" t="s">
        <v>150</v>
      </c>
      <c r="AW674" s="15" t="s">
        <v>32</v>
      </c>
      <c r="AX674" s="15" t="s">
        <v>77</v>
      </c>
      <c r="AY674" s="271" t="s">
        <v>142</v>
      </c>
    </row>
    <row r="675" spans="1:65" s="2" customFormat="1" ht="16.5" customHeight="1">
      <c r="A675" s="39"/>
      <c r="B675" s="40"/>
      <c r="C675" s="272" t="s">
        <v>793</v>
      </c>
      <c r="D675" s="272" t="s">
        <v>321</v>
      </c>
      <c r="E675" s="273" t="s">
        <v>794</v>
      </c>
      <c r="F675" s="274" t="s">
        <v>795</v>
      </c>
      <c r="G675" s="275" t="s">
        <v>148</v>
      </c>
      <c r="H675" s="276">
        <v>2.77</v>
      </c>
      <c r="I675" s="277"/>
      <c r="J675" s="276">
        <f>ROUND(I675*H675,2)</f>
        <v>0</v>
      </c>
      <c r="K675" s="274" t="s">
        <v>231</v>
      </c>
      <c r="L675" s="278"/>
      <c r="M675" s="279" t="s">
        <v>18</v>
      </c>
      <c r="N675" s="280" t="s">
        <v>41</v>
      </c>
      <c r="O675" s="85"/>
      <c r="P675" s="235">
        <f>O675*H675</f>
        <v>0</v>
      </c>
      <c r="Q675" s="235">
        <v>0.00116</v>
      </c>
      <c r="R675" s="235">
        <f>Q675*H675</f>
        <v>0.0032132</v>
      </c>
      <c r="S675" s="235">
        <v>0</v>
      </c>
      <c r="T675" s="236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7" t="s">
        <v>324</v>
      </c>
      <c r="AT675" s="237" t="s">
        <v>321</v>
      </c>
      <c r="AU675" s="237" t="s">
        <v>79</v>
      </c>
      <c r="AY675" s="18" t="s">
        <v>142</v>
      </c>
      <c r="BE675" s="238">
        <f>IF(N675="základní",J675,0)</f>
        <v>0</v>
      </c>
      <c r="BF675" s="238">
        <f>IF(N675="snížená",J675,0)</f>
        <v>0</v>
      </c>
      <c r="BG675" s="238">
        <f>IF(N675="zákl. přenesená",J675,0)</f>
        <v>0</v>
      </c>
      <c r="BH675" s="238">
        <f>IF(N675="sníž. přenesená",J675,0)</f>
        <v>0</v>
      </c>
      <c r="BI675" s="238">
        <f>IF(N675="nulová",J675,0)</f>
        <v>0</v>
      </c>
      <c r="BJ675" s="18" t="s">
        <v>77</v>
      </c>
      <c r="BK675" s="238">
        <f>ROUND(I675*H675,2)</f>
        <v>0</v>
      </c>
      <c r="BL675" s="18" t="s">
        <v>251</v>
      </c>
      <c r="BM675" s="237" t="s">
        <v>796</v>
      </c>
    </row>
    <row r="676" spans="1:51" s="13" customFormat="1" ht="12">
      <c r="A676" s="13"/>
      <c r="B676" s="239"/>
      <c r="C676" s="240"/>
      <c r="D676" s="241" t="s">
        <v>152</v>
      </c>
      <c r="E676" s="242" t="s">
        <v>18</v>
      </c>
      <c r="F676" s="243" t="s">
        <v>789</v>
      </c>
      <c r="G676" s="240"/>
      <c r="H676" s="242" t="s">
        <v>18</v>
      </c>
      <c r="I676" s="244"/>
      <c r="J676" s="240"/>
      <c r="K676" s="240"/>
      <c r="L676" s="245"/>
      <c r="M676" s="246"/>
      <c r="N676" s="247"/>
      <c r="O676" s="247"/>
      <c r="P676" s="247"/>
      <c r="Q676" s="247"/>
      <c r="R676" s="247"/>
      <c r="S676" s="247"/>
      <c r="T676" s="24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9" t="s">
        <v>152</v>
      </c>
      <c r="AU676" s="249" t="s">
        <v>79</v>
      </c>
      <c r="AV676" s="13" t="s">
        <v>77</v>
      </c>
      <c r="AW676" s="13" t="s">
        <v>32</v>
      </c>
      <c r="AX676" s="13" t="s">
        <v>70</v>
      </c>
      <c r="AY676" s="249" t="s">
        <v>142</v>
      </c>
    </row>
    <row r="677" spans="1:51" s="14" customFormat="1" ht="12">
      <c r="A677" s="14"/>
      <c r="B677" s="250"/>
      <c r="C677" s="251"/>
      <c r="D677" s="241" t="s">
        <v>152</v>
      </c>
      <c r="E677" s="252" t="s">
        <v>18</v>
      </c>
      <c r="F677" s="253" t="s">
        <v>790</v>
      </c>
      <c r="G677" s="251"/>
      <c r="H677" s="254">
        <v>0.94</v>
      </c>
      <c r="I677" s="255"/>
      <c r="J677" s="251"/>
      <c r="K677" s="251"/>
      <c r="L677" s="256"/>
      <c r="M677" s="257"/>
      <c r="N677" s="258"/>
      <c r="O677" s="258"/>
      <c r="P677" s="258"/>
      <c r="Q677" s="258"/>
      <c r="R677" s="258"/>
      <c r="S677" s="258"/>
      <c r="T677" s="25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0" t="s">
        <v>152</v>
      </c>
      <c r="AU677" s="260" t="s">
        <v>79</v>
      </c>
      <c r="AV677" s="14" t="s">
        <v>79</v>
      </c>
      <c r="AW677" s="14" t="s">
        <v>32</v>
      </c>
      <c r="AX677" s="14" t="s">
        <v>70</v>
      </c>
      <c r="AY677" s="260" t="s">
        <v>142</v>
      </c>
    </row>
    <row r="678" spans="1:51" s="13" customFormat="1" ht="12">
      <c r="A678" s="13"/>
      <c r="B678" s="239"/>
      <c r="C678" s="240"/>
      <c r="D678" s="241" t="s">
        <v>152</v>
      </c>
      <c r="E678" s="242" t="s">
        <v>18</v>
      </c>
      <c r="F678" s="243" t="s">
        <v>791</v>
      </c>
      <c r="G678" s="240"/>
      <c r="H678" s="242" t="s">
        <v>18</v>
      </c>
      <c r="I678" s="244"/>
      <c r="J678" s="240"/>
      <c r="K678" s="240"/>
      <c r="L678" s="245"/>
      <c r="M678" s="246"/>
      <c r="N678" s="247"/>
      <c r="O678" s="247"/>
      <c r="P678" s="247"/>
      <c r="Q678" s="247"/>
      <c r="R678" s="247"/>
      <c r="S678" s="247"/>
      <c r="T678" s="24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9" t="s">
        <v>152</v>
      </c>
      <c r="AU678" s="249" t="s">
        <v>79</v>
      </c>
      <c r="AV678" s="13" t="s">
        <v>77</v>
      </c>
      <c r="AW678" s="13" t="s">
        <v>32</v>
      </c>
      <c r="AX678" s="13" t="s">
        <v>70</v>
      </c>
      <c r="AY678" s="249" t="s">
        <v>142</v>
      </c>
    </row>
    <row r="679" spans="1:51" s="14" customFormat="1" ht="12">
      <c r="A679" s="14"/>
      <c r="B679" s="250"/>
      <c r="C679" s="251"/>
      <c r="D679" s="241" t="s">
        <v>152</v>
      </c>
      <c r="E679" s="252" t="s">
        <v>18</v>
      </c>
      <c r="F679" s="253" t="s">
        <v>792</v>
      </c>
      <c r="G679" s="251"/>
      <c r="H679" s="254">
        <v>1.58</v>
      </c>
      <c r="I679" s="255"/>
      <c r="J679" s="251"/>
      <c r="K679" s="251"/>
      <c r="L679" s="256"/>
      <c r="M679" s="257"/>
      <c r="N679" s="258"/>
      <c r="O679" s="258"/>
      <c r="P679" s="258"/>
      <c r="Q679" s="258"/>
      <c r="R679" s="258"/>
      <c r="S679" s="258"/>
      <c r="T679" s="25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0" t="s">
        <v>152</v>
      </c>
      <c r="AU679" s="260" t="s">
        <v>79</v>
      </c>
      <c r="AV679" s="14" t="s">
        <v>79</v>
      </c>
      <c r="AW679" s="14" t="s">
        <v>32</v>
      </c>
      <c r="AX679" s="14" t="s">
        <v>70</v>
      </c>
      <c r="AY679" s="260" t="s">
        <v>142</v>
      </c>
    </row>
    <row r="680" spans="1:51" s="15" customFormat="1" ht="12">
      <c r="A680" s="15"/>
      <c r="B680" s="261"/>
      <c r="C680" s="262"/>
      <c r="D680" s="241" t="s">
        <v>152</v>
      </c>
      <c r="E680" s="263" t="s">
        <v>18</v>
      </c>
      <c r="F680" s="264" t="s">
        <v>156</v>
      </c>
      <c r="G680" s="262"/>
      <c r="H680" s="265">
        <v>2.52</v>
      </c>
      <c r="I680" s="266"/>
      <c r="J680" s="262"/>
      <c r="K680" s="262"/>
      <c r="L680" s="267"/>
      <c r="M680" s="268"/>
      <c r="N680" s="269"/>
      <c r="O680" s="269"/>
      <c r="P680" s="269"/>
      <c r="Q680" s="269"/>
      <c r="R680" s="269"/>
      <c r="S680" s="269"/>
      <c r="T680" s="270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71" t="s">
        <v>152</v>
      </c>
      <c r="AU680" s="271" t="s">
        <v>79</v>
      </c>
      <c r="AV680" s="15" t="s">
        <v>150</v>
      </c>
      <c r="AW680" s="15" t="s">
        <v>32</v>
      </c>
      <c r="AX680" s="15" t="s">
        <v>77</v>
      </c>
      <c r="AY680" s="271" t="s">
        <v>142</v>
      </c>
    </row>
    <row r="681" spans="1:51" s="14" customFormat="1" ht="12">
      <c r="A681" s="14"/>
      <c r="B681" s="250"/>
      <c r="C681" s="251"/>
      <c r="D681" s="241" t="s">
        <v>152</v>
      </c>
      <c r="E681" s="251"/>
      <c r="F681" s="253" t="s">
        <v>797</v>
      </c>
      <c r="G681" s="251"/>
      <c r="H681" s="254">
        <v>2.77</v>
      </c>
      <c r="I681" s="255"/>
      <c r="J681" s="251"/>
      <c r="K681" s="251"/>
      <c r="L681" s="256"/>
      <c r="M681" s="257"/>
      <c r="N681" s="258"/>
      <c r="O681" s="258"/>
      <c r="P681" s="258"/>
      <c r="Q681" s="258"/>
      <c r="R681" s="258"/>
      <c r="S681" s="258"/>
      <c r="T681" s="25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0" t="s">
        <v>152</v>
      </c>
      <c r="AU681" s="260" t="s">
        <v>79</v>
      </c>
      <c r="AV681" s="14" t="s">
        <v>79</v>
      </c>
      <c r="AW681" s="14" t="s">
        <v>4</v>
      </c>
      <c r="AX681" s="14" t="s">
        <v>77</v>
      </c>
      <c r="AY681" s="260" t="s">
        <v>142</v>
      </c>
    </row>
    <row r="682" spans="1:65" s="2" customFormat="1" ht="24" customHeight="1">
      <c r="A682" s="39"/>
      <c r="B682" s="40"/>
      <c r="C682" s="227" t="s">
        <v>798</v>
      </c>
      <c r="D682" s="227" t="s">
        <v>145</v>
      </c>
      <c r="E682" s="228" t="s">
        <v>799</v>
      </c>
      <c r="F682" s="229" t="s">
        <v>800</v>
      </c>
      <c r="G682" s="230" t="s">
        <v>148</v>
      </c>
      <c r="H682" s="231">
        <v>2.52</v>
      </c>
      <c r="I682" s="232"/>
      <c r="J682" s="231">
        <f>ROUND(I682*H682,2)</f>
        <v>0</v>
      </c>
      <c r="K682" s="229" t="s">
        <v>149</v>
      </c>
      <c r="L682" s="45"/>
      <c r="M682" s="233" t="s">
        <v>18</v>
      </c>
      <c r="N682" s="234" t="s">
        <v>41</v>
      </c>
      <c r="O682" s="85"/>
      <c r="P682" s="235">
        <f>O682*H682</f>
        <v>0</v>
      </c>
      <c r="Q682" s="235">
        <v>0</v>
      </c>
      <c r="R682" s="235">
        <f>Q682*H682</f>
        <v>0</v>
      </c>
      <c r="S682" s="235">
        <v>0</v>
      </c>
      <c r="T682" s="236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7" t="s">
        <v>251</v>
      </c>
      <c r="AT682" s="237" t="s">
        <v>145</v>
      </c>
      <c r="AU682" s="237" t="s">
        <v>79</v>
      </c>
      <c r="AY682" s="18" t="s">
        <v>142</v>
      </c>
      <c r="BE682" s="238">
        <f>IF(N682="základní",J682,0)</f>
        <v>0</v>
      </c>
      <c r="BF682" s="238">
        <f>IF(N682="snížená",J682,0)</f>
        <v>0</v>
      </c>
      <c r="BG682" s="238">
        <f>IF(N682="zákl. přenesená",J682,0)</f>
        <v>0</v>
      </c>
      <c r="BH682" s="238">
        <f>IF(N682="sníž. přenesená",J682,0)</f>
        <v>0</v>
      </c>
      <c r="BI682" s="238">
        <f>IF(N682="nulová",J682,0)</f>
        <v>0</v>
      </c>
      <c r="BJ682" s="18" t="s">
        <v>77</v>
      </c>
      <c r="BK682" s="238">
        <f>ROUND(I682*H682,2)</f>
        <v>0</v>
      </c>
      <c r="BL682" s="18" t="s">
        <v>251</v>
      </c>
      <c r="BM682" s="237" t="s">
        <v>801</v>
      </c>
    </row>
    <row r="683" spans="1:51" s="13" customFormat="1" ht="12">
      <c r="A683" s="13"/>
      <c r="B683" s="239"/>
      <c r="C683" s="240"/>
      <c r="D683" s="241" t="s">
        <v>152</v>
      </c>
      <c r="E683" s="242" t="s">
        <v>18</v>
      </c>
      <c r="F683" s="243" t="s">
        <v>789</v>
      </c>
      <c r="G683" s="240"/>
      <c r="H683" s="242" t="s">
        <v>18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9" t="s">
        <v>152</v>
      </c>
      <c r="AU683" s="249" t="s">
        <v>79</v>
      </c>
      <c r="AV683" s="13" t="s">
        <v>77</v>
      </c>
      <c r="AW683" s="13" t="s">
        <v>32</v>
      </c>
      <c r="AX683" s="13" t="s">
        <v>70</v>
      </c>
      <c r="AY683" s="249" t="s">
        <v>142</v>
      </c>
    </row>
    <row r="684" spans="1:51" s="14" customFormat="1" ht="12">
      <c r="A684" s="14"/>
      <c r="B684" s="250"/>
      <c r="C684" s="251"/>
      <c r="D684" s="241" t="s">
        <v>152</v>
      </c>
      <c r="E684" s="252" t="s">
        <v>18</v>
      </c>
      <c r="F684" s="253" t="s">
        <v>790</v>
      </c>
      <c r="G684" s="251"/>
      <c r="H684" s="254">
        <v>0.94</v>
      </c>
      <c r="I684" s="255"/>
      <c r="J684" s="251"/>
      <c r="K684" s="251"/>
      <c r="L684" s="256"/>
      <c r="M684" s="257"/>
      <c r="N684" s="258"/>
      <c r="O684" s="258"/>
      <c r="P684" s="258"/>
      <c r="Q684" s="258"/>
      <c r="R684" s="258"/>
      <c r="S684" s="258"/>
      <c r="T684" s="25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0" t="s">
        <v>152</v>
      </c>
      <c r="AU684" s="260" t="s">
        <v>79</v>
      </c>
      <c r="AV684" s="14" t="s">
        <v>79</v>
      </c>
      <c r="AW684" s="14" t="s">
        <v>32</v>
      </c>
      <c r="AX684" s="14" t="s">
        <v>70</v>
      </c>
      <c r="AY684" s="260" t="s">
        <v>142</v>
      </c>
    </row>
    <row r="685" spans="1:51" s="13" customFormat="1" ht="12">
      <c r="A685" s="13"/>
      <c r="B685" s="239"/>
      <c r="C685" s="240"/>
      <c r="D685" s="241" t="s">
        <v>152</v>
      </c>
      <c r="E685" s="242" t="s">
        <v>18</v>
      </c>
      <c r="F685" s="243" t="s">
        <v>791</v>
      </c>
      <c r="G685" s="240"/>
      <c r="H685" s="242" t="s">
        <v>18</v>
      </c>
      <c r="I685" s="244"/>
      <c r="J685" s="240"/>
      <c r="K685" s="240"/>
      <c r="L685" s="245"/>
      <c r="M685" s="246"/>
      <c r="N685" s="247"/>
      <c r="O685" s="247"/>
      <c r="P685" s="247"/>
      <c r="Q685" s="247"/>
      <c r="R685" s="247"/>
      <c r="S685" s="247"/>
      <c r="T685" s="24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9" t="s">
        <v>152</v>
      </c>
      <c r="AU685" s="249" t="s">
        <v>79</v>
      </c>
      <c r="AV685" s="13" t="s">
        <v>77</v>
      </c>
      <c r="AW685" s="13" t="s">
        <v>32</v>
      </c>
      <c r="AX685" s="13" t="s">
        <v>70</v>
      </c>
      <c r="AY685" s="249" t="s">
        <v>142</v>
      </c>
    </row>
    <row r="686" spans="1:51" s="14" customFormat="1" ht="12">
      <c r="A686" s="14"/>
      <c r="B686" s="250"/>
      <c r="C686" s="251"/>
      <c r="D686" s="241" t="s">
        <v>152</v>
      </c>
      <c r="E686" s="252" t="s">
        <v>18</v>
      </c>
      <c r="F686" s="253" t="s">
        <v>792</v>
      </c>
      <c r="G686" s="251"/>
      <c r="H686" s="254">
        <v>1.58</v>
      </c>
      <c r="I686" s="255"/>
      <c r="J686" s="251"/>
      <c r="K686" s="251"/>
      <c r="L686" s="256"/>
      <c r="M686" s="257"/>
      <c r="N686" s="258"/>
      <c r="O686" s="258"/>
      <c r="P686" s="258"/>
      <c r="Q686" s="258"/>
      <c r="R686" s="258"/>
      <c r="S686" s="258"/>
      <c r="T686" s="259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0" t="s">
        <v>152</v>
      </c>
      <c r="AU686" s="260" t="s">
        <v>79</v>
      </c>
      <c r="AV686" s="14" t="s">
        <v>79</v>
      </c>
      <c r="AW686" s="14" t="s">
        <v>32</v>
      </c>
      <c r="AX686" s="14" t="s">
        <v>70</v>
      </c>
      <c r="AY686" s="260" t="s">
        <v>142</v>
      </c>
    </row>
    <row r="687" spans="1:51" s="15" customFormat="1" ht="12">
      <c r="A687" s="15"/>
      <c r="B687" s="261"/>
      <c r="C687" s="262"/>
      <c r="D687" s="241" t="s">
        <v>152</v>
      </c>
      <c r="E687" s="263" t="s">
        <v>18</v>
      </c>
      <c r="F687" s="264" t="s">
        <v>156</v>
      </c>
      <c r="G687" s="262"/>
      <c r="H687" s="265">
        <v>2.52</v>
      </c>
      <c r="I687" s="266"/>
      <c r="J687" s="262"/>
      <c r="K687" s="262"/>
      <c r="L687" s="267"/>
      <c r="M687" s="268"/>
      <c r="N687" s="269"/>
      <c r="O687" s="269"/>
      <c r="P687" s="269"/>
      <c r="Q687" s="269"/>
      <c r="R687" s="269"/>
      <c r="S687" s="269"/>
      <c r="T687" s="270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1" t="s">
        <v>152</v>
      </c>
      <c r="AU687" s="271" t="s">
        <v>79</v>
      </c>
      <c r="AV687" s="15" t="s">
        <v>150</v>
      </c>
      <c r="AW687" s="15" t="s">
        <v>32</v>
      </c>
      <c r="AX687" s="15" t="s">
        <v>77</v>
      </c>
      <c r="AY687" s="271" t="s">
        <v>142</v>
      </c>
    </row>
    <row r="688" spans="1:65" s="2" customFormat="1" ht="16.5" customHeight="1">
      <c r="A688" s="39"/>
      <c r="B688" s="40"/>
      <c r="C688" s="227" t="s">
        <v>802</v>
      </c>
      <c r="D688" s="227" t="s">
        <v>145</v>
      </c>
      <c r="E688" s="228" t="s">
        <v>803</v>
      </c>
      <c r="F688" s="229" t="s">
        <v>804</v>
      </c>
      <c r="G688" s="230" t="s">
        <v>148</v>
      </c>
      <c r="H688" s="231">
        <v>0.98</v>
      </c>
      <c r="I688" s="232"/>
      <c r="J688" s="231">
        <f>ROUND(I688*H688,2)</f>
        <v>0</v>
      </c>
      <c r="K688" s="229" t="s">
        <v>149</v>
      </c>
      <c r="L688" s="45"/>
      <c r="M688" s="233" t="s">
        <v>18</v>
      </c>
      <c r="N688" s="234" t="s">
        <v>41</v>
      </c>
      <c r="O688" s="85"/>
      <c r="P688" s="235">
        <f>O688*H688</f>
        <v>0</v>
      </c>
      <c r="Q688" s="235">
        <v>0.00058</v>
      </c>
      <c r="R688" s="235">
        <f>Q688*H688</f>
        <v>0.0005684</v>
      </c>
      <c r="S688" s="235">
        <v>0</v>
      </c>
      <c r="T688" s="236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7" t="s">
        <v>251</v>
      </c>
      <c r="AT688" s="237" t="s">
        <v>145</v>
      </c>
      <c r="AU688" s="237" t="s">
        <v>79</v>
      </c>
      <c r="AY688" s="18" t="s">
        <v>142</v>
      </c>
      <c r="BE688" s="238">
        <f>IF(N688="základní",J688,0)</f>
        <v>0</v>
      </c>
      <c r="BF688" s="238">
        <f>IF(N688="snížená",J688,0)</f>
        <v>0</v>
      </c>
      <c r="BG688" s="238">
        <f>IF(N688="zákl. přenesená",J688,0)</f>
        <v>0</v>
      </c>
      <c r="BH688" s="238">
        <f>IF(N688="sníž. přenesená",J688,0)</f>
        <v>0</v>
      </c>
      <c r="BI688" s="238">
        <f>IF(N688="nulová",J688,0)</f>
        <v>0</v>
      </c>
      <c r="BJ688" s="18" t="s">
        <v>77</v>
      </c>
      <c r="BK688" s="238">
        <f>ROUND(I688*H688,2)</f>
        <v>0</v>
      </c>
      <c r="BL688" s="18" t="s">
        <v>251</v>
      </c>
      <c r="BM688" s="237" t="s">
        <v>805</v>
      </c>
    </row>
    <row r="689" spans="1:51" s="13" customFormat="1" ht="12">
      <c r="A689" s="13"/>
      <c r="B689" s="239"/>
      <c r="C689" s="240"/>
      <c r="D689" s="241" t="s">
        <v>152</v>
      </c>
      <c r="E689" s="242" t="s">
        <v>18</v>
      </c>
      <c r="F689" s="243" t="s">
        <v>789</v>
      </c>
      <c r="G689" s="240"/>
      <c r="H689" s="242" t="s">
        <v>18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9" t="s">
        <v>152</v>
      </c>
      <c r="AU689" s="249" t="s">
        <v>79</v>
      </c>
      <c r="AV689" s="13" t="s">
        <v>77</v>
      </c>
      <c r="AW689" s="13" t="s">
        <v>32</v>
      </c>
      <c r="AX689" s="13" t="s">
        <v>70</v>
      </c>
      <c r="AY689" s="249" t="s">
        <v>142</v>
      </c>
    </row>
    <row r="690" spans="1:51" s="14" customFormat="1" ht="12">
      <c r="A690" s="14"/>
      <c r="B690" s="250"/>
      <c r="C690" s="251"/>
      <c r="D690" s="241" t="s">
        <v>152</v>
      </c>
      <c r="E690" s="252" t="s">
        <v>18</v>
      </c>
      <c r="F690" s="253" t="s">
        <v>806</v>
      </c>
      <c r="G690" s="251"/>
      <c r="H690" s="254">
        <v>0.38</v>
      </c>
      <c r="I690" s="255"/>
      <c r="J690" s="251"/>
      <c r="K690" s="251"/>
      <c r="L690" s="256"/>
      <c r="M690" s="257"/>
      <c r="N690" s="258"/>
      <c r="O690" s="258"/>
      <c r="P690" s="258"/>
      <c r="Q690" s="258"/>
      <c r="R690" s="258"/>
      <c r="S690" s="258"/>
      <c r="T690" s="25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0" t="s">
        <v>152</v>
      </c>
      <c r="AU690" s="260" t="s">
        <v>79</v>
      </c>
      <c r="AV690" s="14" t="s">
        <v>79</v>
      </c>
      <c r="AW690" s="14" t="s">
        <v>32</v>
      </c>
      <c r="AX690" s="14" t="s">
        <v>70</v>
      </c>
      <c r="AY690" s="260" t="s">
        <v>142</v>
      </c>
    </row>
    <row r="691" spans="1:51" s="13" customFormat="1" ht="12">
      <c r="A691" s="13"/>
      <c r="B691" s="239"/>
      <c r="C691" s="240"/>
      <c r="D691" s="241" t="s">
        <v>152</v>
      </c>
      <c r="E691" s="242" t="s">
        <v>18</v>
      </c>
      <c r="F691" s="243" t="s">
        <v>791</v>
      </c>
      <c r="G691" s="240"/>
      <c r="H691" s="242" t="s">
        <v>18</v>
      </c>
      <c r="I691" s="244"/>
      <c r="J691" s="240"/>
      <c r="K691" s="240"/>
      <c r="L691" s="245"/>
      <c r="M691" s="246"/>
      <c r="N691" s="247"/>
      <c r="O691" s="247"/>
      <c r="P691" s="247"/>
      <c r="Q691" s="247"/>
      <c r="R691" s="247"/>
      <c r="S691" s="247"/>
      <c r="T691" s="24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9" t="s">
        <v>152</v>
      </c>
      <c r="AU691" s="249" t="s">
        <v>79</v>
      </c>
      <c r="AV691" s="13" t="s">
        <v>77</v>
      </c>
      <c r="AW691" s="13" t="s">
        <v>32</v>
      </c>
      <c r="AX691" s="13" t="s">
        <v>70</v>
      </c>
      <c r="AY691" s="249" t="s">
        <v>142</v>
      </c>
    </row>
    <row r="692" spans="1:51" s="14" customFormat="1" ht="12">
      <c r="A692" s="14"/>
      <c r="B692" s="250"/>
      <c r="C692" s="251"/>
      <c r="D692" s="241" t="s">
        <v>152</v>
      </c>
      <c r="E692" s="252" t="s">
        <v>18</v>
      </c>
      <c r="F692" s="253" t="s">
        <v>807</v>
      </c>
      <c r="G692" s="251"/>
      <c r="H692" s="254">
        <v>0.6</v>
      </c>
      <c r="I692" s="255"/>
      <c r="J692" s="251"/>
      <c r="K692" s="251"/>
      <c r="L692" s="256"/>
      <c r="M692" s="257"/>
      <c r="N692" s="258"/>
      <c r="O692" s="258"/>
      <c r="P692" s="258"/>
      <c r="Q692" s="258"/>
      <c r="R692" s="258"/>
      <c r="S692" s="258"/>
      <c r="T692" s="259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0" t="s">
        <v>152</v>
      </c>
      <c r="AU692" s="260" t="s">
        <v>79</v>
      </c>
      <c r="AV692" s="14" t="s">
        <v>79</v>
      </c>
      <c r="AW692" s="14" t="s">
        <v>32</v>
      </c>
      <c r="AX692" s="14" t="s">
        <v>70</v>
      </c>
      <c r="AY692" s="260" t="s">
        <v>142</v>
      </c>
    </row>
    <row r="693" spans="1:51" s="15" customFormat="1" ht="12">
      <c r="A693" s="15"/>
      <c r="B693" s="261"/>
      <c r="C693" s="262"/>
      <c r="D693" s="241" t="s">
        <v>152</v>
      </c>
      <c r="E693" s="263" t="s">
        <v>18</v>
      </c>
      <c r="F693" s="264" t="s">
        <v>156</v>
      </c>
      <c r="G693" s="262"/>
      <c r="H693" s="265">
        <v>0.98</v>
      </c>
      <c r="I693" s="266"/>
      <c r="J693" s="262"/>
      <c r="K693" s="262"/>
      <c r="L693" s="267"/>
      <c r="M693" s="268"/>
      <c r="N693" s="269"/>
      <c r="O693" s="269"/>
      <c r="P693" s="269"/>
      <c r="Q693" s="269"/>
      <c r="R693" s="269"/>
      <c r="S693" s="269"/>
      <c r="T693" s="270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71" t="s">
        <v>152</v>
      </c>
      <c r="AU693" s="271" t="s">
        <v>79</v>
      </c>
      <c r="AV693" s="15" t="s">
        <v>150</v>
      </c>
      <c r="AW693" s="15" t="s">
        <v>32</v>
      </c>
      <c r="AX693" s="15" t="s">
        <v>77</v>
      </c>
      <c r="AY693" s="271" t="s">
        <v>142</v>
      </c>
    </row>
    <row r="694" spans="1:65" s="2" customFormat="1" ht="16.5" customHeight="1">
      <c r="A694" s="39"/>
      <c r="B694" s="40"/>
      <c r="C694" s="272" t="s">
        <v>808</v>
      </c>
      <c r="D694" s="272" t="s">
        <v>321</v>
      </c>
      <c r="E694" s="273" t="s">
        <v>809</v>
      </c>
      <c r="F694" s="274" t="s">
        <v>810</v>
      </c>
      <c r="G694" s="275" t="s">
        <v>148</v>
      </c>
      <c r="H694" s="276">
        <v>1.08</v>
      </c>
      <c r="I694" s="277"/>
      <c r="J694" s="276">
        <f>ROUND(I694*H694,2)</f>
        <v>0</v>
      </c>
      <c r="K694" s="274" t="s">
        <v>149</v>
      </c>
      <c r="L694" s="278"/>
      <c r="M694" s="279" t="s">
        <v>18</v>
      </c>
      <c r="N694" s="280" t="s">
        <v>41</v>
      </c>
      <c r="O694" s="85"/>
      <c r="P694" s="235">
        <f>O694*H694</f>
        <v>0</v>
      </c>
      <c r="Q694" s="235">
        <v>0.012</v>
      </c>
      <c r="R694" s="235">
        <f>Q694*H694</f>
        <v>0.012960000000000001</v>
      </c>
      <c r="S694" s="235">
        <v>0</v>
      </c>
      <c r="T694" s="236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7" t="s">
        <v>324</v>
      </c>
      <c r="AT694" s="237" t="s">
        <v>321</v>
      </c>
      <c r="AU694" s="237" t="s">
        <v>79</v>
      </c>
      <c r="AY694" s="18" t="s">
        <v>142</v>
      </c>
      <c r="BE694" s="238">
        <f>IF(N694="základní",J694,0)</f>
        <v>0</v>
      </c>
      <c r="BF694" s="238">
        <f>IF(N694="snížená",J694,0)</f>
        <v>0</v>
      </c>
      <c r="BG694" s="238">
        <f>IF(N694="zákl. přenesená",J694,0)</f>
        <v>0</v>
      </c>
      <c r="BH694" s="238">
        <f>IF(N694="sníž. přenesená",J694,0)</f>
        <v>0</v>
      </c>
      <c r="BI694" s="238">
        <f>IF(N694="nulová",J694,0)</f>
        <v>0</v>
      </c>
      <c r="BJ694" s="18" t="s">
        <v>77</v>
      </c>
      <c r="BK694" s="238">
        <f>ROUND(I694*H694,2)</f>
        <v>0</v>
      </c>
      <c r="BL694" s="18" t="s">
        <v>251</v>
      </c>
      <c r="BM694" s="237" t="s">
        <v>811</v>
      </c>
    </row>
    <row r="695" spans="1:51" s="13" customFormat="1" ht="12">
      <c r="A695" s="13"/>
      <c r="B695" s="239"/>
      <c r="C695" s="240"/>
      <c r="D695" s="241" t="s">
        <v>152</v>
      </c>
      <c r="E695" s="242" t="s">
        <v>18</v>
      </c>
      <c r="F695" s="243" t="s">
        <v>789</v>
      </c>
      <c r="G695" s="240"/>
      <c r="H695" s="242" t="s">
        <v>18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9" t="s">
        <v>152</v>
      </c>
      <c r="AU695" s="249" t="s">
        <v>79</v>
      </c>
      <c r="AV695" s="13" t="s">
        <v>77</v>
      </c>
      <c r="AW695" s="13" t="s">
        <v>32</v>
      </c>
      <c r="AX695" s="13" t="s">
        <v>70</v>
      </c>
      <c r="AY695" s="249" t="s">
        <v>142</v>
      </c>
    </row>
    <row r="696" spans="1:51" s="14" customFormat="1" ht="12">
      <c r="A696" s="14"/>
      <c r="B696" s="250"/>
      <c r="C696" s="251"/>
      <c r="D696" s="241" t="s">
        <v>152</v>
      </c>
      <c r="E696" s="252" t="s">
        <v>18</v>
      </c>
      <c r="F696" s="253" t="s">
        <v>806</v>
      </c>
      <c r="G696" s="251"/>
      <c r="H696" s="254">
        <v>0.38</v>
      </c>
      <c r="I696" s="255"/>
      <c r="J696" s="251"/>
      <c r="K696" s="251"/>
      <c r="L696" s="256"/>
      <c r="M696" s="257"/>
      <c r="N696" s="258"/>
      <c r="O696" s="258"/>
      <c r="P696" s="258"/>
      <c r="Q696" s="258"/>
      <c r="R696" s="258"/>
      <c r="S696" s="258"/>
      <c r="T696" s="259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0" t="s">
        <v>152</v>
      </c>
      <c r="AU696" s="260" t="s">
        <v>79</v>
      </c>
      <c r="AV696" s="14" t="s">
        <v>79</v>
      </c>
      <c r="AW696" s="14" t="s">
        <v>32</v>
      </c>
      <c r="AX696" s="14" t="s">
        <v>70</v>
      </c>
      <c r="AY696" s="260" t="s">
        <v>142</v>
      </c>
    </row>
    <row r="697" spans="1:51" s="13" customFormat="1" ht="12">
      <c r="A697" s="13"/>
      <c r="B697" s="239"/>
      <c r="C697" s="240"/>
      <c r="D697" s="241" t="s">
        <v>152</v>
      </c>
      <c r="E697" s="242" t="s">
        <v>18</v>
      </c>
      <c r="F697" s="243" t="s">
        <v>791</v>
      </c>
      <c r="G697" s="240"/>
      <c r="H697" s="242" t="s">
        <v>18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9" t="s">
        <v>152</v>
      </c>
      <c r="AU697" s="249" t="s">
        <v>79</v>
      </c>
      <c r="AV697" s="13" t="s">
        <v>77</v>
      </c>
      <c r="AW697" s="13" t="s">
        <v>32</v>
      </c>
      <c r="AX697" s="13" t="s">
        <v>70</v>
      </c>
      <c r="AY697" s="249" t="s">
        <v>142</v>
      </c>
    </row>
    <row r="698" spans="1:51" s="14" customFormat="1" ht="12">
      <c r="A698" s="14"/>
      <c r="B698" s="250"/>
      <c r="C698" s="251"/>
      <c r="D698" s="241" t="s">
        <v>152</v>
      </c>
      <c r="E698" s="252" t="s">
        <v>18</v>
      </c>
      <c r="F698" s="253" t="s">
        <v>807</v>
      </c>
      <c r="G698" s="251"/>
      <c r="H698" s="254">
        <v>0.6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0" t="s">
        <v>152</v>
      </c>
      <c r="AU698" s="260" t="s">
        <v>79</v>
      </c>
      <c r="AV698" s="14" t="s">
        <v>79</v>
      </c>
      <c r="AW698" s="14" t="s">
        <v>32</v>
      </c>
      <c r="AX698" s="14" t="s">
        <v>70</v>
      </c>
      <c r="AY698" s="260" t="s">
        <v>142</v>
      </c>
    </row>
    <row r="699" spans="1:51" s="15" customFormat="1" ht="12">
      <c r="A699" s="15"/>
      <c r="B699" s="261"/>
      <c r="C699" s="262"/>
      <c r="D699" s="241" t="s">
        <v>152</v>
      </c>
      <c r="E699" s="263" t="s">
        <v>18</v>
      </c>
      <c r="F699" s="264" t="s">
        <v>156</v>
      </c>
      <c r="G699" s="262"/>
      <c r="H699" s="265">
        <v>0.98</v>
      </c>
      <c r="I699" s="266"/>
      <c r="J699" s="262"/>
      <c r="K699" s="262"/>
      <c r="L699" s="267"/>
      <c r="M699" s="268"/>
      <c r="N699" s="269"/>
      <c r="O699" s="269"/>
      <c r="P699" s="269"/>
      <c r="Q699" s="269"/>
      <c r="R699" s="269"/>
      <c r="S699" s="269"/>
      <c r="T699" s="270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71" t="s">
        <v>152</v>
      </c>
      <c r="AU699" s="271" t="s">
        <v>79</v>
      </c>
      <c r="AV699" s="15" t="s">
        <v>150</v>
      </c>
      <c r="AW699" s="15" t="s">
        <v>32</v>
      </c>
      <c r="AX699" s="15" t="s">
        <v>77</v>
      </c>
      <c r="AY699" s="271" t="s">
        <v>142</v>
      </c>
    </row>
    <row r="700" spans="1:51" s="14" customFormat="1" ht="12">
      <c r="A700" s="14"/>
      <c r="B700" s="250"/>
      <c r="C700" s="251"/>
      <c r="D700" s="241" t="s">
        <v>152</v>
      </c>
      <c r="E700" s="251"/>
      <c r="F700" s="253" t="s">
        <v>812</v>
      </c>
      <c r="G700" s="251"/>
      <c r="H700" s="254">
        <v>1.08</v>
      </c>
      <c r="I700" s="255"/>
      <c r="J700" s="251"/>
      <c r="K700" s="251"/>
      <c r="L700" s="256"/>
      <c r="M700" s="257"/>
      <c r="N700" s="258"/>
      <c r="O700" s="258"/>
      <c r="P700" s="258"/>
      <c r="Q700" s="258"/>
      <c r="R700" s="258"/>
      <c r="S700" s="258"/>
      <c r="T700" s="259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0" t="s">
        <v>152</v>
      </c>
      <c r="AU700" s="260" t="s">
        <v>79</v>
      </c>
      <c r="AV700" s="14" t="s">
        <v>79</v>
      </c>
      <c r="AW700" s="14" t="s">
        <v>4</v>
      </c>
      <c r="AX700" s="14" t="s">
        <v>77</v>
      </c>
      <c r="AY700" s="260" t="s">
        <v>142</v>
      </c>
    </row>
    <row r="701" spans="1:65" s="2" customFormat="1" ht="16.5" customHeight="1">
      <c r="A701" s="39"/>
      <c r="B701" s="40"/>
      <c r="C701" s="227" t="s">
        <v>813</v>
      </c>
      <c r="D701" s="227" t="s">
        <v>145</v>
      </c>
      <c r="E701" s="228" t="s">
        <v>814</v>
      </c>
      <c r="F701" s="229" t="s">
        <v>815</v>
      </c>
      <c r="G701" s="230" t="s">
        <v>316</v>
      </c>
      <c r="H701" s="231">
        <v>6.45</v>
      </c>
      <c r="I701" s="232"/>
      <c r="J701" s="231">
        <f>ROUND(I701*H701,2)</f>
        <v>0</v>
      </c>
      <c r="K701" s="229" t="s">
        <v>149</v>
      </c>
      <c r="L701" s="45"/>
      <c r="M701" s="233" t="s">
        <v>18</v>
      </c>
      <c r="N701" s="234" t="s">
        <v>41</v>
      </c>
      <c r="O701" s="85"/>
      <c r="P701" s="235">
        <f>O701*H701</f>
        <v>0</v>
      </c>
      <c r="Q701" s="235">
        <v>0.00031</v>
      </c>
      <c r="R701" s="235">
        <f>Q701*H701</f>
        <v>0.0019995</v>
      </c>
      <c r="S701" s="235">
        <v>0</v>
      </c>
      <c r="T701" s="236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7" t="s">
        <v>251</v>
      </c>
      <c r="AT701" s="237" t="s">
        <v>145</v>
      </c>
      <c r="AU701" s="237" t="s">
        <v>79</v>
      </c>
      <c r="AY701" s="18" t="s">
        <v>142</v>
      </c>
      <c r="BE701" s="238">
        <f>IF(N701="základní",J701,0)</f>
        <v>0</v>
      </c>
      <c r="BF701" s="238">
        <f>IF(N701="snížená",J701,0)</f>
        <v>0</v>
      </c>
      <c r="BG701" s="238">
        <f>IF(N701="zákl. přenesená",J701,0)</f>
        <v>0</v>
      </c>
      <c r="BH701" s="238">
        <f>IF(N701="sníž. přenesená",J701,0)</f>
        <v>0</v>
      </c>
      <c r="BI701" s="238">
        <f>IF(N701="nulová",J701,0)</f>
        <v>0</v>
      </c>
      <c r="BJ701" s="18" t="s">
        <v>77</v>
      </c>
      <c r="BK701" s="238">
        <f>ROUND(I701*H701,2)</f>
        <v>0</v>
      </c>
      <c r="BL701" s="18" t="s">
        <v>251</v>
      </c>
      <c r="BM701" s="237" t="s">
        <v>816</v>
      </c>
    </row>
    <row r="702" spans="1:51" s="14" customFormat="1" ht="12">
      <c r="A702" s="14"/>
      <c r="B702" s="250"/>
      <c r="C702" s="251"/>
      <c r="D702" s="241" t="s">
        <v>152</v>
      </c>
      <c r="E702" s="252" t="s">
        <v>18</v>
      </c>
      <c r="F702" s="253" t="s">
        <v>817</v>
      </c>
      <c r="G702" s="251"/>
      <c r="H702" s="254">
        <v>5.25</v>
      </c>
      <c r="I702" s="255"/>
      <c r="J702" s="251"/>
      <c r="K702" s="251"/>
      <c r="L702" s="256"/>
      <c r="M702" s="257"/>
      <c r="N702" s="258"/>
      <c r="O702" s="258"/>
      <c r="P702" s="258"/>
      <c r="Q702" s="258"/>
      <c r="R702" s="258"/>
      <c r="S702" s="258"/>
      <c r="T702" s="259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0" t="s">
        <v>152</v>
      </c>
      <c r="AU702" s="260" t="s">
        <v>79</v>
      </c>
      <c r="AV702" s="14" t="s">
        <v>79</v>
      </c>
      <c r="AW702" s="14" t="s">
        <v>32</v>
      </c>
      <c r="AX702" s="14" t="s">
        <v>70</v>
      </c>
      <c r="AY702" s="260" t="s">
        <v>142</v>
      </c>
    </row>
    <row r="703" spans="1:51" s="14" customFormat="1" ht="12">
      <c r="A703" s="14"/>
      <c r="B703" s="250"/>
      <c r="C703" s="251"/>
      <c r="D703" s="241" t="s">
        <v>152</v>
      </c>
      <c r="E703" s="252" t="s">
        <v>18</v>
      </c>
      <c r="F703" s="253" t="s">
        <v>818</v>
      </c>
      <c r="G703" s="251"/>
      <c r="H703" s="254">
        <v>1.2</v>
      </c>
      <c r="I703" s="255"/>
      <c r="J703" s="251"/>
      <c r="K703" s="251"/>
      <c r="L703" s="256"/>
      <c r="M703" s="257"/>
      <c r="N703" s="258"/>
      <c r="O703" s="258"/>
      <c r="P703" s="258"/>
      <c r="Q703" s="258"/>
      <c r="R703" s="258"/>
      <c r="S703" s="258"/>
      <c r="T703" s="25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0" t="s">
        <v>152</v>
      </c>
      <c r="AU703" s="260" t="s">
        <v>79</v>
      </c>
      <c r="AV703" s="14" t="s">
        <v>79</v>
      </c>
      <c r="AW703" s="14" t="s">
        <v>32</v>
      </c>
      <c r="AX703" s="14" t="s">
        <v>70</v>
      </c>
      <c r="AY703" s="260" t="s">
        <v>142</v>
      </c>
    </row>
    <row r="704" spans="1:51" s="15" customFormat="1" ht="12">
      <c r="A704" s="15"/>
      <c r="B704" s="261"/>
      <c r="C704" s="262"/>
      <c r="D704" s="241" t="s">
        <v>152</v>
      </c>
      <c r="E704" s="263" t="s">
        <v>18</v>
      </c>
      <c r="F704" s="264" t="s">
        <v>156</v>
      </c>
      <c r="G704" s="262"/>
      <c r="H704" s="265">
        <v>6.45</v>
      </c>
      <c r="I704" s="266"/>
      <c r="J704" s="262"/>
      <c r="K704" s="262"/>
      <c r="L704" s="267"/>
      <c r="M704" s="268"/>
      <c r="N704" s="269"/>
      <c r="O704" s="269"/>
      <c r="P704" s="269"/>
      <c r="Q704" s="269"/>
      <c r="R704" s="269"/>
      <c r="S704" s="269"/>
      <c r="T704" s="270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1" t="s">
        <v>152</v>
      </c>
      <c r="AU704" s="271" t="s">
        <v>79</v>
      </c>
      <c r="AV704" s="15" t="s">
        <v>150</v>
      </c>
      <c r="AW704" s="15" t="s">
        <v>32</v>
      </c>
      <c r="AX704" s="15" t="s">
        <v>77</v>
      </c>
      <c r="AY704" s="271" t="s">
        <v>142</v>
      </c>
    </row>
    <row r="705" spans="1:65" s="2" customFormat="1" ht="16.5" customHeight="1">
      <c r="A705" s="39"/>
      <c r="B705" s="40"/>
      <c r="C705" s="227" t="s">
        <v>819</v>
      </c>
      <c r="D705" s="227" t="s">
        <v>145</v>
      </c>
      <c r="E705" s="228" t="s">
        <v>820</v>
      </c>
      <c r="F705" s="229" t="s">
        <v>821</v>
      </c>
      <c r="G705" s="230" t="s">
        <v>316</v>
      </c>
      <c r="H705" s="231">
        <v>57.99</v>
      </c>
      <c r="I705" s="232"/>
      <c r="J705" s="231">
        <f>ROUND(I705*H705,2)</f>
        <v>0</v>
      </c>
      <c r="K705" s="229" t="s">
        <v>149</v>
      </c>
      <c r="L705" s="45"/>
      <c r="M705" s="233" t="s">
        <v>18</v>
      </c>
      <c r="N705" s="234" t="s">
        <v>41</v>
      </c>
      <c r="O705" s="85"/>
      <c r="P705" s="235">
        <f>O705*H705</f>
        <v>0</v>
      </c>
      <c r="Q705" s="235">
        <v>0.00026</v>
      </c>
      <c r="R705" s="235">
        <f>Q705*H705</f>
        <v>0.0150774</v>
      </c>
      <c r="S705" s="235">
        <v>0</v>
      </c>
      <c r="T705" s="236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7" t="s">
        <v>251</v>
      </c>
      <c r="AT705" s="237" t="s">
        <v>145</v>
      </c>
      <c r="AU705" s="237" t="s">
        <v>79</v>
      </c>
      <c r="AY705" s="18" t="s">
        <v>142</v>
      </c>
      <c r="BE705" s="238">
        <f>IF(N705="základní",J705,0)</f>
        <v>0</v>
      </c>
      <c r="BF705" s="238">
        <f>IF(N705="snížená",J705,0)</f>
        <v>0</v>
      </c>
      <c r="BG705" s="238">
        <f>IF(N705="zákl. přenesená",J705,0)</f>
        <v>0</v>
      </c>
      <c r="BH705" s="238">
        <f>IF(N705="sníž. přenesená",J705,0)</f>
        <v>0</v>
      </c>
      <c r="BI705" s="238">
        <f>IF(N705="nulová",J705,0)</f>
        <v>0</v>
      </c>
      <c r="BJ705" s="18" t="s">
        <v>77</v>
      </c>
      <c r="BK705" s="238">
        <f>ROUND(I705*H705,2)</f>
        <v>0</v>
      </c>
      <c r="BL705" s="18" t="s">
        <v>251</v>
      </c>
      <c r="BM705" s="237" t="s">
        <v>822</v>
      </c>
    </row>
    <row r="706" spans="1:51" s="14" customFormat="1" ht="12">
      <c r="A706" s="14"/>
      <c r="B706" s="250"/>
      <c r="C706" s="251"/>
      <c r="D706" s="241" t="s">
        <v>152</v>
      </c>
      <c r="E706" s="252" t="s">
        <v>18</v>
      </c>
      <c r="F706" s="253" t="s">
        <v>823</v>
      </c>
      <c r="G706" s="251"/>
      <c r="H706" s="254">
        <v>8.95</v>
      </c>
      <c r="I706" s="255"/>
      <c r="J706" s="251"/>
      <c r="K706" s="251"/>
      <c r="L706" s="256"/>
      <c r="M706" s="257"/>
      <c r="N706" s="258"/>
      <c r="O706" s="258"/>
      <c r="P706" s="258"/>
      <c r="Q706" s="258"/>
      <c r="R706" s="258"/>
      <c r="S706" s="258"/>
      <c r="T706" s="259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0" t="s">
        <v>152</v>
      </c>
      <c r="AU706" s="260" t="s">
        <v>79</v>
      </c>
      <c r="AV706" s="14" t="s">
        <v>79</v>
      </c>
      <c r="AW706" s="14" t="s">
        <v>32</v>
      </c>
      <c r="AX706" s="14" t="s">
        <v>70</v>
      </c>
      <c r="AY706" s="260" t="s">
        <v>142</v>
      </c>
    </row>
    <row r="707" spans="1:51" s="14" customFormat="1" ht="12">
      <c r="A707" s="14"/>
      <c r="B707" s="250"/>
      <c r="C707" s="251"/>
      <c r="D707" s="241" t="s">
        <v>152</v>
      </c>
      <c r="E707" s="252" t="s">
        <v>18</v>
      </c>
      <c r="F707" s="253" t="s">
        <v>356</v>
      </c>
      <c r="G707" s="251"/>
      <c r="H707" s="254">
        <v>1.88</v>
      </c>
      <c r="I707" s="255"/>
      <c r="J707" s="251"/>
      <c r="K707" s="251"/>
      <c r="L707" s="256"/>
      <c r="M707" s="257"/>
      <c r="N707" s="258"/>
      <c r="O707" s="258"/>
      <c r="P707" s="258"/>
      <c r="Q707" s="258"/>
      <c r="R707" s="258"/>
      <c r="S707" s="258"/>
      <c r="T707" s="25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0" t="s">
        <v>152</v>
      </c>
      <c r="AU707" s="260" t="s">
        <v>79</v>
      </c>
      <c r="AV707" s="14" t="s">
        <v>79</v>
      </c>
      <c r="AW707" s="14" t="s">
        <v>32</v>
      </c>
      <c r="AX707" s="14" t="s">
        <v>70</v>
      </c>
      <c r="AY707" s="260" t="s">
        <v>142</v>
      </c>
    </row>
    <row r="708" spans="1:51" s="14" customFormat="1" ht="12">
      <c r="A708" s="14"/>
      <c r="B708" s="250"/>
      <c r="C708" s="251"/>
      <c r="D708" s="241" t="s">
        <v>152</v>
      </c>
      <c r="E708" s="252" t="s">
        <v>18</v>
      </c>
      <c r="F708" s="253" t="s">
        <v>824</v>
      </c>
      <c r="G708" s="251"/>
      <c r="H708" s="254">
        <v>-1.6</v>
      </c>
      <c r="I708" s="255"/>
      <c r="J708" s="251"/>
      <c r="K708" s="251"/>
      <c r="L708" s="256"/>
      <c r="M708" s="257"/>
      <c r="N708" s="258"/>
      <c r="O708" s="258"/>
      <c r="P708" s="258"/>
      <c r="Q708" s="258"/>
      <c r="R708" s="258"/>
      <c r="S708" s="258"/>
      <c r="T708" s="259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0" t="s">
        <v>152</v>
      </c>
      <c r="AU708" s="260" t="s">
        <v>79</v>
      </c>
      <c r="AV708" s="14" t="s">
        <v>79</v>
      </c>
      <c r="AW708" s="14" t="s">
        <v>32</v>
      </c>
      <c r="AX708" s="14" t="s">
        <v>70</v>
      </c>
      <c r="AY708" s="260" t="s">
        <v>142</v>
      </c>
    </row>
    <row r="709" spans="1:51" s="14" customFormat="1" ht="12">
      <c r="A709" s="14"/>
      <c r="B709" s="250"/>
      <c r="C709" s="251"/>
      <c r="D709" s="241" t="s">
        <v>152</v>
      </c>
      <c r="E709" s="252" t="s">
        <v>18</v>
      </c>
      <c r="F709" s="253" t="s">
        <v>825</v>
      </c>
      <c r="G709" s="251"/>
      <c r="H709" s="254">
        <v>13.2</v>
      </c>
      <c r="I709" s="255"/>
      <c r="J709" s="251"/>
      <c r="K709" s="251"/>
      <c r="L709" s="256"/>
      <c r="M709" s="257"/>
      <c r="N709" s="258"/>
      <c r="O709" s="258"/>
      <c r="P709" s="258"/>
      <c r="Q709" s="258"/>
      <c r="R709" s="258"/>
      <c r="S709" s="258"/>
      <c r="T709" s="259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0" t="s">
        <v>152</v>
      </c>
      <c r="AU709" s="260" t="s">
        <v>79</v>
      </c>
      <c r="AV709" s="14" t="s">
        <v>79</v>
      </c>
      <c r="AW709" s="14" t="s">
        <v>32</v>
      </c>
      <c r="AX709" s="14" t="s">
        <v>70</v>
      </c>
      <c r="AY709" s="260" t="s">
        <v>142</v>
      </c>
    </row>
    <row r="710" spans="1:51" s="14" customFormat="1" ht="12">
      <c r="A710" s="14"/>
      <c r="B710" s="250"/>
      <c r="C710" s="251"/>
      <c r="D710" s="241" t="s">
        <v>152</v>
      </c>
      <c r="E710" s="252" t="s">
        <v>18</v>
      </c>
      <c r="F710" s="253" t="s">
        <v>826</v>
      </c>
      <c r="G710" s="251"/>
      <c r="H710" s="254">
        <v>-0.8</v>
      </c>
      <c r="I710" s="255"/>
      <c r="J710" s="251"/>
      <c r="K710" s="251"/>
      <c r="L710" s="256"/>
      <c r="M710" s="257"/>
      <c r="N710" s="258"/>
      <c r="O710" s="258"/>
      <c r="P710" s="258"/>
      <c r="Q710" s="258"/>
      <c r="R710" s="258"/>
      <c r="S710" s="258"/>
      <c r="T710" s="25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0" t="s">
        <v>152</v>
      </c>
      <c r="AU710" s="260" t="s">
        <v>79</v>
      </c>
      <c r="AV710" s="14" t="s">
        <v>79</v>
      </c>
      <c r="AW710" s="14" t="s">
        <v>32</v>
      </c>
      <c r="AX710" s="14" t="s">
        <v>70</v>
      </c>
      <c r="AY710" s="260" t="s">
        <v>142</v>
      </c>
    </row>
    <row r="711" spans="1:51" s="14" customFormat="1" ht="12">
      <c r="A711" s="14"/>
      <c r="B711" s="250"/>
      <c r="C711" s="251"/>
      <c r="D711" s="241" t="s">
        <v>152</v>
      </c>
      <c r="E711" s="252" t="s">
        <v>18</v>
      </c>
      <c r="F711" s="253" t="s">
        <v>827</v>
      </c>
      <c r="G711" s="251"/>
      <c r="H711" s="254">
        <v>15.95</v>
      </c>
      <c r="I711" s="255"/>
      <c r="J711" s="251"/>
      <c r="K711" s="251"/>
      <c r="L711" s="256"/>
      <c r="M711" s="257"/>
      <c r="N711" s="258"/>
      <c r="O711" s="258"/>
      <c r="P711" s="258"/>
      <c r="Q711" s="258"/>
      <c r="R711" s="258"/>
      <c r="S711" s="258"/>
      <c r="T711" s="259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0" t="s">
        <v>152</v>
      </c>
      <c r="AU711" s="260" t="s">
        <v>79</v>
      </c>
      <c r="AV711" s="14" t="s">
        <v>79</v>
      </c>
      <c r="AW711" s="14" t="s">
        <v>32</v>
      </c>
      <c r="AX711" s="14" t="s">
        <v>70</v>
      </c>
      <c r="AY711" s="260" t="s">
        <v>142</v>
      </c>
    </row>
    <row r="712" spans="1:51" s="14" customFormat="1" ht="12">
      <c r="A712" s="14"/>
      <c r="B712" s="250"/>
      <c r="C712" s="251"/>
      <c r="D712" s="241" t="s">
        <v>152</v>
      </c>
      <c r="E712" s="252" t="s">
        <v>18</v>
      </c>
      <c r="F712" s="253" t="s">
        <v>828</v>
      </c>
      <c r="G712" s="251"/>
      <c r="H712" s="254">
        <v>3.28</v>
      </c>
      <c r="I712" s="255"/>
      <c r="J712" s="251"/>
      <c r="K712" s="251"/>
      <c r="L712" s="256"/>
      <c r="M712" s="257"/>
      <c r="N712" s="258"/>
      <c r="O712" s="258"/>
      <c r="P712" s="258"/>
      <c r="Q712" s="258"/>
      <c r="R712" s="258"/>
      <c r="S712" s="258"/>
      <c r="T712" s="25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0" t="s">
        <v>152</v>
      </c>
      <c r="AU712" s="260" t="s">
        <v>79</v>
      </c>
      <c r="AV712" s="14" t="s">
        <v>79</v>
      </c>
      <c r="AW712" s="14" t="s">
        <v>32</v>
      </c>
      <c r="AX712" s="14" t="s">
        <v>70</v>
      </c>
      <c r="AY712" s="260" t="s">
        <v>142</v>
      </c>
    </row>
    <row r="713" spans="1:51" s="14" customFormat="1" ht="12">
      <c r="A713" s="14"/>
      <c r="B713" s="250"/>
      <c r="C713" s="251"/>
      <c r="D713" s="241" t="s">
        <v>152</v>
      </c>
      <c r="E713" s="252" t="s">
        <v>18</v>
      </c>
      <c r="F713" s="253" t="s">
        <v>824</v>
      </c>
      <c r="G713" s="251"/>
      <c r="H713" s="254">
        <v>-1.6</v>
      </c>
      <c r="I713" s="255"/>
      <c r="J713" s="251"/>
      <c r="K713" s="251"/>
      <c r="L713" s="256"/>
      <c r="M713" s="257"/>
      <c r="N713" s="258"/>
      <c r="O713" s="258"/>
      <c r="P713" s="258"/>
      <c r="Q713" s="258"/>
      <c r="R713" s="258"/>
      <c r="S713" s="258"/>
      <c r="T713" s="259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0" t="s">
        <v>152</v>
      </c>
      <c r="AU713" s="260" t="s">
        <v>79</v>
      </c>
      <c r="AV713" s="14" t="s">
        <v>79</v>
      </c>
      <c r="AW713" s="14" t="s">
        <v>32</v>
      </c>
      <c r="AX713" s="14" t="s">
        <v>70</v>
      </c>
      <c r="AY713" s="260" t="s">
        <v>142</v>
      </c>
    </row>
    <row r="714" spans="1:51" s="14" customFormat="1" ht="12">
      <c r="A714" s="14"/>
      <c r="B714" s="250"/>
      <c r="C714" s="251"/>
      <c r="D714" s="241" t="s">
        <v>152</v>
      </c>
      <c r="E714" s="252" t="s">
        <v>18</v>
      </c>
      <c r="F714" s="253" t="s">
        <v>829</v>
      </c>
      <c r="G714" s="251"/>
      <c r="H714" s="254">
        <v>12.35</v>
      </c>
      <c r="I714" s="255"/>
      <c r="J714" s="251"/>
      <c r="K714" s="251"/>
      <c r="L714" s="256"/>
      <c r="M714" s="257"/>
      <c r="N714" s="258"/>
      <c r="O714" s="258"/>
      <c r="P714" s="258"/>
      <c r="Q714" s="258"/>
      <c r="R714" s="258"/>
      <c r="S714" s="258"/>
      <c r="T714" s="259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0" t="s">
        <v>152</v>
      </c>
      <c r="AU714" s="260" t="s">
        <v>79</v>
      </c>
      <c r="AV714" s="14" t="s">
        <v>79</v>
      </c>
      <c r="AW714" s="14" t="s">
        <v>32</v>
      </c>
      <c r="AX714" s="14" t="s">
        <v>70</v>
      </c>
      <c r="AY714" s="260" t="s">
        <v>142</v>
      </c>
    </row>
    <row r="715" spans="1:51" s="14" customFormat="1" ht="12">
      <c r="A715" s="14"/>
      <c r="B715" s="250"/>
      <c r="C715" s="251"/>
      <c r="D715" s="241" t="s">
        <v>152</v>
      </c>
      <c r="E715" s="252" t="s">
        <v>18</v>
      </c>
      <c r="F715" s="253" t="s">
        <v>824</v>
      </c>
      <c r="G715" s="251"/>
      <c r="H715" s="254">
        <v>-1.6</v>
      </c>
      <c r="I715" s="255"/>
      <c r="J715" s="251"/>
      <c r="K715" s="251"/>
      <c r="L715" s="256"/>
      <c r="M715" s="257"/>
      <c r="N715" s="258"/>
      <c r="O715" s="258"/>
      <c r="P715" s="258"/>
      <c r="Q715" s="258"/>
      <c r="R715" s="258"/>
      <c r="S715" s="258"/>
      <c r="T715" s="25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0" t="s">
        <v>152</v>
      </c>
      <c r="AU715" s="260" t="s">
        <v>79</v>
      </c>
      <c r="AV715" s="14" t="s">
        <v>79</v>
      </c>
      <c r="AW715" s="14" t="s">
        <v>32</v>
      </c>
      <c r="AX715" s="14" t="s">
        <v>70</v>
      </c>
      <c r="AY715" s="260" t="s">
        <v>142</v>
      </c>
    </row>
    <row r="716" spans="1:51" s="14" customFormat="1" ht="12">
      <c r="A716" s="14"/>
      <c r="B716" s="250"/>
      <c r="C716" s="251"/>
      <c r="D716" s="241" t="s">
        <v>152</v>
      </c>
      <c r="E716" s="252" t="s">
        <v>18</v>
      </c>
      <c r="F716" s="253" t="s">
        <v>830</v>
      </c>
      <c r="G716" s="251"/>
      <c r="H716" s="254">
        <v>8.78</v>
      </c>
      <c r="I716" s="255"/>
      <c r="J716" s="251"/>
      <c r="K716" s="251"/>
      <c r="L716" s="256"/>
      <c r="M716" s="257"/>
      <c r="N716" s="258"/>
      <c r="O716" s="258"/>
      <c r="P716" s="258"/>
      <c r="Q716" s="258"/>
      <c r="R716" s="258"/>
      <c r="S716" s="258"/>
      <c r="T716" s="259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0" t="s">
        <v>152</v>
      </c>
      <c r="AU716" s="260" t="s">
        <v>79</v>
      </c>
      <c r="AV716" s="14" t="s">
        <v>79</v>
      </c>
      <c r="AW716" s="14" t="s">
        <v>32</v>
      </c>
      <c r="AX716" s="14" t="s">
        <v>70</v>
      </c>
      <c r="AY716" s="260" t="s">
        <v>142</v>
      </c>
    </row>
    <row r="717" spans="1:51" s="14" customFormat="1" ht="12">
      <c r="A717" s="14"/>
      <c r="B717" s="250"/>
      <c r="C717" s="251"/>
      <c r="D717" s="241" t="s">
        <v>152</v>
      </c>
      <c r="E717" s="252" t="s">
        <v>18</v>
      </c>
      <c r="F717" s="253" t="s">
        <v>826</v>
      </c>
      <c r="G717" s="251"/>
      <c r="H717" s="254">
        <v>-0.8</v>
      </c>
      <c r="I717" s="255"/>
      <c r="J717" s="251"/>
      <c r="K717" s="251"/>
      <c r="L717" s="256"/>
      <c r="M717" s="257"/>
      <c r="N717" s="258"/>
      <c r="O717" s="258"/>
      <c r="P717" s="258"/>
      <c r="Q717" s="258"/>
      <c r="R717" s="258"/>
      <c r="S717" s="258"/>
      <c r="T717" s="259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0" t="s">
        <v>152</v>
      </c>
      <c r="AU717" s="260" t="s">
        <v>79</v>
      </c>
      <c r="AV717" s="14" t="s">
        <v>79</v>
      </c>
      <c r="AW717" s="14" t="s">
        <v>32</v>
      </c>
      <c r="AX717" s="14" t="s">
        <v>70</v>
      </c>
      <c r="AY717" s="260" t="s">
        <v>142</v>
      </c>
    </row>
    <row r="718" spans="1:51" s="15" customFormat="1" ht="12">
      <c r="A718" s="15"/>
      <c r="B718" s="261"/>
      <c r="C718" s="262"/>
      <c r="D718" s="241" t="s">
        <v>152</v>
      </c>
      <c r="E718" s="263" t="s">
        <v>18</v>
      </c>
      <c r="F718" s="264" t="s">
        <v>156</v>
      </c>
      <c r="G718" s="262"/>
      <c r="H718" s="265">
        <v>57.99</v>
      </c>
      <c r="I718" s="266"/>
      <c r="J718" s="262"/>
      <c r="K718" s="262"/>
      <c r="L718" s="267"/>
      <c r="M718" s="268"/>
      <c r="N718" s="269"/>
      <c r="O718" s="269"/>
      <c r="P718" s="269"/>
      <c r="Q718" s="269"/>
      <c r="R718" s="269"/>
      <c r="S718" s="269"/>
      <c r="T718" s="270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71" t="s">
        <v>152</v>
      </c>
      <c r="AU718" s="271" t="s">
        <v>79</v>
      </c>
      <c r="AV718" s="15" t="s">
        <v>150</v>
      </c>
      <c r="AW718" s="15" t="s">
        <v>32</v>
      </c>
      <c r="AX718" s="15" t="s">
        <v>77</v>
      </c>
      <c r="AY718" s="271" t="s">
        <v>142</v>
      </c>
    </row>
    <row r="719" spans="1:65" s="2" customFormat="1" ht="24" customHeight="1">
      <c r="A719" s="39"/>
      <c r="B719" s="40"/>
      <c r="C719" s="227" t="s">
        <v>831</v>
      </c>
      <c r="D719" s="227" t="s">
        <v>145</v>
      </c>
      <c r="E719" s="228" t="s">
        <v>832</v>
      </c>
      <c r="F719" s="229" t="s">
        <v>833</v>
      </c>
      <c r="G719" s="230" t="s">
        <v>309</v>
      </c>
      <c r="H719" s="232"/>
      <c r="I719" s="232"/>
      <c r="J719" s="231">
        <f>ROUND(I719*H719,2)</f>
        <v>0</v>
      </c>
      <c r="K719" s="229" t="s">
        <v>149</v>
      </c>
      <c r="L719" s="45"/>
      <c r="M719" s="233" t="s">
        <v>18</v>
      </c>
      <c r="N719" s="234" t="s">
        <v>41</v>
      </c>
      <c r="O719" s="85"/>
      <c r="P719" s="235">
        <f>O719*H719</f>
        <v>0</v>
      </c>
      <c r="Q719" s="235">
        <v>0</v>
      </c>
      <c r="R719" s="235">
        <f>Q719*H719</f>
        <v>0</v>
      </c>
      <c r="S719" s="235">
        <v>0</v>
      </c>
      <c r="T719" s="236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7" t="s">
        <v>251</v>
      </c>
      <c r="AT719" s="237" t="s">
        <v>145</v>
      </c>
      <c r="AU719" s="237" t="s">
        <v>79</v>
      </c>
      <c r="AY719" s="18" t="s">
        <v>142</v>
      </c>
      <c r="BE719" s="238">
        <f>IF(N719="základní",J719,0)</f>
        <v>0</v>
      </c>
      <c r="BF719" s="238">
        <f>IF(N719="snížená",J719,0)</f>
        <v>0</v>
      </c>
      <c r="BG719" s="238">
        <f>IF(N719="zákl. přenesená",J719,0)</f>
        <v>0</v>
      </c>
      <c r="BH719" s="238">
        <f>IF(N719="sníž. přenesená",J719,0)</f>
        <v>0</v>
      </c>
      <c r="BI719" s="238">
        <f>IF(N719="nulová",J719,0)</f>
        <v>0</v>
      </c>
      <c r="BJ719" s="18" t="s">
        <v>77</v>
      </c>
      <c r="BK719" s="238">
        <f>ROUND(I719*H719,2)</f>
        <v>0</v>
      </c>
      <c r="BL719" s="18" t="s">
        <v>251</v>
      </c>
      <c r="BM719" s="237" t="s">
        <v>834</v>
      </c>
    </row>
    <row r="720" spans="1:63" s="12" customFormat="1" ht="22.8" customHeight="1">
      <c r="A720" s="12"/>
      <c r="B720" s="211"/>
      <c r="C720" s="212"/>
      <c r="D720" s="213" t="s">
        <v>69</v>
      </c>
      <c r="E720" s="225" t="s">
        <v>835</v>
      </c>
      <c r="F720" s="225" t="s">
        <v>836</v>
      </c>
      <c r="G720" s="212"/>
      <c r="H720" s="212"/>
      <c r="I720" s="215"/>
      <c r="J720" s="226">
        <f>BK720</f>
        <v>0</v>
      </c>
      <c r="K720" s="212"/>
      <c r="L720" s="217"/>
      <c r="M720" s="218"/>
      <c r="N720" s="219"/>
      <c r="O720" s="219"/>
      <c r="P720" s="220">
        <f>SUM(P721:P732)</f>
        <v>0</v>
      </c>
      <c r="Q720" s="219"/>
      <c r="R720" s="220">
        <f>SUM(R721:R732)</f>
        <v>0.0001404</v>
      </c>
      <c r="S720" s="219"/>
      <c r="T720" s="221">
        <f>SUM(T721:T732)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22" t="s">
        <v>79</v>
      </c>
      <c r="AT720" s="223" t="s">
        <v>69</v>
      </c>
      <c r="AU720" s="223" t="s">
        <v>77</v>
      </c>
      <c r="AY720" s="222" t="s">
        <v>142</v>
      </c>
      <c r="BK720" s="224">
        <f>SUM(BK721:BK732)</f>
        <v>0</v>
      </c>
    </row>
    <row r="721" spans="1:65" s="2" customFormat="1" ht="16.5" customHeight="1">
      <c r="A721" s="39"/>
      <c r="B721" s="40"/>
      <c r="C721" s="227" t="s">
        <v>837</v>
      </c>
      <c r="D721" s="227" t="s">
        <v>145</v>
      </c>
      <c r="E721" s="228" t="s">
        <v>838</v>
      </c>
      <c r="F721" s="229" t="s">
        <v>839</v>
      </c>
      <c r="G721" s="230" t="s">
        <v>632</v>
      </c>
      <c r="H721" s="231">
        <v>5</v>
      </c>
      <c r="I721" s="232"/>
      <c r="J721" s="231">
        <f>ROUND(I721*H721,2)</f>
        <v>0</v>
      </c>
      <c r="K721" s="229" t="s">
        <v>231</v>
      </c>
      <c r="L721" s="45"/>
      <c r="M721" s="233" t="s">
        <v>18</v>
      </c>
      <c r="N721" s="234" t="s">
        <v>41</v>
      </c>
      <c r="O721" s="85"/>
      <c r="P721" s="235">
        <f>O721*H721</f>
        <v>0</v>
      </c>
      <c r="Q721" s="235">
        <v>0</v>
      </c>
      <c r="R721" s="235">
        <f>Q721*H721</f>
        <v>0</v>
      </c>
      <c r="S721" s="235">
        <v>0</v>
      </c>
      <c r="T721" s="236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7" t="s">
        <v>251</v>
      </c>
      <c r="AT721" s="237" t="s">
        <v>145</v>
      </c>
      <c r="AU721" s="237" t="s">
        <v>79</v>
      </c>
      <c r="AY721" s="18" t="s">
        <v>142</v>
      </c>
      <c r="BE721" s="238">
        <f>IF(N721="základní",J721,0)</f>
        <v>0</v>
      </c>
      <c r="BF721" s="238">
        <f>IF(N721="snížená",J721,0)</f>
        <v>0</v>
      </c>
      <c r="BG721" s="238">
        <f>IF(N721="zákl. přenesená",J721,0)</f>
        <v>0</v>
      </c>
      <c r="BH721" s="238">
        <f>IF(N721="sníž. přenesená",J721,0)</f>
        <v>0</v>
      </c>
      <c r="BI721" s="238">
        <f>IF(N721="nulová",J721,0)</f>
        <v>0</v>
      </c>
      <c r="BJ721" s="18" t="s">
        <v>77</v>
      </c>
      <c r="BK721" s="238">
        <f>ROUND(I721*H721,2)</f>
        <v>0</v>
      </c>
      <c r="BL721" s="18" t="s">
        <v>251</v>
      </c>
      <c r="BM721" s="237" t="s">
        <v>840</v>
      </c>
    </row>
    <row r="722" spans="1:51" s="14" customFormat="1" ht="12">
      <c r="A722" s="14"/>
      <c r="B722" s="250"/>
      <c r="C722" s="251"/>
      <c r="D722" s="241" t="s">
        <v>152</v>
      </c>
      <c r="E722" s="252" t="s">
        <v>18</v>
      </c>
      <c r="F722" s="253" t="s">
        <v>180</v>
      </c>
      <c r="G722" s="251"/>
      <c r="H722" s="254">
        <v>5</v>
      </c>
      <c r="I722" s="255"/>
      <c r="J722" s="251"/>
      <c r="K722" s="251"/>
      <c r="L722" s="256"/>
      <c r="M722" s="257"/>
      <c r="N722" s="258"/>
      <c r="O722" s="258"/>
      <c r="P722" s="258"/>
      <c r="Q722" s="258"/>
      <c r="R722" s="258"/>
      <c r="S722" s="258"/>
      <c r="T722" s="259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0" t="s">
        <v>152</v>
      </c>
      <c r="AU722" s="260" t="s">
        <v>79</v>
      </c>
      <c r="AV722" s="14" t="s">
        <v>79</v>
      </c>
      <c r="AW722" s="14" t="s">
        <v>32</v>
      </c>
      <c r="AX722" s="14" t="s">
        <v>70</v>
      </c>
      <c r="AY722" s="260" t="s">
        <v>142</v>
      </c>
    </row>
    <row r="723" spans="1:51" s="15" customFormat="1" ht="12">
      <c r="A723" s="15"/>
      <c r="B723" s="261"/>
      <c r="C723" s="262"/>
      <c r="D723" s="241" t="s">
        <v>152</v>
      </c>
      <c r="E723" s="263" t="s">
        <v>18</v>
      </c>
      <c r="F723" s="264" t="s">
        <v>156</v>
      </c>
      <c r="G723" s="262"/>
      <c r="H723" s="265">
        <v>5</v>
      </c>
      <c r="I723" s="266"/>
      <c r="J723" s="262"/>
      <c r="K723" s="262"/>
      <c r="L723" s="267"/>
      <c r="M723" s="268"/>
      <c r="N723" s="269"/>
      <c r="O723" s="269"/>
      <c r="P723" s="269"/>
      <c r="Q723" s="269"/>
      <c r="R723" s="269"/>
      <c r="S723" s="269"/>
      <c r="T723" s="270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71" t="s">
        <v>152</v>
      </c>
      <c r="AU723" s="271" t="s">
        <v>79</v>
      </c>
      <c r="AV723" s="15" t="s">
        <v>150</v>
      </c>
      <c r="AW723" s="15" t="s">
        <v>32</v>
      </c>
      <c r="AX723" s="15" t="s">
        <v>77</v>
      </c>
      <c r="AY723" s="271" t="s">
        <v>142</v>
      </c>
    </row>
    <row r="724" spans="1:65" s="2" customFormat="1" ht="16.5" customHeight="1">
      <c r="A724" s="39"/>
      <c r="B724" s="40"/>
      <c r="C724" s="227" t="s">
        <v>841</v>
      </c>
      <c r="D724" s="227" t="s">
        <v>145</v>
      </c>
      <c r="E724" s="228" t="s">
        <v>842</v>
      </c>
      <c r="F724" s="229" t="s">
        <v>843</v>
      </c>
      <c r="G724" s="230" t="s">
        <v>641</v>
      </c>
      <c r="H724" s="231">
        <v>1</v>
      </c>
      <c r="I724" s="232"/>
      <c r="J724" s="231">
        <f>ROUND(I724*H724,2)</f>
        <v>0</v>
      </c>
      <c r="K724" s="229" t="s">
        <v>231</v>
      </c>
      <c r="L724" s="45"/>
      <c r="M724" s="233" t="s">
        <v>18</v>
      </c>
      <c r="N724" s="234" t="s">
        <v>41</v>
      </c>
      <c r="O724" s="85"/>
      <c r="P724" s="235">
        <f>O724*H724</f>
        <v>0</v>
      </c>
      <c r="Q724" s="235">
        <v>0</v>
      </c>
      <c r="R724" s="235">
        <f>Q724*H724</f>
        <v>0</v>
      </c>
      <c r="S724" s="235">
        <v>0</v>
      </c>
      <c r="T724" s="236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7" t="s">
        <v>251</v>
      </c>
      <c r="AT724" s="237" t="s">
        <v>145</v>
      </c>
      <c r="AU724" s="237" t="s">
        <v>79</v>
      </c>
      <c r="AY724" s="18" t="s">
        <v>142</v>
      </c>
      <c r="BE724" s="238">
        <f>IF(N724="základní",J724,0)</f>
        <v>0</v>
      </c>
      <c r="BF724" s="238">
        <f>IF(N724="snížená",J724,0)</f>
        <v>0</v>
      </c>
      <c r="BG724" s="238">
        <f>IF(N724="zákl. přenesená",J724,0)</f>
        <v>0</v>
      </c>
      <c r="BH724" s="238">
        <f>IF(N724="sníž. přenesená",J724,0)</f>
        <v>0</v>
      </c>
      <c r="BI724" s="238">
        <f>IF(N724="nulová",J724,0)</f>
        <v>0</v>
      </c>
      <c r="BJ724" s="18" t="s">
        <v>77</v>
      </c>
      <c r="BK724" s="238">
        <f>ROUND(I724*H724,2)</f>
        <v>0</v>
      </c>
      <c r="BL724" s="18" t="s">
        <v>251</v>
      </c>
      <c r="BM724" s="237" t="s">
        <v>844</v>
      </c>
    </row>
    <row r="725" spans="1:65" s="2" customFormat="1" ht="16.5" customHeight="1">
      <c r="A725" s="39"/>
      <c r="B725" s="40"/>
      <c r="C725" s="227" t="s">
        <v>845</v>
      </c>
      <c r="D725" s="227" t="s">
        <v>145</v>
      </c>
      <c r="E725" s="228" t="s">
        <v>846</v>
      </c>
      <c r="F725" s="229" t="s">
        <v>847</v>
      </c>
      <c r="G725" s="230" t="s">
        <v>148</v>
      </c>
      <c r="H725" s="231">
        <v>0.54</v>
      </c>
      <c r="I725" s="232"/>
      <c r="J725" s="231">
        <f>ROUND(I725*H725,2)</f>
        <v>0</v>
      </c>
      <c r="K725" s="229" t="s">
        <v>149</v>
      </c>
      <c r="L725" s="45"/>
      <c r="M725" s="233" t="s">
        <v>18</v>
      </c>
      <c r="N725" s="234" t="s">
        <v>41</v>
      </c>
      <c r="O725" s="85"/>
      <c r="P725" s="235">
        <f>O725*H725</f>
        <v>0</v>
      </c>
      <c r="Q725" s="235">
        <v>0.00014</v>
      </c>
      <c r="R725" s="235">
        <f>Q725*H725</f>
        <v>7.56E-05</v>
      </c>
      <c r="S725" s="235">
        <v>0</v>
      </c>
      <c r="T725" s="236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7" t="s">
        <v>251</v>
      </c>
      <c r="AT725" s="237" t="s">
        <v>145</v>
      </c>
      <c r="AU725" s="237" t="s">
        <v>79</v>
      </c>
      <c r="AY725" s="18" t="s">
        <v>142</v>
      </c>
      <c r="BE725" s="238">
        <f>IF(N725="základní",J725,0)</f>
        <v>0</v>
      </c>
      <c r="BF725" s="238">
        <f>IF(N725="snížená",J725,0)</f>
        <v>0</v>
      </c>
      <c r="BG725" s="238">
        <f>IF(N725="zákl. přenesená",J725,0)</f>
        <v>0</v>
      </c>
      <c r="BH725" s="238">
        <f>IF(N725="sníž. přenesená",J725,0)</f>
        <v>0</v>
      </c>
      <c r="BI725" s="238">
        <f>IF(N725="nulová",J725,0)</f>
        <v>0</v>
      </c>
      <c r="BJ725" s="18" t="s">
        <v>77</v>
      </c>
      <c r="BK725" s="238">
        <f>ROUND(I725*H725,2)</f>
        <v>0</v>
      </c>
      <c r="BL725" s="18" t="s">
        <v>251</v>
      </c>
      <c r="BM725" s="237" t="s">
        <v>848</v>
      </c>
    </row>
    <row r="726" spans="1:51" s="13" customFormat="1" ht="12">
      <c r="A726" s="13"/>
      <c r="B726" s="239"/>
      <c r="C726" s="240"/>
      <c r="D726" s="241" t="s">
        <v>152</v>
      </c>
      <c r="E726" s="242" t="s">
        <v>18</v>
      </c>
      <c r="F726" s="243" t="s">
        <v>849</v>
      </c>
      <c r="G726" s="240"/>
      <c r="H726" s="242" t="s">
        <v>18</v>
      </c>
      <c r="I726" s="244"/>
      <c r="J726" s="240"/>
      <c r="K726" s="240"/>
      <c r="L726" s="245"/>
      <c r="M726" s="246"/>
      <c r="N726" s="247"/>
      <c r="O726" s="247"/>
      <c r="P726" s="247"/>
      <c r="Q726" s="247"/>
      <c r="R726" s="247"/>
      <c r="S726" s="247"/>
      <c r="T726" s="24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9" t="s">
        <v>152</v>
      </c>
      <c r="AU726" s="249" t="s">
        <v>79</v>
      </c>
      <c r="AV726" s="13" t="s">
        <v>77</v>
      </c>
      <c r="AW726" s="13" t="s">
        <v>32</v>
      </c>
      <c r="AX726" s="13" t="s">
        <v>70</v>
      </c>
      <c r="AY726" s="249" t="s">
        <v>142</v>
      </c>
    </row>
    <row r="727" spans="1:51" s="14" customFormat="1" ht="12">
      <c r="A727" s="14"/>
      <c r="B727" s="250"/>
      <c r="C727" s="251"/>
      <c r="D727" s="241" t="s">
        <v>152</v>
      </c>
      <c r="E727" s="252" t="s">
        <v>18</v>
      </c>
      <c r="F727" s="253" t="s">
        <v>850</v>
      </c>
      <c r="G727" s="251"/>
      <c r="H727" s="254">
        <v>0.54</v>
      </c>
      <c r="I727" s="255"/>
      <c r="J727" s="251"/>
      <c r="K727" s="251"/>
      <c r="L727" s="256"/>
      <c r="M727" s="257"/>
      <c r="N727" s="258"/>
      <c r="O727" s="258"/>
      <c r="P727" s="258"/>
      <c r="Q727" s="258"/>
      <c r="R727" s="258"/>
      <c r="S727" s="258"/>
      <c r="T727" s="25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0" t="s">
        <v>152</v>
      </c>
      <c r="AU727" s="260" t="s">
        <v>79</v>
      </c>
      <c r="AV727" s="14" t="s">
        <v>79</v>
      </c>
      <c r="AW727" s="14" t="s">
        <v>32</v>
      </c>
      <c r="AX727" s="14" t="s">
        <v>70</v>
      </c>
      <c r="AY727" s="260" t="s">
        <v>142</v>
      </c>
    </row>
    <row r="728" spans="1:51" s="15" customFormat="1" ht="12">
      <c r="A728" s="15"/>
      <c r="B728" s="261"/>
      <c r="C728" s="262"/>
      <c r="D728" s="241" t="s">
        <v>152</v>
      </c>
      <c r="E728" s="263" t="s">
        <v>18</v>
      </c>
      <c r="F728" s="264" t="s">
        <v>156</v>
      </c>
      <c r="G728" s="262"/>
      <c r="H728" s="265">
        <v>0.54</v>
      </c>
      <c r="I728" s="266"/>
      <c r="J728" s="262"/>
      <c r="K728" s="262"/>
      <c r="L728" s="267"/>
      <c r="M728" s="268"/>
      <c r="N728" s="269"/>
      <c r="O728" s="269"/>
      <c r="P728" s="269"/>
      <c r="Q728" s="269"/>
      <c r="R728" s="269"/>
      <c r="S728" s="269"/>
      <c r="T728" s="270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71" t="s">
        <v>152</v>
      </c>
      <c r="AU728" s="271" t="s">
        <v>79</v>
      </c>
      <c r="AV728" s="15" t="s">
        <v>150</v>
      </c>
      <c r="AW728" s="15" t="s">
        <v>32</v>
      </c>
      <c r="AX728" s="15" t="s">
        <v>77</v>
      </c>
      <c r="AY728" s="271" t="s">
        <v>142</v>
      </c>
    </row>
    <row r="729" spans="1:65" s="2" customFormat="1" ht="16.5" customHeight="1">
      <c r="A729" s="39"/>
      <c r="B729" s="40"/>
      <c r="C729" s="227" t="s">
        <v>851</v>
      </c>
      <c r="D729" s="227" t="s">
        <v>145</v>
      </c>
      <c r="E729" s="228" t="s">
        <v>852</v>
      </c>
      <c r="F729" s="229" t="s">
        <v>853</v>
      </c>
      <c r="G729" s="230" t="s">
        <v>148</v>
      </c>
      <c r="H729" s="231">
        <v>0.54</v>
      </c>
      <c r="I729" s="232"/>
      <c r="J729" s="231">
        <f>ROUND(I729*H729,2)</f>
        <v>0</v>
      </c>
      <c r="K729" s="229" t="s">
        <v>149</v>
      </c>
      <c r="L729" s="45"/>
      <c r="M729" s="233" t="s">
        <v>18</v>
      </c>
      <c r="N729" s="234" t="s">
        <v>41</v>
      </c>
      <c r="O729" s="85"/>
      <c r="P729" s="235">
        <f>O729*H729</f>
        <v>0</v>
      </c>
      <c r="Q729" s="235">
        <v>0.00012</v>
      </c>
      <c r="R729" s="235">
        <f>Q729*H729</f>
        <v>6.48E-05</v>
      </c>
      <c r="S729" s="235">
        <v>0</v>
      </c>
      <c r="T729" s="236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7" t="s">
        <v>251</v>
      </c>
      <c r="AT729" s="237" t="s">
        <v>145</v>
      </c>
      <c r="AU729" s="237" t="s">
        <v>79</v>
      </c>
      <c r="AY729" s="18" t="s">
        <v>142</v>
      </c>
      <c r="BE729" s="238">
        <f>IF(N729="základní",J729,0)</f>
        <v>0</v>
      </c>
      <c r="BF729" s="238">
        <f>IF(N729="snížená",J729,0)</f>
        <v>0</v>
      </c>
      <c r="BG729" s="238">
        <f>IF(N729="zákl. přenesená",J729,0)</f>
        <v>0</v>
      </c>
      <c r="BH729" s="238">
        <f>IF(N729="sníž. přenesená",J729,0)</f>
        <v>0</v>
      </c>
      <c r="BI729" s="238">
        <f>IF(N729="nulová",J729,0)</f>
        <v>0</v>
      </c>
      <c r="BJ729" s="18" t="s">
        <v>77</v>
      </c>
      <c r="BK729" s="238">
        <f>ROUND(I729*H729,2)</f>
        <v>0</v>
      </c>
      <c r="BL729" s="18" t="s">
        <v>251</v>
      </c>
      <c r="BM729" s="237" t="s">
        <v>854</v>
      </c>
    </row>
    <row r="730" spans="1:51" s="13" customFormat="1" ht="12">
      <c r="A730" s="13"/>
      <c r="B730" s="239"/>
      <c r="C730" s="240"/>
      <c r="D730" s="241" t="s">
        <v>152</v>
      </c>
      <c r="E730" s="242" t="s">
        <v>18</v>
      </c>
      <c r="F730" s="243" t="s">
        <v>849</v>
      </c>
      <c r="G730" s="240"/>
      <c r="H730" s="242" t="s">
        <v>18</v>
      </c>
      <c r="I730" s="244"/>
      <c r="J730" s="240"/>
      <c r="K730" s="240"/>
      <c r="L730" s="245"/>
      <c r="M730" s="246"/>
      <c r="N730" s="247"/>
      <c r="O730" s="247"/>
      <c r="P730" s="247"/>
      <c r="Q730" s="247"/>
      <c r="R730" s="247"/>
      <c r="S730" s="247"/>
      <c r="T730" s="24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9" t="s">
        <v>152</v>
      </c>
      <c r="AU730" s="249" t="s">
        <v>79</v>
      </c>
      <c r="AV730" s="13" t="s">
        <v>77</v>
      </c>
      <c r="AW730" s="13" t="s">
        <v>32</v>
      </c>
      <c r="AX730" s="13" t="s">
        <v>70</v>
      </c>
      <c r="AY730" s="249" t="s">
        <v>142</v>
      </c>
    </row>
    <row r="731" spans="1:51" s="14" customFormat="1" ht="12">
      <c r="A731" s="14"/>
      <c r="B731" s="250"/>
      <c r="C731" s="251"/>
      <c r="D731" s="241" t="s">
        <v>152</v>
      </c>
      <c r="E731" s="252" t="s">
        <v>18</v>
      </c>
      <c r="F731" s="253" t="s">
        <v>850</v>
      </c>
      <c r="G731" s="251"/>
      <c r="H731" s="254">
        <v>0.54</v>
      </c>
      <c r="I731" s="255"/>
      <c r="J731" s="251"/>
      <c r="K731" s="251"/>
      <c r="L731" s="256"/>
      <c r="M731" s="257"/>
      <c r="N731" s="258"/>
      <c r="O731" s="258"/>
      <c r="P731" s="258"/>
      <c r="Q731" s="258"/>
      <c r="R731" s="258"/>
      <c r="S731" s="258"/>
      <c r="T731" s="25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0" t="s">
        <v>152</v>
      </c>
      <c r="AU731" s="260" t="s">
        <v>79</v>
      </c>
      <c r="AV731" s="14" t="s">
        <v>79</v>
      </c>
      <c r="AW731" s="14" t="s">
        <v>32</v>
      </c>
      <c r="AX731" s="14" t="s">
        <v>70</v>
      </c>
      <c r="AY731" s="260" t="s">
        <v>142</v>
      </c>
    </row>
    <row r="732" spans="1:51" s="15" customFormat="1" ht="12">
      <c r="A732" s="15"/>
      <c r="B732" s="261"/>
      <c r="C732" s="262"/>
      <c r="D732" s="241" t="s">
        <v>152</v>
      </c>
      <c r="E732" s="263" t="s">
        <v>18</v>
      </c>
      <c r="F732" s="264" t="s">
        <v>156</v>
      </c>
      <c r="G732" s="262"/>
      <c r="H732" s="265">
        <v>0.54</v>
      </c>
      <c r="I732" s="266"/>
      <c r="J732" s="262"/>
      <c r="K732" s="262"/>
      <c r="L732" s="267"/>
      <c r="M732" s="268"/>
      <c r="N732" s="269"/>
      <c r="O732" s="269"/>
      <c r="P732" s="269"/>
      <c r="Q732" s="269"/>
      <c r="R732" s="269"/>
      <c r="S732" s="269"/>
      <c r="T732" s="270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71" t="s">
        <v>152</v>
      </c>
      <c r="AU732" s="271" t="s">
        <v>79</v>
      </c>
      <c r="AV732" s="15" t="s">
        <v>150</v>
      </c>
      <c r="AW732" s="15" t="s">
        <v>32</v>
      </c>
      <c r="AX732" s="15" t="s">
        <v>77</v>
      </c>
      <c r="AY732" s="271" t="s">
        <v>142</v>
      </c>
    </row>
    <row r="733" spans="1:63" s="12" customFormat="1" ht="22.8" customHeight="1">
      <c r="A733" s="12"/>
      <c r="B733" s="211"/>
      <c r="C733" s="212"/>
      <c r="D733" s="213" t="s">
        <v>69</v>
      </c>
      <c r="E733" s="225" t="s">
        <v>855</v>
      </c>
      <c r="F733" s="225" t="s">
        <v>856</v>
      </c>
      <c r="G733" s="212"/>
      <c r="H733" s="212"/>
      <c r="I733" s="215"/>
      <c r="J733" s="226">
        <f>BK733</f>
        <v>0</v>
      </c>
      <c r="K733" s="212"/>
      <c r="L733" s="217"/>
      <c r="M733" s="218"/>
      <c r="N733" s="219"/>
      <c r="O733" s="219"/>
      <c r="P733" s="220">
        <f>SUM(P734:P781)</f>
        <v>0</v>
      </c>
      <c r="Q733" s="219"/>
      <c r="R733" s="220">
        <f>SUM(R734:R781)</f>
        <v>0.1775844</v>
      </c>
      <c r="S733" s="219"/>
      <c r="T733" s="221">
        <f>SUM(T734:T781)</f>
        <v>0.0436914</v>
      </c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R733" s="222" t="s">
        <v>79</v>
      </c>
      <c r="AT733" s="223" t="s">
        <v>69</v>
      </c>
      <c r="AU733" s="223" t="s">
        <v>77</v>
      </c>
      <c r="AY733" s="222" t="s">
        <v>142</v>
      </c>
      <c r="BK733" s="224">
        <f>SUM(BK734:BK781)</f>
        <v>0</v>
      </c>
    </row>
    <row r="734" spans="1:65" s="2" customFormat="1" ht="16.5" customHeight="1">
      <c r="A734" s="39"/>
      <c r="B734" s="40"/>
      <c r="C734" s="227" t="s">
        <v>857</v>
      </c>
      <c r="D734" s="227" t="s">
        <v>145</v>
      </c>
      <c r="E734" s="228" t="s">
        <v>858</v>
      </c>
      <c r="F734" s="229" t="s">
        <v>859</v>
      </c>
      <c r="G734" s="230" t="s">
        <v>148</v>
      </c>
      <c r="H734" s="231">
        <v>140.94</v>
      </c>
      <c r="I734" s="232"/>
      <c r="J734" s="231">
        <f>ROUND(I734*H734,2)</f>
        <v>0</v>
      </c>
      <c r="K734" s="229" t="s">
        <v>149</v>
      </c>
      <c r="L734" s="45"/>
      <c r="M734" s="233" t="s">
        <v>18</v>
      </c>
      <c r="N734" s="234" t="s">
        <v>41</v>
      </c>
      <c r="O734" s="85"/>
      <c r="P734" s="235">
        <f>O734*H734</f>
        <v>0</v>
      </c>
      <c r="Q734" s="235">
        <v>0.001</v>
      </c>
      <c r="R734" s="235">
        <f>Q734*H734</f>
        <v>0.14094</v>
      </c>
      <c r="S734" s="235">
        <v>0.00031</v>
      </c>
      <c r="T734" s="236">
        <f>S734*H734</f>
        <v>0.0436914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7" t="s">
        <v>251</v>
      </c>
      <c r="AT734" s="237" t="s">
        <v>145</v>
      </c>
      <c r="AU734" s="237" t="s">
        <v>79</v>
      </c>
      <c r="AY734" s="18" t="s">
        <v>142</v>
      </c>
      <c r="BE734" s="238">
        <f>IF(N734="základní",J734,0)</f>
        <v>0</v>
      </c>
      <c r="BF734" s="238">
        <f>IF(N734="snížená",J734,0)</f>
        <v>0</v>
      </c>
      <c r="BG734" s="238">
        <f>IF(N734="zákl. přenesená",J734,0)</f>
        <v>0</v>
      </c>
      <c r="BH734" s="238">
        <f>IF(N734="sníž. přenesená",J734,0)</f>
        <v>0</v>
      </c>
      <c r="BI734" s="238">
        <f>IF(N734="nulová",J734,0)</f>
        <v>0</v>
      </c>
      <c r="BJ734" s="18" t="s">
        <v>77</v>
      </c>
      <c r="BK734" s="238">
        <f>ROUND(I734*H734,2)</f>
        <v>0</v>
      </c>
      <c r="BL734" s="18" t="s">
        <v>251</v>
      </c>
      <c r="BM734" s="237" t="s">
        <v>860</v>
      </c>
    </row>
    <row r="735" spans="1:51" s="13" customFormat="1" ht="12">
      <c r="A735" s="13"/>
      <c r="B735" s="239"/>
      <c r="C735" s="240"/>
      <c r="D735" s="241" t="s">
        <v>152</v>
      </c>
      <c r="E735" s="242" t="s">
        <v>18</v>
      </c>
      <c r="F735" s="243" t="s">
        <v>861</v>
      </c>
      <c r="G735" s="240"/>
      <c r="H735" s="242" t="s">
        <v>18</v>
      </c>
      <c r="I735" s="244"/>
      <c r="J735" s="240"/>
      <c r="K735" s="240"/>
      <c r="L735" s="245"/>
      <c r="M735" s="246"/>
      <c r="N735" s="247"/>
      <c r="O735" s="247"/>
      <c r="P735" s="247"/>
      <c r="Q735" s="247"/>
      <c r="R735" s="247"/>
      <c r="S735" s="247"/>
      <c r="T735" s="24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9" t="s">
        <v>152</v>
      </c>
      <c r="AU735" s="249" t="s">
        <v>79</v>
      </c>
      <c r="AV735" s="13" t="s">
        <v>77</v>
      </c>
      <c r="AW735" s="13" t="s">
        <v>32</v>
      </c>
      <c r="AX735" s="13" t="s">
        <v>70</v>
      </c>
      <c r="AY735" s="249" t="s">
        <v>142</v>
      </c>
    </row>
    <row r="736" spans="1:51" s="14" customFormat="1" ht="12">
      <c r="A736" s="14"/>
      <c r="B736" s="250"/>
      <c r="C736" s="251"/>
      <c r="D736" s="241" t="s">
        <v>152</v>
      </c>
      <c r="E736" s="252" t="s">
        <v>18</v>
      </c>
      <c r="F736" s="253" t="s">
        <v>862</v>
      </c>
      <c r="G736" s="251"/>
      <c r="H736" s="254">
        <v>41.86</v>
      </c>
      <c r="I736" s="255"/>
      <c r="J736" s="251"/>
      <c r="K736" s="251"/>
      <c r="L736" s="256"/>
      <c r="M736" s="257"/>
      <c r="N736" s="258"/>
      <c r="O736" s="258"/>
      <c r="P736" s="258"/>
      <c r="Q736" s="258"/>
      <c r="R736" s="258"/>
      <c r="S736" s="258"/>
      <c r="T736" s="259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0" t="s">
        <v>152</v>
      </c>
      <c r="AU736" s="260" t="s">
        <v>79</v>
      </c>
      <c r="AV736" s="14" t="s">
        <v>79</v>
      </c>
      <c r="AW736" s="14" t="s">
        <v>32</v>
      </c>
      <c r="AX736" s="14" t="s">
        <v>70</v>
      </c>
      <c r="AY736" s="260" t="s">
        <v>142</v>
      </c>
    </row>
    <row r="737" spans="1:51" s="13" customFormat="1" ht="12">
      <c r="A737" s="13"/>
      <c r="B737" s="239"/>
      <c r="C737" s="240"/>
      <c r="D737" s="241" t="s">
        <v>152</v>
      </c>
      <c r="E737" s="242" t="s">
        <v>18</v>
      </c>
      <c r="F737" s="243" t="s">
        <v>191</v>
      </c>
      <c r="G737" s="240"/>
      <c r="H737" s="242" t="s">
        <v>18</v>
      </c>
      <c r="I737" s="244"/>
      <c r="J737" s="240"/>
      <c r="K737" s="240"/>
      <c r="L737" s="245"/>
      <c r="M737" s="246"/>
      <c r="N737" s="247"/>
      <c r="O737" s="247"/>
      <c r="P737" s="247"/>
      <c r="Q737" s="247"/>
      <c r="R737" s="247"/>
      <c r="S737" s="247"/>
      <c r="T737" s="24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9" t="s">
        <v>152</v>
      </c>
      <c r="AU737" s="249" t="s">
        <v>79</v>
      </c>
      <c r="AV737" s="13" t="s">
        <v>77</v>
      </c>
      <c r="AW737" s="13" t="s">
        <v>32</v>
      </c>
      <c r="AX737" s="13" t="s">
        <v>70</v>
      </c>
      <c r="AY737" s="249" t="s">
        <v>142</v>
      </c>
    </row>
    <row r="738" spans="1:51" s="13" customFormat="1" ht="12">
      <c r="A738" s="13"/>
      <c r="B738" s="239"/>
      <c r="C738" s="240"/>
      <c r="D738" s="241" t="s">
        <v>152</v>
      </c>
      <c r="E738" s="242" t="s">
        <v>18</v>
      </c>
      <c r="F738" s="243" t="s">
        <v>192</v>
      </c>
      <c r="G738" s="240"/>
      <c r="H738" s="242" t="s">
        <v>18</v>
      </c>
      <c r="I738" s="244"/>
      <c r="J738" s="240"/>
      <c r="K738" s="240"/>
      <c r="L738" s="245"/>
      <c r="M738" s="246"/>
      <c r="N738" s="247"/>
      <c r="O738" s="247"/>
      <c r="P738" s="247"/>
      <c r="Q738" s="247"/>
      <c r="R738" s="247"/>
      <c r="S738" s="247"/>
      <c r="T738" s="24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9" t="s">
        <v>152</v>
      </c>
      <c r="AU738" s="249" t="s">
        <v>79</v>
      </c>
      <c r="AV738" s="13" t="s">
        <v>77</v>
      </c>
      <c r="AW738" s="13" t="s">
        <v>32</v>
      </c>
      <c r="AX738" s="13" t="s">
        <v>70</v>
      </c>
      <c r="AY738" s="249" t="s">
        <v>142</v>
      </c>
    </row>
    <row r="739" spans="1:51" s="14" customFormat="1" ht="12">
      <c r="A739" s="14"/>
      <c r="B739" s="250"/>
      <c r="C739" s="251"/>
      <c r="D739" s="241" t="s">
        <v>152</v>
      </c>
      <c r="E739" s="252" t="s">
        <v>18</v>
      </c>
      <c r="F739" s="253" t="s">
        <v>193</v>
      </c>
      <c r="G739" s="251"/>
      <c r="H739" s="254">
        <v>16.79</v>
      </c>
      <c r="I739" s="255"/>
      <c r="J739" s="251"/>
      <c r="K739" s="251"/>
      <c r="L739" s="256"/>
      <c r="M739" s="257"/>
      <c r="N739" s="258"/>
      <c r="O739" s="258"/>
      <c r="P739" s="258"/>
      <c r="Q739" s="258"/>
      <c r="R739" s="258"/>
      <c r="S739" s="258"/>
      <c r="T739" s="259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0" t="s">
        <v>152</v>
      </c>
      <c r="AU739" s="260" t="s">
        <v>79</v>
      </c>
      <c r="AV739" s="14" t="s">
        <v>79</v>
      </c>
      <c r="AW739" s="14" t="s">
        <v>32</v>
      </c>
      <c r="AX739" s="14" t="s">
        <v>70</v>
      </c>
      <c r="AY739" s="260" t="s">
        <v>142</v>
      </c>
    </row>
    <row r="740" spans="1:51" s="14" customFormat="1" ht="12">
      <c r="A740" s="14"/>
      <c r="B740" s="250"/>
      <c r="C740" s="251"/>
      <c r="D740" s="241" t="s">
        <v>152</v>
      </c>
      <c r="E740" s="252" t="s">
        <v>18</v>
      </c>
      <c r="F740" s="253" t="s">
        <v>194</v>
      </c>
      <c r="G740" s="251"/>
      <c r="H740" s="254">
        <v>-0.4</v>
      </c>
      <c r="I740" s="255"/>
      <c r="J740" s="251"/>
      <c r="K740" s="251"/>
      <c r="L740" s="256"/>
      <c r="M740" s="257"/>
      <c r="N740" s="258"/>
      <c r="O740" s="258"/>
      <c r="P740" s="258"/>
      <c r="Q740" s="258"/>
      <c r="R740" s="258"/>
      <c r="S740" s="258"/>
      <c r="T740" s="25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0" t="s">
        <v>152</v>
      </c>
      <c r="AU740" s="260" t="s">
        <v>79</v>
      </c>
      <c r="AV740" s="14" t="s">
        <v>79</v>
      </c>
      <c r="AW740" s="14" t="s">
        <v>32</v>
      </c>
      <c r="AX740" s="14" t="s">
        <v>70</v>
      </c>
      <c r="AY740" s="260" t="s">
        <v>142</v>
      </c>
    </row>
    <row r="741" spans="1:51" s="13" customFormat="1" ht="12">
      <c r="A741" s="13"/>
      <c r="B741" s="239"/>
      <c r="C741" s="240"/>
      <c r="D741" s="241" t="s">
        <v>152</v>
      </c>
      <c r="E741" s="242" t="s">
        <v>18</v>
      </c>
      <c r="F741" s="243" t="s">
        <v>195</v>
      </c>
      <c r="G741" s="240"/>
      <c r="H741" s="242" t="s">
        <v>18</v>
      </c>
      <c r="I741" s="244"/>
      <c r="J741" s="240"/>
      <c r="K741" s="240"/>
      <c r="L741" s="245"/>
      <c r="M741" s="246"/>
      <c r="N741" s="247"/>
      <c r="O741" s="247"/>
      <c r="P741" s="247"/>
      <c r="Q741" s="247"/>
      <c r="R741" s="247"/>
      <c r="S741" s="247"/>
      <c r="T741" s="24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9" t="s">
        <v>152</v>
      </c>
      <c r="AU741" s="249" t="s">
        <v>79</v>
      </c>
      <c r="AV741" s="13" t="s">
        <v>77</v>
      </c>
      <c r="AW741" s="13" t="s">
        <v>32</v>
      </c>
      <c r="AX741" s="13" t="s">
        <v>70</v>
      </c>
      <c r="AY741" s="249" t="s">
        <v>142</v>
      </c>
    </row>
    <row r="742" spans="1:51" s="14" customFormat="1" ht="12">
      <c r="A742" s="14"/>
      <c r="B742" s="250"/>
      <c r="C742" s="251"/>
      <c r="D742" s="241" t="s">
        <v>152</v>
      </c>
      <c r="E742" s="252" t="s">
        <v>18</v>
      </c>
      <c r="F742" s="253" t="s">
        <v>196</v>
      </c>
      <c r="G742" s="251"/>
      <c r="H742" s="254">
        <v>24.33</v>
      </c>
      <c r="I742" s="255"/>
      <c r="J742" s="251"/>
      <c r="K742" s="251"/>
      <c r="L742" s="256"/>
      <c r="M742" s="257"/>
      <c r="N742" s="258"/>
      <c r="O742" s="258"/>
      <c r="P742" s="258"/>
      <c r="Q742" s="258"/>
      <c r="R742" s="258"/>
      <c r="S742" s="258"/>
      <c r="T742" s="25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0" t="s">
        <v>152</v>
      </c>
      <c r="AU742" s="260" t="s">
        <v>79</v>
      </c>
      <c r="AV742" s="14" t="s">
        <v>79</v>
      </c>
      <c r="AW742" s="14" t="s">
        <v>32</v>
      </c>
      <c r="AX742" s="14" t="s">
        <v>70</v>
      </c>
      <c r="AY742" s="260" t="s">
        <v>142</v>
      </c>
    </row>
    <row r="743" spans="1:51" s="14" customFormat="1" ht="12">
      <c r="A743" s="14"/>
      <c r="B743" s="250"/>
      <c r="C743" s="251"/>
      <c r="D743" s="241" t="s">
        <v>152</v>
      </c>
      <c r="E743" s="252" t="s">
        <v>18</v>
      </c>
      <c r="F743" s="253" t="s">
        <v>197</v>
      </c>
      <c r="G743" s="251"/>
      <c r="H743" s="254">
        <v>-0.2</v>
      </c>
      <c r="I743" s="255"/>
      <c r="J743" s="251"/>
      <c r="K743" s="251"/>
      <c r="L743" s="256"/>
      <c r="M743" s="257"/>
      <c r="N743" s="258"/>
      <c r="O743" s="258"/>
      <c r="P743" s="258"/>
      <c r="Q743" s="258"/>
      <c r="R743" s="258"/>
      <c r="S743" s="258"/>
      <c r="T743" s="259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0" t="s">
        <v>152</v>
      </c>
      <c r="AU743" s="260" t="s">
        <v>79</v>
      </c>
      <c r="AV743" s="14" t="s">
        <v>79</v>
      </c>
      <c r="AW743" s="14" t="s">
        <v>32</v>
      </c>
      <c r="AX743" s="14" t="s">
        <v>70</v>
      </c>
      <c r="AY743" s="260" t="s">
        <v>142</v>
      </c>
    </row>
    <row r="744" spans="1:51" s="14" customFormat="1" ht="12">
      <c r="A744" s="14"/>
      <c r="B744" s="250"/>
      <c r="C744" s="251"/>
      <c r="D744" s="241" t="s">
        <v>152</v>
      </c>
      <c r="E744" s="252" t="s">
        <v>18</v>
      </c>
      <c r="F744" s="253" t="s">
        <v>198</v>
      </c>
      <c r="G744" s="251"/>
      <c r="H744" s="254">
        <v>-1.65</v>
      </c>
      <c r="I744" s="255"/>
      <c r="J744" s="251"/>
      <c r="K744" s="251"/>
      <c r="L744" s="256"/>
      <c r="M744" s="257"/>
      <c r="N744" s="258"/>
      <c r="O744" s="258"/>
      <c r="P744" s="258"/>
      <c r="Q744" s="258"/>
      <c r="R744" s="258"/>
      <c r="S744" s="258"/>
      <c r="T744" s="25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0" t="s">
        <v>152</v>
      </c>
      <c r="AU744" s="260" t="s">
        <v>79</v>
      </c>
      <c r="AV744" s="14" t="s">
        <v>79</v>
      </c>
      <c r="AW744" s="14" t="s">
        <v>32</v>
      </c>
      <c r="AX744" s="14" t="s">
        <v>70</v>
      </c>
      <c r="AY744" s="260" t="s">
        <v>142</v>
      </c>
    </row>
    <row r="745" spans="1:51" s="13" customFormat="1" ht="12">
      <c r="A745" s="13"/>
      <c r="B745" s="239"/>
      <c r="C745" s="240"/>
      <c r="D745" s="241" t="s">
        <v>152</v>
      </c>
      <c r="E745" s="242" t="s">
        <v>18</v>
      </c>
      <c r="F745" s="243" t="s">
        <v>199</v>
      </c>
      <c r="G745" s="240"/>
      <c r="H745" s="242" t="s">
        <v>18</v>
      </c>
      <c r="I745" s="244"/>
      <c r="J745" s="240"/>
      <c r="K745" s="240"/>
      <c r="L745" s="245"/>
      <c r="M745" s="246"/>
      <c r="N745" s="247"/>
      <c r="O745" s="247"/>
      <c r="P745" s="247"/>
      <c r="Q745" s="247"/>
      <c r="R745" s="247"/>
      <c r="S745" s="247"/>
      <c r="T745" s="24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9" t="s">
        <v>152</v>
      </c>
      <c r="AU745" s="249" t="s">
        <v>79</v>
      </c>
      <c r="AV745" s="13" t="s">
        <v>77</v>
      </c>
      <c r="AW745" s="13" t="s">
        <v>32</v>
      </c>
      <c r="AX745" s="13" t="s">
        <v>70</v>
      </c>
      <c r="AY745" s="249" t="s">
        <v>142</v>
      </c>
    </row>
    <row r="746" spans="1:51" s="14" customFormat="1" ht="12">
      <c r="A746" s="14"/>
      <c r="B746" s="250"/>
      <c r="C746" s="251"/>
      <c r="D746" s="241" t="s">
        <v>152</v>
      </c>
      <c r="E746" s="252" t="s">
        <v>18</v>
      </c>
      <c r="F746" s="253" t="s">
        <v>200</v>
      </c>
      <c r="G746" s="251"/>
      <c r="H746" s="254">
        <v>29.51</v>
      </c>
      <c r="I746" s="255"/>
      <c r="J746" s="251"/>
      <c r="K746" s="251"/>
      <c r="L746" s="256"/>
      <c r="M746" s="257"/>
      <c r="N746" s="258"/>
      <c r="O746" s="258"/>
      <c r="P746" s="258"/>
      <c r="Q746" s="258"/>
      <c r="R746" s="258"/>
      <c r="S746" s="258"/>
      <c r="T746" s="25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0" t="s">
        <v>152</v>
      </c>
      <c r="AU746" s="260" t="s">
        <v>79</v>
      </c>
      <c r="AV746" s="14" t="s">
        <v>79</v>
      </c>
      <c r="AW746" s="14" t="s">
        <v>32</v>
      </c>
      <c r="AX746" s="14" t="s">
        <v>70</v>
      </c>
      <c r="AY746" s="260" t="s">
        <v>142</v>
      </c>
    </row>
    <row r="747" spans="1:51" s="14" customFormat="1" ht="12">
      <c r="A747" s="14"/>
      <c r="B747" s="250"/>
      <c r="C747" s="251"/>
      <c r="D747" s="241" t="s">
        <v>152</v>
      </c>
      <c r="E747" s="252" t="s">
        <v>18</v>
      </c>
      <c r="F747" s="253" t="s">
        <v>194</v>
      </c>
      <c r="G747" s="251"/>
      <c r="H747" s="254">
        <v>-0.4</v>
      </c>
      <c r="I747" s="255"/>
      <c r="J747" s="251"/>
      <c r="K747" s="251"/>
      <c r="L747" s="256"/>
      <c r="M747" s="257"/>
      <c r="N747" s="258"/>
      <c r="O747" s="258"/>
      <c r="P747" s="258"/>
      <c r="Q747" s="258"/>
      <c r="R747" s="258"/>
      <c r="S747" s="258"/>
      <c r="T747" s="25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0" t="s">
        <v>152</v>
      </c>
      <c r="AU747" s="260" t="s">
        <v>79</v>
      </c>
      <c r="AV747" s="14" t="s">
        <v>79</v>
      </c>
      <c r="AW747" s="14" t="s">
        <v>32</v>
      </c>
      <c r="AX747" s="14" t="s">
        <v>70</v>
      </c>
      <c r="AY747" s="260" t="s">
        <v>142</v>
      </c>
    </row>
    <row r="748" spans="1:51" s="14" customFormat="1" ht="12">
      <c r="A748" s="14"/>
      <c r="B748" s="250"/>
      <c r="C748" s="251"/>
      <c r="D748" s="241" t="s">
        <v>152</v>
      </c>
      <c r="E748" s="252" t="s">
        <v>18</v>
      </c>
      <c r="F748" s="253" t="s">
        <v>198</v>
      </c>
      <c r="G748" s="251"/>
      <c r="H748" s="254">
        <v>-1.65</v>
      </c>
      <c r="I748" s="255"/>
      <c r="J748" s="251"/>
      <c r="K748" s="251"/>
      <c r="L748" s="256"/>
      <c r="M748" s="257"/>
      <c r="N748" s="258"/>
      <c r="O748" s="258"/>
      <c r="P748" s="258"/>
      <c r="Q748" s="258"/>
      <c r="R748" s="258"/>
      <c r="S748" s="258"/>
      <c r="T748" s="259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0" t="s">
        <v>152</v>
      </c>
      <c r="AU748" s="260" t="s">
        <v>79</v>
      </c>
      <c r="AV748" s="14" t="s">
        <v>79</v>
      </c>
      <c r="AW748" s="14" t="s">
        <v>32</v>
      </c>
      <c r="AX748" s="14" t="s">
        <v>70</v>
      </c>
      <c r="AY748" s="260" t="s">
        <v>142</v>
      </c>
    </row>
    <row r="749" spans="1:51" s="13" customFormat="1" ht="12">
      <c r="A749" s="13"/>
      <c r="B749" s="239"/>
      <c r="C749" s="240"/>
      <c r="D749" s="241" t="s">
        <v>152</v>
      </c>
      <c r="E749" s="242" t="s">
        <v>18</v>
      </c>
      <c r="F749" s="243" t="s">
        <v>201</v>
      </c>
      <c r="G749" s="240"/>
      <c r="H749" s="242" t="s">
        <v>18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9" t="s">
        <v>152</v>
      </c>
      <c r="AU749" s="249" t="s">
        <v>79</v>
      </c>
      <c r="AV749" s="13" t="s">
        <v>77</v>
      </c>
      <c r="AW749" s="13" t="s">
        <v>32</v>
      </c>
      <c r="AX749" s="13" t="s">
        <v>70</v>
      </c>
      <c r="AY749" s="249" t="s">
        <v>142</v>
      </c>
    </row>
    <row r="750" spans="1:51" s="14" customFormat="1" ht="12">
      <c r="A750" s="14"/>
      <c r="B750" s="250"/>
      <c r="C750" s="251"/>
      <c r="D750" s="241" t="s">
        <v>152</v>
      </c>
      <c r="E750" s="252" t="s">
        <v>18</v>
      </c>
      <c r="F750" s="253" t="s">
        <v>202</v>
      </c>
      <c r="G750" s="251"/>
      <c r="H750" s="254">
        <v>22.85</v>
      </c>
      <c r="I750" s="255"/>
      <c r="J750" s="251"/>
      <c r="K750" s="251"/>
      <c r="L750" s="256"/>
      <c r="M750" s="257"/>
      <c r="N750" s="258"/>
      <c r="O750" s="258"/>
      <c r="P750" s="258"/>
      <c r="Q750" s="258"/>
      <c r="R750" s="258"/>
      <c r="S750" s="258"/>
      <c r="T750" s="259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0" t="s">
        <v>152</v>
      </c>
      <c r="AU750" s="260" t="s">
        <v>79</v>
      </c>
      <c r="AV750" s="14" t="s">
        <v>79</v>
      </c>
      <c r="AW750" s="14" t="s">
        <v>32</v>
      </c>
      <c r="AX750" s="14" t="s">
        <v>70</v>
      </c>
      <c r="AY750" s="260" t="s">
        <v>142</v>
      </c>
    </row>
    <row r="751" spans="1:51" s="14" customFormat="1" ht="12">
      <c r="A751" s="14"/>
      <c r="B751" s="250"/>
      <c r="C751" s="251"/>
      <c r="D751" s="241" t="s">
        <v>152</v>
      </c>
      <c r="E751" s="252" t="s">
        <v>18</v>
      </c>
      <c r="F751" s="253" t="s">
        <v>194</v>
      </c>
      <c r="G751" s="251"/>
      <c r="H751" s="254">
        <v>-0.4</v>
      </c>
      <c r="I751" s="255"/>
      <c r="J751" s="251"/>
      <c r="K751" s="251"/>
      <c r="L751" s="256"/>
      <c r="M751" s="257"/>
      <c r="N751" s="258"/>
      <c r="O751" s="258"/>
      <c r="P751" s="258"/>
      <c r="Q751" s="258"/>
      <c r="R751" s="258"/>
      <c r="S751" s="258"/>
      <c r="T751" s="25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0" t="s">
        <v>152</v>
      </c>
      <c r="AU751" s="260" t="s">
        <v>79</v>
      </c>
      <c r="AV751" s="14" t="s">
        <v>79</v>
      </c>
      <c r="AW751" s="14" t="s">
        <v>32</v>
      </c>
      <c r="AX751" s="14" t="s">
        <v>70</v>
      </c>
      <c r="AY751" s="260" t="s">
        <v>142</v>
      </c>
    </row>
    <row r="752" spans="1:51" s="14" customFormat="1" ht="12">
      <c r="A752" s="14"/>
      <c r="B752" s="250"/>
      <c r="C752" s="251"/>
      <c r="D752" s="241" t="s">
        <v>152</v>
      </c>
      <c r="E752" s="252" t="s">
        <v>18</v>
      </c>
      <c r="F752" s="253" t="s">
        <v>203</v>
      </c>
      <c r="G752" s="251"/>
      <c r="H752" s="254">
        <v>-3.3</v>
      </c>
      <c r="I752" s="255"/>
      <c r="J752" s="251"/>
      <c r="K752" s="251"/>
      <c r="L752" s="256"/>
      <c r="M752" s="257"/>
      <c r="N752" s="258"/>
      <c r="O752" s="258"/>
      <c r="P752" s="258"/>
      <c r="Q752" s="258"/>
      <c r="R752" s="258"/>
      <c r="S752" s="258"/>
      <c r="T752" s="259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0" t="s">
        <v>152</v>
      </c>
      <c r="AU752" s="260" t="s">
        <v>79</v>
      </c>
      <c r="AV752" s="14" t="s">
        <v>79</v>
      </c>
      <c r="AW752" s="14" t="s">
        <v>32</v>
      </c>
      <c r="AX752" s="14" t="s">
        <v>70</v>
      </c>
      <c r="AY752" s="260" t="s">
        <v>142</v>
      </c>
    </row>
    <row r="753" spans="1:51" s="13" customFormat="1" ht="12">
      <c r="A753" s="13"/>
      <c r="B753" s="239"/>
      <c r="C753" s="240"/>
      <c r="D753" s="241" t="s">
        <v>152</v>
      </c>
      <c r="E753" s="242" t="s">
        <v>18</v>
      </c>
      <c r="F753" s="243" t="s">
        <v>204</v>
      </c>
      <c r="G753" s="240"/>
      <c r="H753" s="242" t="s">
        <v>18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9" t="s">
        <v>152</v>
      </c>
      <c r="AU753" s="249" t="s">
        <v>79</v>
      </c>
      <c r="AV753" s="13" t="s">
        <v>77</v>
      </c>
      <c r="AW753" s="13" t="s">
        <v>32</v>
      </c>
      <c r="AX753" s="13" t="s">
        <v>70</v>
      </c>
      <c r="AY753" s="249" t="s">
        <v>142</v>
      </c>
    </row>
    <row r="754" spans="1:51" s="14" customFormat="1" ht="12">
      <c r="A754" s="14"/>
      <c r="B754" s="250"/>
      <c r="C754" s="251"/>
      <c r="D754" s="241" t="s">
        <v>152</v>
      </c>
      <c r="E754" s="252" t="s">
        <v>18</v>
      </c>
      <c r="F754" s="253" t="s">
        <v>205</v>
      </c>
      <c r="G754" s="251"/>
      <c r="H754" s="254">
        <v>15.45</v>
      </c>
      <c r="I754" s="255"/>
      <c r="J754" s="251"/>
      <c r="K754" s="251"/>
      <c r="L754" s="256"/>
      <c r="M754" s="257"/>
      <c r="N754" s="258"/>
      <c r="O754" s="258"/>
      <c r="P754" s="258"/>
      <c r="Q754" s="258"/>
      <c r="R754" s="258"/>
      <c r="S754" s="258"/>
      <c r="T754" s="259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0" t="s">
        <v>152</v>
      </c>
      <c r="AU754" s="260" t="s">
        <v>79</v>
      </c>
      <c r="AV754" s="14" t="s">
        <v>79</v>
      </c>
      <c r="AW754" s="14" t="s">
        <v>32</v>
      </c>
      <c r="AX754" s="14" t="s">
        <v>70</v>
      </c>
      <c r="AY754" s="260" t="s">
        <v>142</v>
      </c>
    </row>
    <row r="755" spans="1:51" s="14" customFormat="1" ht="12">
      <c r="A755" s="14"/>
      <c r="B755" s="250"/>
      <c r="C755" s="251"/>
      <c r="D755" s="241" t="s">
        <v>152</v>
      </c>
      <c r="E755" s="252" t="s">
        <v>18</v>
      </c>
      <c r="F755" s="253" t="s">
        <v>197</v>
      </c>
      <c r="G755" s="251"/>
      <c r="H755" s="254">
        <v>-0.2</v>
      </c>
      <c r="I755" s="255"/>
      <c r="J755" s="251"/>
      <c r="K755" s="251"/>
      <c r="L755" s="256"/>
      <c r="M755" s="257"/>
      <c r="N755" s="258"/>
      <c r="O755" s="258"/>
      <c r="P755" s="258"/>
      <c r="Q755" s="258"/>
      <c r="R755" s="258"/>
      <c r="S755" s="258"/>
      <c r="T755" s="25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0" t="s">
        <v>152</v>
      </c>
      <c r="AU755" s="260" t="s">
        <v>79</v>
      </c>
      <c r="AV755" s="14" t="s">
        <v>79</v>
      </c>
      <c r="AW755" s="14" t="s">
        <v>32</v>
      </c>
      <c r="AX755" s="14" t="s">
        <v>70</v>
      </c>
      <c r="AY755" s="260" t="s">
        <v>142</v>
      </c>
    </row>
    <row r="756" spans="1:51" s="14" customFormat="1" ht="12">
      <c r="A756" s="14"/>
      <c r="B756" s="250"/>
      <c r="C756" s="251"/>
      <c r="D756" s="241" t="s">
        <v>152</v>
      </c>
      <c r="E756" s="252" t="s">
        <v>18</v>
      </c>
      <c r="F756" s="253" t="s">
        <v>198</v>
      </c>
      <c r="G756" s="251"/>
      <c r="H756" s="254">
        <v>-1.65</v>
      </c>
      <c r="I756" s="255"/>
      <c r="J756" s="251"/>
      <c r="K756" s="251"/>
      <c r="L756" s="256"/>
      <c r="M756" s="257"/>
      <c r="N756" s="258"/>
      <c r="O756" s="258"/>
      <c r="P756" s="258"/>
      <c r="Q756" s="258"/>
      <c r="R756" s="258"/>
      <c r="S756" s="258"/>
      <c r="T756" s="259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0" t="s">
        <v>152</v>
      </c>
      <c r="AU756" s="260" t="s">
        <v>79</v>
      </c>
      <c r="AV756" s="14" t="s">
        <v>79</v>
      </c>
      <c r="AW756" s="14" t="s">
        <v>32</v>
      </c>
      <c r="AX756" s="14" t="s">
        <v>70</v>
      </c>
      <c r="AY756" s="260" t="s">
        <v>142</v>
      </c>
    </row>
    <row r="757" spans="1:51" s="15" customFormat="1" ht="12">
      <c r="A757" s="15"/>
      <c r="B757" s="261"/>
      <c r="C757" s="262"/>
      <c r="D757" s="241" t="s">
        <v>152</v>
      </c>
      <c r="E757" s="263" t="s">
        <v>18</v>
      </c>
      <c r="F757" s="264" t="s">
        <v>156</v>
      </c>
      <c r="G757" s="262"/>
      <c r="H757" s="265">
        <v>140.94</v>
      </c>
      <c r="I757" s="266"/>
      <c r="J757" s="262"/>
      <c r="K757" s="262"/>
      <c r="L757" s="267"/>
      <c r="M757" s="268"/>
      <c r="N757" s="269"/>
      <c r="O757" s="269"/>
      <c r="P757" s="269"/>
      <c r="Q757" s="269"/>
      <c r="R757" s="269"/>
      <c r="S757" s="269"/>
      <c r="T757" s="270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71" t="s">
        <v>152</v>
      </c>
      <c r="AU757" s="271" t="s">
        <v>79</v>
      </c>
      <c r="AV757" s="15" t="s">
        <v>150</v>
      </c>
      <c r="AW757" s="15" t="s">
        <v>32</v>
      </c>
      <c r="AX757" s="15" t="s">
        <v>77</v>
      </c>
      <c r="AY757" s="271" t="s">
        <v>142</v>
      </c>
    </row>
    <row r="758" spans="1:65" s="2" customFormat="1" ht="24" customHeight="1">
      <c r="A758" s="39"/>
      <c r="B758" s="40"/>
      <c r="C758" s="227" t="s">
        <v>863</v>
      </c>
      <c r="D758" s="227" t="s">
        <v>145</v>
      </c>
      <c r="E758" s="228" t="s">
        <v>864</v>
      </c>
      <c r="F758" s="229" t="s">
        <v>865</v>
      </c>
      <c r="G758" s="230" t="s">
        <v>148</v>
      </c>
      <c r="H758" s="231">
        <v>140.94</v>
      </c>
      <c r="I758" s="232"/>
      <c r="J758" s="231">
        <f>ROUND(I758*H758,2)</f>
        <v>0</v>
      </c>
      <c r="K758" s="229" t="s">
        <v>149</v>
      </c>
      <c r="L758" s="45"/>
      <c r="M758" s="233" t="s">
        <v>18</v>
      </c>
      <c r="N758" s="234" t="s">
        <v>41</v>
      </c>
      <c r="O758" s="85"/>
      <c r="P758" s="235">
        <f>O758*H758</f>
        <v>0</v>
      </c>
      <c r="Q758" s="235">
        <v>0.00026</v>
      </c>
      <c r="R758" s="235">
        <f>Q758*H758</f>
        <v>0.036644399999999994</v>
      </c>
      <c r="S758" s="235">
        <v>0</v>
      </c>
      <c r="T758" s="236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7" t="s">
        <v>251</v>
      </c>
      <c r="AT758" s="237" t="s">
        <v>145</v>
      </c>
      <c r="AU758" s="237" t="s">
        <v>79</v>
      </c>
      <c r="AY758" s="18" t="s">
        <v>142</v>
      </c>
      <c r="BE758" s="238">
        <f>IF(N758="základní",J758,0)</f>
        <v>0</v>
      </c>
      <c r="BF758" s="238">
        <f>IF(N758="snížená",J758,0)</f>
        <v>0</v>
      </c>
      <c r="BG758" s="238">
        <f>IF(N758="zákl. přenesená",J758,0)</f>
        <v>0</v>
      </c>
      <c r="BH758" s="238">
        <f>IF(N758="sníž. přenesená",J758,0)</f>
        <v>0</v>
      </c>
      <c r="BI758" s="238">
        <f>IF(N758="nulová",J758,0)</f>
        <v>0</v>
      </c>
      <c r="BJ758" s="18" t="s">
        <v>77</v>
      </c>
      <c r="BK758" s="238">
        <f>ROUND(I758*H758,2)</f>
        <v>0</v>
      </c>
      <c r="BL758" s="18" t="s">
        <v>251</v>
      </c>
      <c r="BM758" s="237" t="s">
        <v>866</v>
      </c>
    </row>
    <row r="759" spans="1:51" s="13" customFormat="1" ht="12">
      <c r="A759" s="13"/>
      <c r="B759" s="239"/>
      <c r="C759" s="240"/>
      <c r="D759" s="241" t="s">
        <v>152</v>
      </c>
      <c r="E759" s="242" t="s">
        <v>18</v>
      </c>
      <c r="F759" s="243" t="s">
        <v>861</v>
      </c>
      <c r="G759" s="240"/>
      <c r="H759" s="242" t="s">
        <v>18</v>
      </c>
      <c r="I759" s="244"/>
      <c r="J759" s="240"/>
      <c r="K759" s="240"/>
      <c r="L759" s="245"/>
      <c r="M759" s="246"/>
      <c r="N759" s="247"/>
      <c r="O759" s="247"/>
      <c r="P759" s="247"/>
      <c r="Q759" s="247"/>
      <c r="R759" s="247"/>
      <c r="S759" s="247"/>
      <c r="T759" s="24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9" t="s">
        <v>152</v>
      </c>
      <c r="AU759" s="249" t="s">
        <v>79</v>
      </c>
      <c r="AV759" s="13" t="s">
        <v>77</v>
      </c>
      <c r="AW759" s="13" t="s">
        <v>32</v>
      </c>
      <c r="AX759" s="13" t="s">
        <v>70</v>
      </c>
      <c r="AY759" s="249" t="s">
        <v>142</v>
      </c>
    </row>
    <row r="760" spans="1:51" s="14" customFormat="1" ht="12">
      <c r="A760" s="14"/>
      <c r="B760" s="250"/>
      <c r="C760" s="251"/>
      <c r="D760" s="241" t="s">
        <v>152</v>
      </c>
      <c r="E760" s="252" t="s">
        <v>18</v>
      </c>
      <c r="F760" s="253" t="s">
        <v>862</v>
      </c>
      <c r="G760" s="251"/>
      <c r="H760" s="254">
        <v>41.86</v>
      </c>
      <c r="I760" s="255"/>
      <c r="J760" s="251"/>
      <c r="K760" s="251"/>
      <c r="L760" s="256"/>
      <c r="M760" s="257"/>
      <c r="N760" s="258"/>
      <c r="O760" s="258"/>
      <c r="P760" s="258"/>
      <c r="Q760" s="258"/>
      <c r="R760" s="258"/>
      <c r="S760" s="258"/>
      <c r="T760" s="259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0" t="s">
        <v>152</v>
      </c>
      <c r="AU760" s="260" t="s">
        <v>79</v>
      </c>
      <c r="AV760" s="14" t="s">
        <v>79</v>
      </c>
      <c r="AW760" s="14" t="s">
        <v>32</v>
      </c>
      <c r="AX760" s="14" t="s">
        <v>70</v>
      </c>
      <c r="AY760" s="260" t="s">
        <v>142</v>
      </c>
    </row>
    <row r="761" spans="1:51" s="13" customFormat="1" ht="12">
      <c r="A761" s="13"/>
      <c r="B761" s="239"/>
      <c r="C761" s="240"/>
      <c r="D761" s="241" t="s">
        <v>152</v>
      </c>
      <c r="E761" s="242" t="s">
        <v>18</v>
      </c>
      <c r="F761" s="243" t="s">
        <v>191</v>
      </c>
      <c r="G761" s="240"/>
      <c r="H761" s="242" t="s">
        <v>18</v>
      </c>
      <c r="I761" s="244"/>
      <c r="J761" s="240"/>
      <c r="K761" s="240"/>
      <c r="L761" s="245"/>
      <c r="M761" s="246"/>
      <c r="N761" s="247"/>
      <c r="O761" s="247"/>
      <c r="P761" s="247"/>
      <c r="Q761" s="247"/>
      <c r="R761" s="247"/>
      <c r="S761" s="247"/>
      <c r="T761" s="24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9" t="s">
        <v>152</v>
      </c>
      <c r="AU761" s="249" t="s">
        <v>79</v>
      </c>
      <c r="AV761" s="13" t="s">
        <v>77</v>
      </c>
      <c r="AW761" s="13" t="s">
        <v>32</v>
      </c>
      <c r="AX761" s="13" t="s">
        <v>70</v>
      </c>
      <c r="AY761" s="249" t="s">
        <v>142</v>
      </c>
    </row>
    <row r="762" spans="1:51" s="13" customFormat="1" ht="12">
      <c r="A762" s="13"/>
      <c r="B762" s="239"/>
      <c r="C762" s="240"/>
      <c r="D762" s="241" t="s">
        <v>152</v>
      </c>
      <c r="E762" s="242" t="s">
        <v>18</v>
      </c>
      <c r="F762" s="243" t="s">
        <v>192</v>
      </c>
      <c r="G762" s="240"/>
      <c r="H762" s="242" t="s">
        <v>18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9" t="s">
        <v>152</v>
      </c>
      <c r="AU762" s="249" t="s">
        <v>79</v>
      </c>
      <c r="AV762" s="13" t="s">
        <v>77</v>
      </c>
      <c r="AW762" s="13" t="s">
        <v>32</v>
      </c>
      <c r="AX762" s="13" t="s">
        <v>70</v>
      </c>
      <c r="AY762" s="249" t="s">
        <v>142</v>
      </c>
    </row>
    <row r="763" spans="1:51" s="14" customFormat="1" ht="12">
      <c r="A763" s="14"/>
      <c r="B763" s="250"/>
      <c r="C763" s="251"/>
      <c r="D763" s="241" t="s">
        <v>152</v>
      </c>
      <c r="E763" s="252" t="s">
        <v>18</v>
      </c>
      <c r="F763" s="253" t="s">
        <v>193</v>
      </c>
      <c r="G763" s="251"/>
      <c r="H763" s="254">
        <v>16.79</v>
      </c>
      <c r="I763" s="255"/>
      <c r="J763" s="251"/>
      <c r="K763" s="251"/>
      <c r="L763" s="256"/>
      <c r="M763" s="257"/>
      <c r="N763" s="258"/>
      <c r="O763" s="258"/>
      <c r="P763" s="258"/>
      <c r="Q763" s="258"/>
      <c r="R763" s="258"/>
      <c r="S763" s="258"/>
      <c r="T763" s="259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0" t="s">
        <v>152</v>
      </c>
      <c r="AU763" s="260" t="s">
        <v>79</v>
      </c>
      <c r="AV763" s="14" t="s">
        <v>79</v>
      </c>
      <c r="AW763" s="14" t="s">
        <v>32</v>
      </c>
      <c r="AX763" s="14" t="s">
        <v>70</v>
      </c>
      <c r="AY763" s="260" t="s">
        <v>142</v>
      </c>
    </row>
    <row r="764" spans="1:51" s="14" customFormat="1" ht="12">
      <c r="A764" s="14"/>
      <c r="B764" s="250"/>
      <c r="C764" s="251"/>
      <c r="D764" s="241" t="s">
        <v>152</v>
      </c>
      <c r="E764" s="252" t="s">
        <v>18</v>
      </c>
      <c r="F764" s="253" t="s">
        <v>194</v>
      </c>
      <c r="G764" s="251"/>
      <c r="H764" s="254">
        <v>-0.4</v>
      </c>
      <c r="I764" s="255"/>
      <c r="J764" s="251"/>
      <c r="K764" s="251"/>
      <c r="L764" s="256"/>
      <c r="M764" s="257"/>
      <c r="N764" s="258"/>
      <c r="O764" s="258"/>
      <c r="P764" s="258"/>
      <c r="Q764" s="258"/>
      <c r="R764" s="258"/>
      <c r="S764" s="258"/>
      <c r="T764" s="25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0" t="s">
        <v>152</v>
      </c>
      <c r="AU764" s="260" t="s">
        <v>79</v>
      </c>
      <c r="AV764" s="14" t="s">
        <v>79</v>
      </c>
      <c r="AW764" s="14" t="s">
        <v>32</v>
      </c>
      <c r="AX764" s="14" t="s">
        <v>70</v>
      </c>
      <c r="AY764" s="260" t="s">
        <v>142</v>
      </c>
    </row>
    <row r="765" spans="1:51" s="13" customFormat="1" ht="12">
      <c r="A765" s="13"/>
      <c r="B765" s="239"/>
      <c r="C765" s="240"/>
      <c r="D765" s="241" t="s">
        <v>152</v>
      </c>
      <c r="E765" s="242" t="s">
        <v>18</v>
      </c>
      <c r="F765" s="243" t="s">
        <v>195</v>
      </c>
      <c r="G765" s="240"/>
      <c r="H765" s="242" t="s">
        <v>18</v>
      </c>
      <c r="I765" s="244"/>
      <c r="J765" s="240"/>
      <c r="K765" s="240"/>
      <c r="L765" s="245"/>
      <c r="M765" s="246"/>
      <c r="N765" s="247"/>
      <c r="O765" s="247"/>
      <c r="P765" s="247"/>
      <c r="Q765" s="247"/>
      <c r="R765" s="247"/>
      <c r="S765" s="247"/>
      <c r="T765" s="24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9" t="s">
        <v>152</v>
      </c>
      <c r="AU765" s="249" t="s">
        <v>79</v>
      </c>
      <c r="AV765" s="13" t="s">
        <v>77</v>
      </c>
      <c r="AW765" s="13" t="s">
        <v>32</v>
      </c>
      <c r="AX765" s="13" t="s">
        <v>70</v>
      </c>
      <c r="AY765" s="249" t="s">
        <v>142</v>
      </c>
    </row>
    <row r="766" spans="1:51" s="14" customFormat="1" ht="12">
      <c r="A766" s="14"/>
      <c r="B766" s="250"/>
      <c r="C766" s="251"/>
      <c r="D766" s="241" t="s">
        <v>152</v>
      </c>
      <c r="E766" s="252" t="s">
        <v>18</v>
      </c>
      <c r="F766" s="253" t="s">
        <v>196</v>
      </c>
      <c r="G766" s="251"/>
      <c r="H766" s="254">
        <v>24.33</v>
      </c>
      <c r="I766" s="255"/>
      <c r="J766" s="251"/>
      <c r="K766" s="251"/>
      <c r="L766" s="256"/>
      <c r="M766" s="257"/>
      <c r="N766" s="258"/>
      <c r="O766" s="258"/>
      <c r="P766" s="258"/>
      <c r="Q766" s="258"/>
      <c r="R766" s="258"/>
      <c r="S766" s="258"/>
      <c r="T766" s="259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0" t="s">
        <v>152</v>
      </c>
      <c r="AU766" s="260" t="s">
        <v>79</v>
      </c>
      <c r="AV766" s="14" t="s">
        <v>79</v>
      </c>
      <c r="AW766" s="14" t="s">
        <v>32</v>
      </c>
      <c r="AX766" s="14" t="s">
        <v>70</v>
      </c>
      <c r="AY766" s="260" t="s">
        <v>142</v>
      </c>
    </row>
    <row r="767" spans="1:51" s="14" customFormat="1" ht="12">
      <c r="A767" s="14"/>
      <c r="B767" s="250"/>
      <c r="C767" s="251"/>
      <c r="D767" s="241" t="s">
        <v>152</v>
      </c>
      <c r="E767" s="252" t="s">
        <v>18</v>
      </c>
      <c r="F767" s="253" t="s">
        <v>197</v>
      </c>
      <c r="G767" s="251"/>
      <c r="H767" s="254">
        <v>-0.2</v>
      </c>
      <c r="I767" s="255"/>
      <c r="J767" s="251"/>
      <c r="K767" s="251"/>
      <c r="L767" s="256"/>
      <c r="M767" s="257"/>
      <c r="N767" s="258"/>
      <c r="O767" s="258"/>
      <c r="P767" s="258"/>
      <c r="Q767" s="258"/>
      <c r="R767" s="258"/>
      <c r="S767" s="258"/>
      <c r="T767" s="25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0" t="s">
        <v>152</v>
      </c>
      <c r="AU767" s="260" t="s">
        <v>79</v>
      </c>
      <c r="AV767" s="14" t="s">
        <v>79</v>
      </c>
      <c r="AW767" s="14" t="s">
        <v>32</v>
      </c>
      <c r="AX767" s="14" t="s">
        <v>70</v>
      </c>
      <c r="AY767" s="260" t="s">
        <v>142</v>
      </c>
    </row>
    <row r="768" spans="1:51" s="14" customFormat="1" ht="12">
      <c r="A768" s="14"/>
      <c r="B768" s="250"/>
      <c r="C768" s="251"/>
      <c r="D768" s="241" t="s">
        <v>152</v>
      </c>
      <c r="E768" s="252" t="s">
        <v>18</v>
      </c>
      <c r="F768" s="253" t="s">
        <v>198</v>
      </c>
      <c r="G768" s="251"/>
      <c r="H768" s="254">
        <v>-1.65</v>
      </c>
      <c r="I768" s="255"/>
      <c r="J768" s="251"/>
      <c r="K768" s="251"/>
      <c r="L768" s="256"/>
      <c r="M768" s="257"/>
      <c r="N768" s="258"/>
      <c r="O768" s="258"/>
      <c r="P768" s="258"/>
      <c r="Q768" s="258"/>
      <c r="R768" s="258"/>
      <c r="S768" s="258"/>
      <c r="T768" s="25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0" t="s">
        <v>152</v>
      </c>
      <c r="AU768" s="260" t="s">
        <v>79</v>
      </c>
      <c r="AV768" s="14" t="s">
        <v>79</v>
      </c>
      <c r="AW768" s="14" t="s">
        <v>32</v>
      </c>
      <c r="AX768" s="14" t="s">
        <v>70</v>
      </c>
      <c r="AY768" s="260" t="s">
        <v>142</v>
      </c>
    </row>
    <row r="769" spans="1:51" s="13" customFormat="1" ht="12">
      <c r="A769" s="13"/>
      <c r="B769" s="239"/>
      <c r="C769" s="240"/>
      <c r="D769" s="241" t="s">
        <v>152</v>
      </c>
      <c r="E769" s="242" t="s">
        <v>18</v>
      </c>
      <c r="F769" s="243" t="s">
        <v>199</v>
      </c>
      <c r="G769" s="240"/>
      <c r="H769" s="242" t="s">
        <v>18</v>
      </c>
      <c r="I769" s="244"/>
      <c r="J769" s="240"/>
      <c r="K769" s="240"/>
      <c r="L769" s="245"/>
      <c r="M769" s="246"/>
      <c r="N769" s="247"/>
      <c r="O769" s="247"/>
      <c r="P769" s="247"/>
      <c r="Q769" s="247"/>
      <c r="R769" s="247"/>
      <c r="S769" s="247"/>
      <c r="T769" s="24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9" t="s">
        <v>152</v>
      </c>
      <c r="AU769" s="249" t="s">
        <v>79</v>
      </c>
      <c r="AV769" s="13" t="s">
        <v>77</v>
      </c>
      <c r="AW769" s="13" t="s">
        <v>32</v>
      </c>
      <c r="AX769" s="13" t="s">
        <v>70</v>
      </c>
      <c r="AY769" s="249" t="s">
        <v>142</v>
      </c>
    </row>
    <row r="770" spans="1:51" s="14" customFormat="1" ht="12">
      <c r="A770" s="14"/>
      <c r="B770" s="250"/>
      <c r="C770" s="251"/>
      <c r="D770" s="241" t="s">
        <v>152</v>
      </c>
      <c r="E770" s="252" t="s">
        <v>18</v>
      </c>
      <c r="F770" s="253" t="s">
        <v>200</v>
      </c>
      <c r="G770" s="251"/>
      <c r="H770" s="254">
        <v>29.51</v>
      </c>
      <c r="I770" s="255"/>
      <c r="J770" s="251"/>
      <c r="K770" s="251"/>
      <c r="L770" s="256"/>
      <c r="M770" s="257"/>
      <c r="N770" s="258"/>
      <c r="O770" s="258"/>
      <c r="P770" s="258"/>
      <c r="Q770" s="258"/>
      <c r="R770" s="258"/>
      <c r="S770" s="258"/>
      <c r="T770" s="25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0" t="s">
        <v>152</v>
      </c>
      <c r="AU770" s="260" t="s">
        <v>79</v>
      </c>
      <c r="AV770" s="14" t="s">
        <v>79</v>
      </c>
      <c r="AW770" s="14" t="s">
        <v>32</v>
      </c>
      <c r="AX770" s="14" t="s">
        <v>70</v>
      </c>
      <c r="AY770" s="260" t="s">
        <v>142</v>
      </c>
    </row>
    <row r="771" spans="1:51" s="14" customFormat="1" ht="12">
      <c r="A771" s="14"/>
      <c r="B771" s="250"/>
      <c r="C771" s="251"/>
      <c r="D771" s="241" t="s">
        <v>152</v>
      </c>
      <c r="E771" s="252" t="s">
        <v>18</v>
      </c>
      <c r="F771" s="253" t="s">
        <v>194</v>
      </c>
      <c r="G771" s="251"/>
      <c r="H771" s="254">
        <v>-0.4</v>
      </c>
      <c r="I771" s="255"/>
      <c r="J771" s="251"/>
      <c r="K771" s="251"/>
      <c r="L771" s="256"/>
      <c r="M771" s="257"/>
      <c r="N771" s="258"/>
      <c r="O771" s="258"/>
      <c r="P771" s="258"/>
      <c r="Q771" s="258"/>
      <c r="R771" s="258"/>
      <c r="S771" s="258"/>
      <c r="T771" s="25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0" t="s">
        <v>152</v>
      </c>
      <c r="AU771" s="260" t="s">
        <v>79</v>
      </c>
      <c r="AV771" s="14" t="s">
        <v>79</v>
      </c>
      <c r="AW771" s="14" t="s">
        <v>32</v>
      </c>
      <c r="AX771" s="14" t="s">
        <v>70</v>
      </c>
      <c r="AY771" s="260" t="s">
        <v>142</v>
      </c>
    </row>
    <row r="772" spans="1:51" s="14" customFormat="1" ht="12">
      <c r="A772" s="14"/>
      <c r="B772" s="250"/>
      <c r="C772" s="251"/>
      <c r="D772" s="241" t="s">
        <v>152</v>
      </c>
      <c r="E772" s="252" t="s">
        <v>18</v>
      </c>
      <c r="F772" s="253" t="s">
        <v>198</v>
      </c>
      <c r="G772" s="251"/>
      <c r="H772" s="254">
        <v>-1.65</v>
      </c>
      <c r="I772" s="255"/>
      <c r="J772" s="251"/>
      <c r="K772" s="251"/>
      <c r="L772" s="256"/>
      <c r="M772" s="257"/>
      <c r="N772" s="258"/>
      <c r="O772" s="258"/>
      <c r="P772" s="258"/>
      <c r="Q772" s="258"/>
      <c r="R772" s="258"/>
      <c r="S772" s="258"/>
      <c r="T772" s="259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0" t="s">
        <v>152</v>
      </c>
      <c r="AU772" s="260" t="s">
        <v>79</v>
      </c>
      <c r="AV772" s="14" t="s">
        <v>79</v>
      </c>
      <c r="AW772" s="14" t="s">
        <v>32</v>
      </c>
      <c r="AX772" s="14" t="s">
        <v>70</v>
      </c>
      <c r="AY772" s="260" t="s">
        <v>142</v>
      </c>
    </row>
    <row r="773" spans="1:51" s="13" customFormat="1" ht="12">
      <c r="A773" s="13"/>
      <c r="B773" s="239"/>
      <c r="C773" s="240"/>
      <c r="D773" s="241" t="s">
        <v>152</v>
      </c>
      <c r="E773" s="242" t="s">
        <v>18</v>
      </c>
      <c r="F773" s="243" t="s">
        <v>201</v>
      </c>
      <c r="G773" s="240"/>
      <c r="H773" s="242" t="s">
        <v>18</v>
      </c>
      <c r="I773" s="244"/>
      <c r="J773" s="240"/>
      <c r="K773" s="240"/>
      <c r="L773" s="245"/>
      <c r="M773" s="246"/>
      <c r="N773" s="247"/>
      <c r="O773" s="247"/>
      <c r="P773" s="247"/>
      <c r="Q773" s="247"/>
      <c r="R773" s="247"/>
      <c r="S773" s="247"/>
      <c r="T773" s="24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9" t="s">
        <v>152</v>
      </c>
      <c r="AU773" s="249" t="s">
        <v>79</v>
      </c>
      <c r="AV773" s="13" t="s">
        <v>77</v>
      </c>
      <c r="AW773" s="13" t="s">
        <v>32</v>
      </c>
      <c r="AX773" s="13" t="s">
        <v>70</v>
      </c>
      <c r="AY773" s="249" t="s">
        <v>142</v>
      </c>
    </row>
    <row r="774" spans="1:51" s="14" customFormat="1" ht="12">
      <c r="A774" s="14"/>
      <c r="B774" s="250"/>
      <c r="C774" s="251"/>
      <c r="D774" s="241" t="s">
        <v>152</v>
      </c>
      <c r="E774" s="252" t="s">
        <v>18</v>
      </c>
      <c r="F774" s="253" t="s">
        <v>202</v>
      </c>
      <c r="G774" s="251"/>
      <c r="H774" s="254">
        <v>22.85</v>
      </c>
      <c r="I774" s="255"/>
      <c r="J774" s="251"/>
      <c r="K774" s="251"/>
      <c r="L774" s="256"/>
      <c r="M774" s="257"/>
      <c r="N774" s="258"/>
      <c r="O774" s="258"/>
      <c r="P774" s="258"/>
      <c r="Q774" s="258"/>
      <c r="R774" s="258"/>
      <c r="S774" s="258"/>
      <c r="T774" s="259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0" t="s">
        <v>152</v>
      </c>
      <c r="AU774" s="260" t="s">
        <v>79</v>
      </c>
      <c r="AV774" s="14" t="s">
        <v>79</v>
      </c>
      <c r="AW774" s="14" t="s">
        <v>32</v>
      </c>
      <c r="AX774" s="14" t="s">
        <v>70</v>
      </c>
      <c r="AY774" s="260" t="s">
        <v>142</v>
      </c>
    </row>
    <row r="775" spans="1:51" s="14" customFormat="1" ht="12">
      <c r="A775" s="14"/>
      <c r="B775" s="250"/>
      <c r="C775" s="251"/>
      <c r="D775" s="241" t="s">
        <v>152</v>
      </c>
      <c r="E775" s="252" t="s">
        <v>18</v>
      </c>
      <c r="F775" s="253" t="s">
        <v>194</v>
      </c>
      <c r="G775" s="251"/>
      <c r="H775" s="254">
        <v>-0.4</v>
      </c>
      <c r="I775" s="255"/>
      <c r="J775" s="251"/>
      <c r="K775" s="251"/>
      <c r="L775" s="256"/>
      <c r="M775" s="257"/>
      <c r="N775" s="258"/>
      <c r="O775" s="258"/>
      <c r="P775" s="258"/>
      <c r="Q775" s="258"/>
      <c r="R775" s="258"/>
      <c r="S775" s="258"/>
      <c r="T775" s="25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0" t="s">
        <v>152</v>
      </c>
      <c r="AU775" s="260" t="s">
        <v>79</v>
      </c>
      <c r="AV775" s="14" t="s">
        <v>79</v>
      </c>
      <c r="AW775" s="14" t="s">
        <v>32</v>
      </c>
      <c r="AX775" s="14" t="s">
        <v>70</v>
      </c>
      <c r="AY775" s="260" t="s">
        <v>142</v>
      </c>
    </row>
    <row r="776" spans="1:51" s="14" customFormat="1" ht="12">
      <c r="A776" s="14"/>
      <c r="B776" s="250"/>
      <c r="C776" s="251"/>
      <c r="D776" s="241" t="s">
        <v>152</v>
      </c>
      <c r="E776" s="252" t="s">
        <v>18</v>
      </c>
      <c r="F776" s="253" t="s">
        <v>203</v>
      </c>
      <c r="G776" s="251"/>
      <c r="H776" s="254">
        <v>-3.3</v>
      </c>
      <c r="I776" s="255"/>
      <c r="J776" s="251"/>
      <c r="K776" s="251"/>
      <c r="L776" s="256"/>
      <c r="M776" s="257"/>
      <c r="N776" s="258"/>
      <c r="O776" s="258"/>
      <c r="P776" s="258"/>
      <c r="Q776" s="258"/>
      <c r="R776" s="258"/>
      <c r="S776" s="258"/>
      <c r="T776" s="259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0" t="s">
        <v>152</v>
      </c>
      <c r="AU776" s="260" t="s">
        <v>79</v>
      </c>
      <c r="AV776" s="14" t="s">
        <v>79</v>
      </c>
      <c r="AW776" s="14" t="s">
        <v>32</v>
      </c>
      <c r="AX776" s="14" t="s">
        <v>70</v>
      </c>
      <c r="AY776" s="260" t="s">
        <v>142</v>
      </c>
    </row>
    <row r="777" spans="1:51" s="13" customFormat="1" ht="12">
      <c r="A777" s="13"/>
      <c r="B777" s="239"/>
      <c r="C777" s="240"/>
      <c r="D777" s="241" t="s">
        <v>152</v>
      </c>
      <c r="E777" s="242" t="s">
        <v>18</v>
      </c>
      <c r="F777" s="243" t="s">
        <v>204</v>
      </c>
      <c r="G777" s="240"/>
      <c r="H777" s="242" t="s">
        <v>18</v>
      </c>
      <c r="I777" s="244"/>
      <c r="J777" s="240"/>
      <c r="K777" s="240"/>
      <c r="L777" s="245"/>
      <c r="M777" s="246"/>
      <c r="N777" s="247"/>
      <c r="O777" s="247"/>
      <c r="P777" s="247"/>
      <c r="Q777" s="247"/>
      <c r="R777" s="247"/>
      <c r="S777" s="247"/>
      <c r="T777" s="24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9" t="s">
        <v>152</v>
      </c>
      <c r="AU777" s="249" t="s">
        <v>79</v>
      </c>
      <c r="AV777" s="13" t="s">
        <v>77</v>
      </c>
      <c r="AW777" s="13" t="s">
        <v>32</v>
      </c>
      <c r="AX777" s="13" t="s">
        <v>70</v>
      </c>
      <c r="AY777" s="249" t="s">
        <v>142</v>
      </c>
    </row>
    <row r="778" spans="1:51" s="14" customFormat="1" ht="12">
      <c r="A778" s="14"/>
      <c r="B778" s="250"/>
      <c r="C778" s="251"/>
      <c r="D778" s="241" t="s">
        <v>152</v>
      </c>
      <c r="E778" s="252" t="s">
        <v>18</v>
      </c>
      <c r="F778" s="253" t="s">
        <v>205</v>
      </c>
      <c r="G778" s="251"/>
      <c r="H778" s="254">
        <v>15.45</v>
      </c>
      <c r="I778" s="255"/>
      <c r="J778" s="251"/>
      <c r="K778" s="251"/>
      <c r="L778" s="256"/>
      <c r="M778" s="257"/>
      <c r="N778" s="258"/>
      <c r="O778" s="258"/>
      <c r="P778" s="258"/>
      <c r="Q778" s="258"/>
      <c r="R778" s="258"/>
      <c r="S778" s="258"/>
      <c r="T778" s="25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0" t="s">
        <v>152</v>
      </c>
      <c r="AU778" s="260" t="s">
        <v>79</v>
      </c>
      <c r="AV778" s="14" t="s">
        <v>79</v>
      </c>
      <c r="AW778" s="14" t="s">
        <v>32</v>
      </c>
      <c r="AX778" s="14" t="s">
        <v>70</v>
      </c>
      <c r="AY778" s="260" t="s">
        <v>142</v>
      </c>
    </row>
    <row r="779" spans="1:51" s="14" customFormat="1" ht="12">
      <c r="A779" s="14"/>
      <c r="B779" s="250"/>
      <c r="C779" s="251"/>
      <c r="D779" s="241" t="s">
        <v>152</v>
      </c>
      <c r="E779" s="252" t="s">
        <v>18</v>
      </c>
      <c r="F779" s="253" t="s">
        <v>197</v>
      </c>
      <c r="G779" s="251"/>
      <c r="H779" s="254">
        <v>-0.2</v>
      </c>
      <c r="I779" s="255"/>
      <c r="J779" s="251"/>
      <c r="K779" s="251"/>
      <c r="L779" s="256"/>
      <c r="M779" s="257"/>
      <c r="N779" s="258"/>
      <c r="O779" s="258"/>
      <c r="P779" s="258"/>
      <c r="Q779" s="258"/>
      <c r="R779" s="258"/>
      <c r="S779" s="258"/>
      <c r="T779" s="259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0" t="s">
        <v>152</v>
      </c>
      <c r="AU779" s="260" t="s">
        <v>79</v>
      </c>
      <c r="AV779" s="14" t="s">
        <v>79</v>
      </c>
      <c r="AW779" s="14" t="s">
        <v>32</v>
      </c>
      <c r="AX779" s="14" t="s">
        <v>70</v>
      </c>
      <c r="AY779" s="260" t="s">
        <v>142</v>
      </c>
    </row>
    <row r="780" spans="1:51" s="14" customFormat="1" ht="12">
      <c r="A780" s="14"/>
      <c r="B780" s="250"/>
      <c r="C780" s="251"/>
      <c r="D780" s="241" t="s">
        <v>152</v>
      </c>
      <c r="E780" s="252" t="s">
        <v>18</v>
      </c>
      <c r="F780" s="253" t="s">
        <v>198</v>
      </c>
      <c r="G780" s="251"/>
      <c r="H780" s="254">
        <v>-1.65</v>
      </c>
      <c r="I780" s="255"/>
      <c r="J780" s="251"/>
      <c r="K780" s="251"/>
      <c r="L780" s="256"/>
      <c r="M780" s="257"/>
      <c r="N780" s="258"/>
      <c r="O780" s="258"/>
      <c r="P780" s="258"/>
      <c r="Q780" s="258"/>
      <c r="R780" s="258"/>
      <c r="S780" s="258"/>
      <c r="T780" s="259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0" t="s">
        <v>152</v>
      </c>
      <c r="AU780" s="260" t="s">
        <v>79</v>
      </c>
      <c r="AV780" s="14" t="s">
        <v>79</v>
      </c>
      <c r="AW780" s="14" t="s">
        <v>32</v>
      </c>
      <c r="AX780" s="14" t="s">
        <v>70</v>
      </c>
      <c r="AY780" s="260" t="s">
        <v>142</v>
      </c>
    </row>
    <row r="781" spans="1:51" s="15" customFormat="1" ht="12">
      <c r="A781" s="15"/>
      <c r="B781" s="261"/>
      <c r="C781" s="262"/>
      <c r="D781" s="241" t="s">
        <v>152</v>
      </c>
      <c r="E781" s="263" t="s">
        <v>18</v>
      </c>
      <c r="F781" s="264" t="s">
        <v>156</v>
      </c>
      <c r="G781" s="262"/>
      <c r="H781" s="265">
        <v>140.94</v>
      </c>
      <c r="I781" s="266"/>
      <c r="J781" s="262"/>
      <c r="K781" s="262"/>
      <c r="L781" s="267"/>
      <c r="M781" s="268"/>
      <c r="N781" s="269"/>
      <c r="O781" s="269"/>
      <c r="P781" s="269"/>
      <c r="Q781" s="269"/>
      <c r="R781" s="269"/>
      <c r="S781" s="269"/>
      <c r="T781" s="270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71" t="s">
        <v>152</v>
      </c>
      <c r="AU781" s="271" t="s">
        <v>79</v>
      </c>
      <c r="AV781" s="15" t="s">
        <v>150</v>
      </c>
      <c r="AW781" s="15" t="s">
        <v>32</v>
      </c>
      <c r="AX781" s="15" t="s">
        <v>77</v>
      </c>
      <c r="AY781" s="271" t="s">
        <v>142</v>
      </c>
    </row>
    <row r="782" spans="1:63" s="12" customFormat="1" ht="25.9" customHeight="1">
      <c r="A782" s="12"/>
      <c r="B782" s="211"/>
      <c r="C782" s="212"/>
      <c r="D782" s="213" t="s">
        <v>69</v>
      </c>
      <c r="E782" s="214" t="s">
        <v>867</v>
      </c>
      <c r="F782" s="214" t="s">
        <v>868</v>
      </c>
      <c r="G782" s="212"/>
      <c r="H782" s="212"/>
      <c r="I782" s="215"/>
      <c r="J782" s="216">
        <f>BK782</f>
        <v>0</v>
      </c>
      <c r="K782" s="212"/>
      <c r="L782" s="217"/>
      <c r="M782" s="218"/>
      <c r="N782" s="219"/>
      <c r="O782" s="219"/>
      <c r="P782" s="220">
        <f>P783</f>
        <v>0</v>
      </c>
      <c r="Q782" s="219"/>
      <c r="R782" s="220">
        <f>R783</f>
        <v>0</v>
      </c>
      <c r="S782" s="219"/>
      <c r="T782" s="221">
        <f>T783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22" t="s">
        <v>180</v>
      </c>
      <c r="AT782" s="223" t="s">
        <v>69</v>
      </c>
      <c r="AU782" s="223" t="s">
        <v>70</v>
      </c>
      <c r="AY782" s="222" t="s">
        <v>142</v>
      </c>
      <c r="BK782" s="224">
        <f>BK783</f>
        <v>0</v>
      </c>
    </row>
    <row r="783" spans="1:65" s="2" customFormat="1" ht="16.5" customHeight="1">
      <c r="A783" s="39"/>
      <c r="B783" s="40"/>
      <c r="C783" s="227" t="s">
        <v>869</v>
      </c>
      <c r="D783" s="227" t="s">
        <v>145</v>
      </c>
      <c r="E783" s="228" t="s">
        <v>870</v>
      </c>
      <c r="F783" s="229" t="s">
        <v>871</v>
      </c>
      <c r="G783" s="230" t="s">
        <v>309</v>
      </c>
      <c r="H783" s="232"/>
      <c r="I783" s="232"/>
      <c r="J783" s="231">
        <f>ROUND(I783*H783,2)</f>
        <v>0</v>
      </c>
      <c r="K783" s="229" t="s">
        <v>18</v>
      </c>
      <c r="L783" s="45"/>
      <c r="M783" s="281" t="s">
        <v>18</v>
      </c>
      <c r="N783" s="282" t="s">
        <v>41</v>
      </c>
      <c r="O783" s="283"/>
      <c r="P783" s="284">
        <f>O783*H783</f>
        <v>0</v>
      </c>
      <c r="Q783" s="284">
        <v>0</v>
      </c>
      <c r="R783" s="284">
        <f>Q783*H783</f>
        <v>0</v>
      </c>
      <c r="S783" s="284">
        <v>0</v>
      </c>
      <c r="T783" s="285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7" t="s">
        <v>150</v>
      </c>
      <c r="AT783" s="237" t="s">
        <v>145</v>
      </c>
      <c r="AU783" s="237" t="s">
        <v>77</v>
      </c>
      <c r="AY783" s="18" t="s">
        <v>142</v>
      </c>
      <c r="BE783" s="238">
        <f>IF(N783="základní",J783,0)</f>
        <v>0</v>
      </c>
      <c r="BF783" s="238">
        <f>IF(N783="snížená",J783,0)</f>
        <v>0</v>
      </c>
      <c r="BG783" s="238">
        <f>IF(N783="zákl. přenesená",J783,0)</f>
        <v>0</v>
      </c>
      <c r="BH783" s="238">
        <f>IF(N783="sníž. přenesená",J783,0)</f>
        <v>0</v>
      </c>
      <c r="BI783" s="238">
        <f>IF(N783="nulová",J783,0)</f>
        <v>0</v>
      </c>
      <c r="BJ783" s="18" t="s">
        <v>77</v>
      </c>
      <c r="BK783" s="238">
        <f>ROUND(I783*H783,2)</f>
        <v>0</v>
      </c>
      <c r="BL783" s="18" t="s">
        <v>150</v>
      </c>
      <c r="BM783" s="237" t="s">
        <v>872</v>
      </c>
    </row>
    <row r="784" spans="1:31" s="2" customFormat="1" ht="6.95" customHeight="1">
      <c r="A784" s="39"/>
      <c r="B784" s="60"/>
      <c r="C784" s="61"/>
      <c r="D784" s="61"/>
      <c r="E784" s="61"/>
      <c r="F784" s="61"/>
      <c r="G784" s="61"/>
      <c r="H784" s="61"/>
      <c r="I784" s="176"/>
      <c r="J784" s="61"/>
      <c r="K784" s="61"/>
      <c r="L784" s="45"/>
      <c r="M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</row>
  </sheetData>
  <sheetProtection password="CC35" sheet="1" objects="1" scenarios="1" formatColumns="0" formatRows="0" autoFilter="0"/>
  <autoFilter ref="C107:K7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6:H96"/>
    <mergeCell ref="E98:H98"/>
    <mergeCell ref="E100:H10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79</v>
      </c>
    </row>
    <row r="4" spans="2:46" s="1" customFormat="1" ht="24.95" customHeight="1">
      <c r="B4" s="21"/>
      <c r="D4" s="143" t="s">
        <v>95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15</v>
      </c>
      <c r="I6" s="139"/>
      <c r="L6" s="21"/>
    </row>
    <row r="7" spans="2:12" s="1" customFormat="1" ht="16.5" customHeight="1">
      <c r="B7" s="21"/>
      <c r="E7" s="146" t="str">
        <f>'Rekapitulace stavby'!K6</f>
        <v>Oprava ZŠ Záhuní - IV.etapa rekonstrukce sanitárního zázemí v 1.NP a 2.NP, pavilonu učeben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96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97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98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873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17</v>
      </c>
      <c r="E13" s="39"/>
      <c r="F13" s="134" t="s">
        <v>18</v>
      </c>
      <c r="G13" s="39"/>
      <c r="H13" s="39"/>
      <c r="I13" s="150" t="s">
        <v>19</v>
      </c>
      <c r="J13" s="134" t="s">
        <v>18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20</v>
      </c>
      <c r="E14" s="39"/>
      <c r="F14" s="134" t="s">
        <v>21</v>
      </c>
      <c r="G14" s="39"/>
      <c r="H14" s="39"/>
      <c r="I14" s="150" t="s">
        <v>22</v>
      </c>
      <c r="J14" s="151" t="str">
        <f>'Rekapitulace stavby'!AN8</f>
        <v>22. 5. 2019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24</v>
      </c>
      <c r="E16" s="39"/>
      <c r="F16" s="39"/>
      <c r="G16" s="39"/>
      <c r="H16" s="39"/>
      <c r="I16" s="150" t="s">
        <v>25</v>
      </c>
      <c r="J16" s="134" t="s">
        <v>18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26</v>
      </c>
      <c r="F17" s="39"/>
      <c r="G17" s="39"/>
      <c r="H17" s="39"/>
      <c r="I17" s="150" t="s">
        <v>27</v>
      </c>
      <c r="J17" s="134" t="s">
        <v>18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28</v>
      </c>
      <c r="E19" s="39"/>
      <c r="F19" s="39"/>
      <c r="G19" s="39"/>
      <c r="H19" s="39"/>
      <c r="I19" s="150" t="s">
        <v>25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27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30</v>
      </c>
      <c r="E22" s="39"/>
      <c r="F22" s="39"/>
      <c r="G22" s="39"/>
      <c r="H22" s="39"/>
      <c r="I22" s="150" t="s">
        <v>25</v>
      </c>
      <c r="J22" s="134" t="s">
        <v>18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50" t="s">
        <v>27</v>
      </c>
      <c r="J23" s="134" t="s">
        <v>18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33</v>
      </c>
      <c r="E25" s="39"/>
      <c r="F25" s="39"/>
      <c r="G25" s="39"/>
      <c r="H25" s="39"/>
      <c r="I25" s="150" t="s">
        <v>25</v>
      </c>
      <c r="J25" s="134" t="str">
        <f>IF('Rekapitulace stavby'!AN19="","",'Rekapitulace stavby'!AN19)</f>
        <v/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50" t="s">
        <v>27</v>
      </c>
      <c r="J26" s="134" t="str">
        <f>IF('Rekapitulace stavby'!AN20="","",'Rekapitulace stavby'!AN20)</f>
        <v/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34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18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36</v>
      </c>
      <c r="E32" s="39"/>
      <c r="F32" s="39"/>
      <c r="G32" s="39"/>
      <c r="H32" s="39"/>
      <c r="I32" s="147"/>
      <c r="J32" s="160">
        <f>ROUND(J108,2)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38</v>
      </c>
      <c r="G34" s="39"/>
      <c r="H34" s="39"/>
      <c r="I34" s="162" t="s">
        <v>37</v>
      </c>
      <c r="J34" s="161" t="s">
        <v>39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45" t="s">
        <v>41</v>
      </c>
      <c r="F35" s="164">
        <f>ROUND((SUM(BE108:BE783)),2)</f>
        <v>0</v>
      </c>
      <c r="G35" s="39"/>
      <c r="H35" s="39"/>
      <c r="I35" s="165">
        <v>0.21</v>
      </c>
      <c r="J35" s="164">
        <f>ROUND(((SUM(BE108:BE783))*I35),2)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42</v>
      </c>
      <c r="F36" s="164">
        <f>ROUND((SUM(BF108:BF783)),2)</f>
        <v>0</v>
      </c>
      <c r="G36" s="39"/>
      <c r="H36" s="39"/>
      <c r="I36" s="165">
        <v>0.15</v>
      </c>
      <c r="J36" s="164">
        <f>ROUND(((SUM(BF108:BF783))*I36),2)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43</v>
      </c>
      <c r="F37" s="164">
        <f>ROUND((SUM(BG108:BG783)),2)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44</v>
      </c>
      <c r="F38" s="164">
        <f>ROUND((SUM(BH108:BH783)),2)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45</v>
      </c>
      <c r="F39" s="164">
        <f>ROUND((SUM(BI108:BI783)),2)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100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15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Oprava ZŠ Záhuní - IV.etapa rekonstrukce sanitárního zázemí v 1.NP a 2.NP, pavilonu učeben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96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97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98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012 - Stavební úpravy 2.NP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20</v>
      </c>
      <c r="D56" s="41"/>
      <c r="E56" s="41"/>
      <c r="F56" s="28" t="str">
        <f>F14</f>
        <v xml:space="preserve"> </v>
      </c>
      <c r="G56" s="41"/>
      <c r="H56" s="41"/>
      <c r="I56" s="150" t="s">
        <v>22</v>
      </c>
      <c r="J56" s="73" t="str">
        <f>IF(J14="","",J14)</f>
        <v>22. 5. 2019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7.9" customHeight="1">
      <c r="A58" s="39"/>
      <c r="B58" s="40"/>
      <c r="C58" s="33" t="s">
        <v>24</v>
      </c>
      <c r="D58" s="41"/>
      <c r="E58" s="41"/>
      <c r="F58" s="28" t="str">
        <f>E17</f>
        <v>Město Frenštát p.R., Náměstí Míru 1</v>
      </c>
      <c r="G58" s="41"/>
      <c r="H58" s="41"/>
      <c r="I58" s="150" t="s">
        <v>30</v>
      </c>
      <c r="J58" s="37" t="str">
        <f>E23</f>
        <v>Ing.arch. Janda Martin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150" t="s">
        <v>33</v>
      </c>
      <c r="J59" s="37" t="str">
        <f>E26</f>
        <v xml:space="preserve"> 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101</v>
      </c>
      <c r="D61" s="182"/>
      <c r="E61" s="182"/>
      <c r="F61" s="182"/>
      <c r="G61" s="182"/>
      <c r="H61" s="182"/>
      <c r="I61" s="183"/>
      <c r="J61" s="184" t="s">
        <v>102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68</v>
      </c>
      <c r="D63" s="41"/>
      <c r="E63" s="41"/>
      <c r="F63" s="41"/>
      <c r="G63" s="41"/>
      <c r="H63" s="41"/>
      <c r="I63" s="147"/>
      <c r="J63" s="103">
        <f>J108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103</v>
      </c>
    </row>
    <row r="64" spans="1:31" s="9" customFormat="1" ht="24.95" customHeight="1">
      <c r="A64" s="9"/>
      <c r="B64" s="186"/>
      <c r="C64" s="187"/>
      <c r="D64" s="188" t="s">
        <v>104</v>
      </c>
      <c r="E64" s="189"/>
      <c r="F64" s="189"/>
      <c r="G64" s="189"/>
      <c r="H64" s="189"/>
      <c r="I64" s="190"/>
      <c r="J64" s="191">
        <f>J109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105</v>
      </c>
      <c r="E65" s="195"/>
      <c r="F65" s="195"/>
      <c r="G65" s="195"/>
      <c r="H65" s="195"/>
      <c r="I65" s="196"/>
      <c r="J65" s="197">
        <f>J110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106</v>
      </c>
      <c r="E66" s="195"/>
      <c r="F66" s="195"/>
      <c r="G66" s="195"/>
      <c r="H66" s="195"/>
      <c r="I66" s="196"/>
      <c r="J66" s="197">
        <f>J116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107</v>
      </c>
      <c r="E67" s="195"/>
      <c r="F67" s="195"/>
      <c r="G67" s="195"/>
      <c r="H67" s="195"/>
      <c r="I67" s="196"/>
      <c r="J67" s="197">
        <f>J176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108</v>
      </c>
      <c r="E68" s="195"/>
      <c r="F68" s="195"/>
      <c r="G68" s="195"/>
      <c r="H68" s="195"/>
      <c r="I68" s="196"/>
      <c r="J68" s="197">
        <f>J247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109</v>
      </c>
      <c r="E69" s="195"/>
      <c r="F69" s="195"/>
      <c r="G69" s="195"/>
      <c r="H69" s="195"/>
      <c r="I69" s="196"/>
      <c r="J69" s="197">
        <f>J257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6"/>
      <c r="C70" s="187"/>
      <c r="D70" s="188" t="s">
        <v>110</v>
      </c>
      <c r="E70" s="189"/>
      <c r="F70" s="189"/>
      <c r="G70" s="189"/>
      <c r="H70" s="189"/>
      <c r="I70" s="190"/>
      <c r="J70" s="191">
        <f>J260</f>
        <v>0</v>
      </c>
      <c r="K70" s="187"/>
      <c r="L70" s="19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3"/>
      <c r="C71" s="126"/>
      <c r="D71" s="194" t="s">
        <v>111</v>
      </c>
      <c r="E71" s="195"/>
      <c r="F71" s="195"/>
      <c r="G71" s="195"/>
      <c r="H71" s="195"/>
      <c r="I71" s="196"/>
      <c r="J71" s="197">
        <f>J261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3"/>
      <c r="C72" s="126"/>
      <c r="D72" s="194" t="s">
        <v>112</v>
      </c>
      <c r="E72" s="195"/>
      <c r="F72" s="195"/>
      <c r="G72" s="195"/>
      <c r="H72" s="195"/>
      <c r="I72" s="196"/>
      <c r="J72" s="197">
        <f>J274</f>
        <v>0</v>
      </c>
      <c r="K72" s="126"/>
      <c r="L72" s="19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3"/>
      <c r="C73" s="126"/>
      <c r="D73" s="194" t="s">
        <v>113</v>
      </c>
      <c r="E73" s="195"/>
      <c r="F73" s="195"/>
      <c r="G73" s="195"/>
      <c r="H73" s="195"/>
      <c r="I73" s="196"/>
      <c r="J73" s="197">
        <f>J295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3"/>
      <c r="C74" s="126"/>
      <c r="D74" s="194" t="s">
        <v>114</v>
      </c>
      <c r="E74" s="195"/>
      <c r="F74" s="195"/>
      <c r="G74" s="195"/>
      <c r="H74" s="195"/>
      <c r="I74" s="196"/>
      <c r="J74" s="197">
        <f>J332</f>
        <v>0</v>
      </c>
      <c r="K74" s="126"/>
      <c r="L74" s="19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3"/>
      <c r="C75" s="126"/>
      <c r="D75" s="194" t="s">
        <v>115</v>
      </c>
      <c r="E75" s="195"/>
      <c r="F75" s="195"/>
      <c r="G75" s="195"/>
      <c r="H75" s="195"/>
      <c r="I75" s="196"/>
      <c r="J75" s="197">
        <f>J356</f>
        <v>0</v>
      </c>
      <c r="K75" s="126"/>
      <c r="L75" s="19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3"/>
      <c r="C76" s="126"/>
      <c r="D76" s="194" t="s">
        <v>116</v>
      </c>
      <c r="E76" s="195"/>
      <c r="F76" s="195"/>
      <c r="G76" s="195"/>
      <c r="H76" s="195"/>
      <c r="I76" s="196"/>
      <c r="J76" s="197">
        <f>J489</f>
        <v>0</v>
      </c>
      <c r="K76" s="126"/>
      <c r="L76" s="19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3"/>
      <c r="C77" s="126"/>
      <c r="D77" s="194" t="s">
        <v>117</v>
      </c>
      <c r="E77" s="195"/>
      <c r="F77" s="195"/>
      <c r="G77" s="195"/>
      <c r="H77" s="195"/>
      <c r="I77" s="196"/>
      <c r="J77" s="197">
        <f>J511</f>
        <v>0</v>
      </c>
      <c r="K77" s="126"/>
      <c r="L77" s="19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3"/>
      <c r="C78" s="126"/>
      <c r="D78" s="194" t="s">
        <v>118</v>
      </c>
      <c r="E78" s="195"/>
      <c r="F78" s="195"/>
      <c r="G78" s="195"/>
      <c r="H78" s="195"/>
      <c r="I78" s="196"/>
      <c r="J78" s="197">
        <f>J529</f>
        <v>0</v>
      </c>
      <c r="K78" s="126"/>
      <c r="L78" s="19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3"/>
      <c r="C79" s="126"/>
      <c r="D79" s="194" t="s">
        <v>119</v>
      </c>
      <c r="E79" s="195"/>
      <c r="F79" s="195"/>
      <c r="G79" s="195"/>
      <c r="H79" s="195"/>
      <c r="I79" s="196"/>
      <c r="J79" s="197">
        <f>J551</f>
        <v>0</v>
      </c>
      <c r="K79" s="126"/>
      <c r="L79" s="19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3"/>
      <c r="C80" s="126"/>
      <c r="D80" s="194" t="s">
        <v>120</v>
      </c>
      <c r="E80" s="195"/>
      <c r="F80" s="195"/>
      <c r="G80" s="195"/>
      <c r="H80" s="195"/>
      <c r="I80" s="196"/>
      <c r="J80" s="197">
        <f>J590</f>
        <v>0</v>
      </c>
      <c r="K80" s="126"/>
      <c r="L80" s="19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3"/>
      <c r="C81" s="126"/>
      <c r="D81" s="194" t="s">
        <v>121</v>
      </c>
      <c r="E81" s="195"/>
      <c r="F81" s="195"/>
      <c r="G81" s="195"/>
      <c r="H81" s="195"/>
      <c r="I81" s="196"/>
      <c r="J81" s="197">
        <f>J613</f>
        <v>0</v>
      </c>
      <c r="K81" s="126"/>
      <c r="L81" s="19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3"/>
      <c r="C82" s="126"/>
      <c r="D82" s="194" t="s">
        <v>122</v>
      </c>
      <c r="E82" s="195"/>
      <c r="F82" s="195"/>
      <c r="G82" s="195"/>
      <c r="H82" s="195"/>
      <c r="I82" s="196"/>
      <c r="J82" s="197">
        <f>J621</f>
        <v>0</v>
      </c>
      <c r="K82" s="126"/>
      <c r="L82" s="19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3"/>
      <c r="C83" s="126"/>
      <c r="D83" s="194" t="s">
        <v>123</v>
      </c>
      <c r="E83" s="195"/>
      <c r="F83" s="195"/>
      <c r="G83" s="195"/>
      <c r="H83" s="195"/>
      <c r="I83" s="196"/>
      <c r="J83" s="197">
        <f>J652</f>
        <v>0</v>
      </c>
      <c r="K83" s="126"/>
      <c r="L83" s="19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3"/>
      <c r="C84" s="126"/>
      <c r="D84" s="194" t="s">
        <v>124</v>
      </c>
      <c r="E84" s="195"/>
      <c r="F84" s="195"/>
      <c r="G84" s="195"/>
      <c r="H84" s="195"/>
      <c r="I84" s="196"/>
      <c r="J84" s="197">
        <f>J720</f>
        <v>0</v>
      </c>
      <c r="K84" s="126"/>
      <c r="L84" s="19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3"/>
      <c r="C85" s="126"/>
      <c r="D85" s="194" t="s">
        <v>125</v>
      </c>
      <c r="E85" s="195"/>
      <c r="F85" s="195"/>
      <c r="G85" s="195"/>
      <c r="H85" s="195"/>
      <c r="I85" s="196"/>
      <c r="J85" s="197">
        <f>J733</f>
        <v>0</v>
      </c>
      <c r="K85" s="126"/>
      <c r="L85" s="19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9" customFormat="1" ht="24.95" customHeight="1">
      <c r="A86" s="9"/>
      <c r="B86" s="186"/>
      <c r="C86" s="187"/>
      <c r="D86" s="188" t="s">
        <v>126</v>
      </c>
      <c r="E86" s="189"/>
      <c r="F86" s="189"/>
      <c r="G86" s="189"/>
      <c r="H86" s="189"/>
      <c r="I86" s="190"/>
      <c r="J86" s="191">
        <f>J782</f>
        <v>0</v>
      </c>
      <c r="K86" s="187"/>
      <c r="L86" s="192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2" customFormat="1" ht="21.8" customHeight="1">
      <c r="A87" s="39"/>
      <c r="B87" s="40"/>
      <c r="C87" s="41"/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176"/>
      <c r="J88" s="61"/>
      <c r="K88" s="6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92" spans="1:31" s="2" customFormat="1" ht="6.95" customHeight="1">
      <c r="A92" s="39"/>
      <c r="B92" s="62"/>
      <c r="C92" s="63"/>
      <c r="D92" s="63"/>
      <c r="E92" s="63"/>
      <c r="F92" s="63"/>
      <c r="G92" s="63"/>
      <c r="H92" s="63"/>
      <c r="I92" s="179"/>
      <c r="J92" s="63"/>
      <c r="K92" s="63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4.95" customHeight="1">
      <c r="A93" s="39"/>
      <c r="B93" s="40"/>
      <c r="C93" s="24" t="s">
        <v>127</v>
      </c>
      <c r="D93" s="41"/>
      <c r="E93" s="41"/>
      <c r="F93" s="41"/>
      <c r="G93" s="41"/>
      <c r="H93" s="41"/>
      <c r="I93" s="147"/>
      <c r="J93" s="41"/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147"/>
      <c r="J94" s="41"/>
      <c r="K94" s="41"/>
      <c r="L94" s="14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15</v>
      </c>
      <c r="D95" s="41"/>
      <c r="E95" s="41"/>
      <c r="F95" s="41"/>
      <c r="G95" s="41"/>
      <c r="H95" s="41"/>
      <c r="I95" s="147"/>
      <c r="J95" s="41"/>
      <c r="K95" s="41"/>
      <c r="L95" s="14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6.5" customHeight="1">
      <c r="A96" s="39"/>
      <c r="B96" s="40"/>
      <c r="C96" s="41"/>
      <c r="D96" s="41"/>
      <c r="E96" s="180" t="str">
        <f>E7</f>
        <v>Oprava ZŠ Záhuní - IV.etapa rekonstrukce sanitárního zázemí v 1.NP a 2.NP, pavilonu učeben</v>
      </c>
      <c r="F96" s="33"/>
      <c r="G96" s="33"/>
      <c r="H96" s="33"/>
      <c r="I96" s="147"/>
      <c r="J96" s="41"/>
      <c r="K96" s="41"/>
      <c r="L96" s="14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2:12" s="1" customFormat="1" ht="12" customHeight="1">
      <c r="B97" s="22"/>
      <c r="C97" s="33" t="s">
        <v>96</v>
      </c>
      <c r="D97" s="23"/>
      <c r="E97" s="23"/>
      <c r="F97" s="23"/>
      <c r="G97" s="23"/>
      <c r="H97" s="23"/>
      <c r="I97" s="139"/>
      <c r="J97" s="23"/>
      <c r="K97" s="23"/>
      <c r="L97" s="21"/>
    </row>
    <row r="98" spans="1:31" s="2" customFormat="1" ht="16.5" customHeight="1">
      <c r="A98" s="39"/>
      <c r="B98" s="40"/>
      <c r="C98" s="41"/>
      <c r="D98" s="41"/>
      <c r="E98" s="180" t="s">
        <v>97</v>
      </c>
      <c r="F98" s="41"/>
      <c r="G98" s="41"/>
      <c r="H98" s="41"/>
      <c r="I98" s="147"/>
      <c r="J98" s="41"/>
      <c r="K98" s="41"/>
      <c r="L98" s="14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98</v>
      </c>
      <c r="D99" s="41"/>
      <c r="E99" s="41"/>
      <c r="F99" s="41"/>
      <c r="G99" s="41"/>
      <c r="H99" s="41"/>
      <c r="I99" s="147"/>
      <c r="J99" s="41"/>
      <c r="K99" s="41"/>
      <c r="L99" s="14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70" t="str">
        <f>E11</f>
        <v>SO 012 - Stavební úpravy 2.NP</v>
      </c>
      <c r="F100" s="41"/>
      <c r="G100" s="41"/>
      <c r="H100" s="41"/>
      <c r="I100" s="147"/>
      <c r="J100" s="41"/>
      <c r="K100" s="41"/>
      <c r="L100" s="14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147"/>
      <c r="J101" s="41"/>
      <c r="K101" s="41"/>
      <c r="L101" s="148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2" customHeight="1">
      <c r="A102" s="39"/>
      <c r="B102" s="40"/>
      <c r="C102" s="33" t="s">
        <v>20</v>
      </c>
      <c r="D102" s="41"/>
      <c r="E102" s="41"/>
      <c r="F102" s="28" t="str">
        <f>F14</f>
        <v xml:space="preserve"> </v>
      </c>
      <c r="G102" s="41"/>
      <c r="H102" s="41"/>
      <c r="I102" s="150" t="s">
        <v>22</v>
      </c>
      <c r="J102" s="73" t="str">
        <f>IF(J14="","",J14)</f>
        <v>22. 5. 2019</v>
      </c>
      <c r="K102" s="41"/>
      <c r="L102" s="148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147"/>
      <c r="J103" s="41"/>
      <c r="K103" s="41"/>
      <c r="L103" s="14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7.9" customHeight="1">
      <c r="A104" s="39"/>
      <c r="B104" s="40"/>
      <c r="C104" s="33" t="s">
        <v>24</v>
      </c>
      <c r="D104" s="41"/>
      <c r="E104" s="41"/>
      <c r="F104" s="28" t="str">
        <f>E17</f>
        <v>Město Frenštát p.R., Náměstí Míru 1</v>
      </c>
      <c r="G104" s="41"/>
      <c r="H104" s="41"/>
      <c r="I104" s="150" t="s">
        <v>30</v>
      </c>
      <c r="J104" s="37" t="str">
        <f>E23</f>
        <v>Ing.arch. Janda Martin</v>
      </c>
      <c r="K104" s="41"/>
      <c r="L104" s="14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5.15" customHeight="1">
      <c r="A105" s="39"/>
      <c r="B105" s="40"/>
      <c r="C105" s="33" t="s">
        <v>28</v>
      </c>
      <c r="D105" s="41"/>
      <c r="E105" s="41"/>
      <c r="F105" s="28" t="str">
        <f>IF(E20="","",E20)</f>
        <v>Vyplň údaj</v>
      </c>
      <c r="G105" s="41"/>
      <c r="H105" s="41"/>
      <c r="I105" s="150" t="s">
        <v>33</v>
      </c>
      <c r="J105" s="37" t="str">
        <f>E26</f>
        <v xml:space="preserve"> </v>
      </c>
      <c r="K105" s="41"/>
      <c r="L105" s="148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0.3" customHeight="1">
      <c r="A106" s="39"/>
      <c r="B106" s="40"/>
      <c r="C106" s="41"/>
      <c r="D106" s="41"/>
      <c r="E106" s="41"/>
      <c r="F106" s="41"/>
      <c r="G106" s="41"/>
      <c r="H106" s="41"/>
      <c r="I106" s="147"/>
      <c r="J106" s="41"/>
      <c r="K106" s="41"/>
      <c r="L106" s="148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11" customFormat="1" ht="29.25" customHeight="1">
      <c r="A107" s="199"/>
      <c r="B107" s="200"/>
      <c r="C107" s="201" t="s">
        <v>128</v>
      </c>
      <c r="D107" s="202" t="s">
        <v>55</v>
      </c>
      <c r="E107" s="202" t="s">
        <v>51</v>
      </c>
      <c r="F107" s="202" t="s">
        <v>52</v>
      </c>
      <c r="G107" s="202" t="s">
        <v>129</v>
      </c>
      <c r="H107" s="202" t="s">
        <v>130</v>
      </c>
      <c r="I107" s="203" t="s">
        <v>131</v>
      </c>
      <c r="J107" s="202" t="s">
        <v>102</v>
      </c>
      <c r="K107" s="204" t="s">
        <v>132</v>
      </c>
      <c r="L107" s="205"/>
      <c r="M107" s="93" t="s">
        <v>18</v>
      </c>
      <c r="N107" s="94" t="s">
        <v>40</v>
      </c>
      <c r="O107" s="94" t="s">
        <v>133</v>
      </c>
      <c r="P107" s="94" t="s">
        <v>134</v>
      </c>
      <c r="Q107" s="94" t="s">
        <v>135</v>
      </c>
      <c r="R107" s="94" t="s">
        <v>136</v>
      </c>
      <c r="S107" s="94" t="s">
        <v>137</v>
      </c>
      <c r="T107" s="95" t="s">
        <v>138</v>
      </c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</row>
    <row r="108" spans="1:63" s="2" customFormat="1" ht="22.8" customHeight="1">
      <c r="A108" s="39"/>
      <c r="B108" s="40"/>
      <c r="C108" s="100" t="s">
        <v>139</v>
      </c>
      <c r="D108" s="41"/>
      <c r="E108" s="41"/>
      <c r="F108" s="41"/>
      <c r="G108" s="41"/>
      <c r="H108" s="41"/>
      <c r="I108" s="147"/>
      <c r="J108" s="206">
        <f>BK108</f>
        <v>0</v>
      </c>
      <c r="K108" s="41"/>
      <c r="L108" s="45"/>
      <c r="M108" s="96"/>
      <c r="N108" s="207"/>
      <c r="O108" s="97"/>
      <c r="P108" s="208">
        <f>P109+P260+P782</f>
        <v>0</v>
      </c>
      <c r="Q108" s="97"/>
      <c r="R108" s="208">
        <f>R109+R260+R782</f>
        <v>11.901031799999998</v>
      </c>
      <c r="S108" s="97"/>
      <c r="T108" s="209">
        <f>T109+T260+T782</f>
        <v>8.8356414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69</v>
      </c>
      <c r="AU108" s="18" t="s">
        <v>103</v>
      </c>
      <c r="BK108" s="210">
        <f>BK109+BK260+BK782</f>
        <v>0</v>
      </c>
    </row>
    <row r="109" spans="1:63" s="12" customFormat="1" ht="25.9" customHeight="1">
      <c r="A109" s="12"/>
      <c r="B109" s="211"/>
      <c r="C109" s="212"/>
      <c r="D109" s="213" t="s">
        <v>69</v>
      </c>
      <c r="E109" s="214" t="s">
        <v>140</v>
      </c>
      <c r="F109" s="214" t="s">
        <v>141</v>
      </c>
      <c r="G109" s="212"/>
      <c r="H109" s="212"/>
      <c r="I109" s="215"/>
      <c r="J109" s="216">
        <f>BK109</f>
        <v>0</v>
      </c>
      <c r="K109" s="212"/>
      <c r="L109" s="217"/>
      <c r="M109" s="218"/>
      <c r="N109" s="219"/>
      <c r="O109" s="219"/>
      <c r="P109" s="220">
        <f>P110+P116+P176+P247+P257</f>
        <v>0</v>
      </c>
      <c r="Q109" s="219"/>
      <c r="R109" s="220">
        <f>R110+R116+R176+R247+R257</f>
        <v>6.810416999999999</v>
      </c>
      <c r="S109" s="219"/>
      <c r="T109" s="221">
        <f>T110+T116+T176+T247+T257</f>
        <v>7.01576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2" t="s">
        <v>77</v>
      </c>
      <c r="AT109" s="223" t="s">
        <v>69</v>
      </c>
      <c r="AU109" s="223" t="s">
        <v>70</v>
      </c>
      <c r="AY109" s="222" t="s">
        <v>142</v>
      </c>
      <c r="BK109" s="224">
        <f>BK110+BK116+BK176+BK247+BK257</f>
        <v>0</v>
      </c>
    </row>
    <row r="110" spans="1:63" s="12" customFormat="1" ht="22.8" customHeight="1">
      <c r="A110" s="12"/>
      <c r="B110" s="211"/>
      <c r="C110" s="212"/>
      <c r="D110" s="213" t="s">
        <v>69</v>
      </c>
      <c r="E110" s="225" t="s">
        <v>143</v>
      </c>
      <c r="F110" s="225" t="s">
        <v>144</v>
      </c>
      <c r="G110" s="212"/>
      <c r="H110" s="212"/>
      <c r="I110" s="215"/>
      <c r="J110" s="226">
        <f>BK110</f>
        <v>0</v>
      </c>
      <c r="K110" s="212"/>
      <c r="L110" s="217"/>
      <c r="M110" s="218"/>
      <c r="N110" s="219"/>
      <c r="O110" s="219"/>
      <c r="P110" s="220">
        <f>SUM(P111:P115)</f>
        <v>0</v>
      </c>
      <c r="Q110" s="219"/>
      <c r="R110" s="220">
        <f>SUM(R111:R115)</f>
        <v>0.5201478</v>
      </c>
      <c r="S110" s="219"/>
      <c r="T110" s="221">
        <f>SUM(T111:T115)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2" t="s">
        <v>77</v>
      </c>
      <c r="AT110" s="223" t="s">
        <v>69</v>
      </c>
      <c r="AU110" s="223" t="s">
        <v>77</v>
      </c>
      <c r="AY110" s="222" t="s">
        <v>142</v>
      </c>
      <c r="BK110" s="224">
        <f>SUM(BK111:BK115)</f>
        <v>0</v>
      </c>
    </row>
    <row r="111" spans="1:65" s="2" customFormat="1" ht="24" customHeight="1">
      <c r="A111" s="39"/>
      <c r="B111" s="40"/>
      <c r="C111" s="227" t="s">
        <v>77</v>
      </c>
      <c r="D111" s="227" t="s">
        <v>145</v>
      </c>
      <c r="E111" s="228" t="s">
        <v>146</v>
      </c>
      <c r="F111" s="229" t="s">
        <v>147</v>
      </c>
      <c r="G111" s="230" t="s">
        <v>148</v>
      </c>
      <c r="H111" s="231">
        <v>6.03</v>
      </c>
      <c r="I111" s="232"/>
      <c r="J111" s="231">
        <f>ROUND(I111*H111,2)</f>
        <v>0</v>
      </c>
      <c r="K111" s="229" t="s">
        <v>149</v>
      </c>
      <c r="L111" s="45"/>
      <c r="M111" s="233" t="s">
        <v>18</v>
      </c>
      <c r="N111" s="234" t="s">
        <v>41</v>
      </c>
      <c r="O111" s="85"/>
      <c r="P111" s="235">
        <f>O111*H111</f>
        <v>0</v>
      </c>
      <c r="Q111" s="235">
        <v>0.08626</v>
      </c>
      <c r="R111" s="235">
        <f>Q111*H111</f>
        <v>0.5201478</v>
      </c>
      <c r="S111" s="235">
        <v>0</v>
      </c>
      <c r="T111" s="23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7" t="s">
        <v>150</v>
      </c>
      <c r="AT111" s="237" t="s">
        <v>145</v>
      </c>
      <c r="AU111" s="237" t="s">
        <v>79</v>
      </c>
      <c r="AY111" s="18" t="s">
        <v>142</v>
      </c>
      <c r="BE111" s="238">
        <f>IF(N111="základní",J111,0)</f>
        <v>0</v>
      </c>
      <c r="BF111" s="238">
        <f>IF(N111="snížená",J111,0)</f>
        <v>0</v>
      </c>
      <c r="BG111" s="238">
        <f>IF(N111="zákl. přenesená",J111,0)</f>
        <v>0</v>
      </c>
      <c r="BH111" s="238">
        <f>IF(N111="sníž. přenesená",J111,0)</f>
        <v>0</v>
      </c>
      <c r="BI111" s="238">
        <f>IF(N111="nulová",J111,0)</f>
        <v>0</v>
      </c>
      <c r="BJ111" s="18" t="s">
        <v>77</v>
      </c>
      <c r="BK111" s="238">
        <f>ROUND(I111*H111,2)</f>
        <v>0</v>
      </c>
      <c r="BL111" s="18" t="s">
        <v>150</v>
      </c>
      <c r="BM111" s="237" t="s">
        <v>874</v>
      </c>
    </row>
    <row r="112" spans="1:51" s="13" customFormat="1" ht="12">
      <c r="A112" s="13"/>
      <c r="B112" s="239"/>
      <c r="C112" s="240"/>
      <c r="D112" s="241" t="s">
        <v>152</v>
      </c>
      <c r="E112" s="242" t="s">
        <v>18</v>
      </c>
      <c r="F112" s="243" t="s">
        <v>153</v>
      </c>
      <c r="G112" s="240"/>
      <c r="H112" s="242" t="s">
        <v>18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9" t="s">
        <v>152</v>
      </c>
      <c r="AU112" s="249" t="s">
        <v>79</v>
      </c>
      <c r="AV112" s="13" t="s">
        <v>77</v>
      </c>
      <c r="AW112" s="13" t="s">
        <v>32</v>
      </c>
      <c r="AX112" s="13" t="s">
        <v>70</v>
      </c>
      <c r="AY112" s="249" t="s">
        <v>142</v>
      </c>
    </row>
    <row r="113" spans="1:51" s="14" customFormat="1" ht="12">
      <c r="A113" s="14"/>
      <c r="B113" s="250"/>
      <c r="C113" s="251"/>
      <c r="D113" s="241" t="s">
        <v>152</v>
      </c>
      <c r="E113" s="252" t="s">
        <v>18</v>
      </c>
      <c r="F113" s="253" t="s">
        <v>154</v>
      </c>
      <c r="G113" s="251"/>
      <c r="H113" s="254">
        <v>2.25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152</v>
      </c>
      <c r="AU113" s="260" t="s">
        <v>79</v>
      </c>
      <c r="AV113" s="14" t="s">
        <v>79</v>
      </c>
      <c r="AW113" s="14" t="s">
        <v>32</v>
      </c>
      <c r="AX113" s="14" t="s">
        <v>70</v>
      </c>
      <c r="AY113" s="260" t="s">
        <v>142</v>
      </c>
    </row>
    <row r="114" spans="1:51" s="14" customFormat="1" ht="12">
      <c r="A114" s="14"/>
      <c r="B114" s="250"/>
      <c r="C114" s="251"/>
      <c r="D114" s="241" t="s">
        <v>152</v>
      </c>
      <c r="E114" s="252" t="s">
        <v>18</v>
      </c>
      <c r="F114" s="253" t="s">
        <v>155</v>
      </c>
      <c r="G114" s="251"/>
      <c r="H114" s="254">
        <v>3.78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0" t="s">
        <v>152</v>
      </c>
      <c r="AU114" s="260" t="s">
        <v>79</v>
      </c>
      <c r="AV114" s="14" t="s">
        <v>79</v>
      </c>
      <c r="AW114" s="14" t="s">
        <v>32</v>
      </c>
      <c r="AX114" s="14" t="s">
        <v>70</v>
      </c>
      <c r="AY114" s="260" t="s">
        <v>142</v>
      </c>
    </row>
    <row r="115" spans="1:51" s="15" customFormat="1" ht="12">
      <c r="A115" s="15"/>
      <c r="B115" s="261"/>
      <c r="C115" s="262"/>
      <c r="D115" s="241" t="s">
        <v>152</v>
      </c>
      <c r="E115" s="263" t="s">
        <v>18</v>
      </c>
      <c r="F115" s="264" t="s">
        <v>156</v>
      </c>
      <c r="G115" s="262"/>
      <c r="H115" s="265">
        <v>6.03</v>
      </c>
      <c r="I115" s="266"/>
      <c r="J115" s="262"/>
      <c r="K115" s="262"/>
      <c r="L115" s="267"/>
      <c r="M115" s="268"/>
      <c r="N115" s="269"/>
      <c r="O115" s="269"/>
      <c r="P115" s="269"/>
      <c r="Q115" s="269"/>
      <c r="R115" s="269"/>
      <c r="S115" s="269"/>
      <c r="T115" s="27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1" t="s">
        <v>152</v>
      </c>
      <c r="AU115" s="271" t="s">
        <v>79</v>
      </c>
      <c r="AV115" s="15" t="s">
        <v>150</v>
      </c>
      <c r="AW115" s="15" t="s">
        <v>32</v>
      </c>
      <c r="AX115" s="15" t="s">
        <v>77</v>
      </c>
      <c r="AY115" s="271" t="s">
        <v>142</v>
      </c>
    </row>
    <row r="116" spans="1:63" s="12" customFormat="1" ht="22.8" customHeight="1">
      <c r="A116" s="12"/>
      <c r="B116" s="211"/>
      <c r="C116" s="212"/>
      <c r="D116" s="213" t="s">
        <v>69</v>
      </c>
      <c r="E116" s="225" t="s">
        <v>157</v>
      </c>
      <c r="F116" s="225" t="s">
        <v>158</v>
      </c>
      <c r="G116" s="212"/>
      <c r="H116" s="212"/>
      <c r="I116" s="215"/>
      <c r="J116" s="226">
        <f>BK116</f>
        <v>0</v>
      </c>
      <c r="K116" s="212"/>
      <c r="L116" s="217"/>
      <c r="M116" s="218"/>
      <c r="N116" s="219"/>
      <c r="O116" s="219"/>
      <c r="P116" s="220">
        <f>SUM(P117:P175)</f>
        <v>0</v>
      </c>
      <c r="Q116" s="219"/>
      <c r="R116" s="220">
        <f>SUM(R117:R175)</f>
        <v>6.2831529999999995</v>
      </c>
      <c r="S116" s="219"/>
      <c r="T116" s="221">
        <f>SUM(T117:T175)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2" t="s">
        <v>77</v>
      </c>
      <c r="AT116" s="223" t="s">
        <v>69</v>
      </c>
      <c r="AU116" s="223" t="s">
        <v>77</v>
      </c>
      <c r="AY116" s="222" t="s">
        <v>142</v>
      </c>
      <c r="BK116" s="224">
        <f>SUM(BK117:BK175)</f>
        <v>0</v>
      </c>
    </row>
    <row r="117" spans="1:65" s="2" customFormat="1" ht="24" customHeight="1">
      <c r="A117" s="39"/>
      <c r="B117" s="40"/>
      <c r="C117" s="227" t="s">
        <v>79</v>
      </c>
      <c r="D117" s="227" t="s">
        <v>145</v>
      </c>
      <c r="E117" s="228" t="s">
        <v>159</v>
      </c>
      <c r="F117" s="229" t="s">
        <v>160</v>
      </c>
      <c r="G117" s="230" t="s">
        <v>148</v>
      </c>
      <c r="H117" s="231">
        <v>41.86</v>
      </c>
      <c r="I117" s="232"/>
      <c r="J117" s="231">
        <f>ROUND(I117*H117,2)</f>
        <v>0</v>
      </c>
      <c r="K117" s="229" t="s">
        <v>149</v>
      </c>
      <c r="L117" s="45"/>
      <c r="M117" s="233" t="s">
        <v>18</v>
      </c>
      <c r="N117" s="234" t="s">
        <v>41</v>
      </c>
      <c r="O117" s="85"/>
      <c r="P117" s="235">
        <f>O117*H117</f>
        <v>0</v>
      </c>
      <c r="Q117" s="235">
        <v>0.0057</v>
      </c>
      <c r="R117" s="235">
        <f>Q117*H117</f>
        <v>0.238602</v>
      </c>
      <c r="S117" s="235">
        <v>0</v>
      </c>
      <c r="T117" s="23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7" t="s">
        <v>150</v>
      </c>
      <c r="AT117" s="237" t="s">
        <v>145</v>
      </c>
      <c r="AU117" s="237" t="s">
        <v>79</v>
      </c>
      <c r="AY117" s="18" t="s">
        <v>142</v>
      </c>
      <c r="BE117" s="238">
        <f>IF(N117="základní",J117,0)</f>
        <v>0</v>
      </c>
      <c r="BF117" s="238">
        <f>IF(N117="snížená",J117,0)</f>
        <v>0</v>
      </c>
      <c r="BG117" s="238">
        <f>IF(N117="zákl. přenesená",J117,0)</f>
        <v>0</v>
      </c>
      <c r="BH117" s="238">
        <f>IF(N117="sníž. přenesená",J117,0)</f>
        <v>0</v>
      </c>
      <c r="BI117" s="238">
        <f>IF(N117="nulová",J117,0)</f>
        <v>0</v>
      </c>
      <c r="BJ117" s="18" t="s">
        <v>77</v>
      </c>
      <c r="BK117" s="238">
        <f>ROUND(I117*H117,2)</f>
        <v>0</v>
      </c>
      <c r="BL117" s="18" t="s">
        <v>150</v>
      </c>
      <c r="BM117" s="237" t="s">
        <v>875</v>
      </c>
    </row>
    <row r="118" spans="1:51" s="13" customFormat="1" ht="12">
      <c r="A118" s="13"/>
      <c r="B118" s="239"/>
      <c r="C118" s="240"/>
      <c r="D118" s="241" t="s">
        <v>152</v>
      </c>
      <c r="E118" s="242" t="s">
        <v>18</v>
      </c>
      <c r="F118" s="243" t="s">
        <v>162</v>
      </c>
      <c r="G118" s="240"/>
      <c r="H118" s="242" t="s">
        <v>18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9" t="s">
        <v>152</v>
      </c>
      <c r="AU118" s="249" t="s">
        <v>79</v>
      </c>
      <c r="AV118" s="13" t="s">
        <v>77</v>
      </c>
      <c r="AW118" s="13" t="s">
        <v>32</v>
      </c>
      <c r="AX118" s="13" t="s">
        <v>70</v>
      </c>
      <c r="AY118" s="249" t="s">
        <v>142</v>
      </c>
    </row>
    <row r="119" spans="1:51" s="14" customFormat="1" ht="12">
      <c r="A119" s="14"/>
      <c r="B119" s="250"/>
      <c r="C119" s="251"/>
      <c r="D119" s="241" t="s">
        <v>152</v>
      </c>
      <c r="E119" s="252" t="s">
        <v>18</v>
      </c>
      <c r="F119" s="253" t="s">
        <v>163</v>
      </c>
      <c r="G119" s="251"/>
      <c r="H119" s="254">
        <v>41.86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152</v>
      </c>
      <c r="AU119" s="260" t="s">
        <v>79</v>
      </c>
      <c r="AV119" s="14" t="s">
        <v>79</v>
      </c>
      <c r="AW119" s="14" t="s">
        <v>32</v>
      </c>
      <c r="AX119" s="14" t="s">
        <v>70</v>
      </c>
      <c r="AY119" s="260" t="s">
        <v>142</v>
      </c>
    </row>
    <row r="120" spans="1:51" s="15" customFormat="1" ht="12">
      <c r="A120" s="15"/>
      <c r="B120" s="261"/>
      <c r="C120" s="262"/>
      <c r="D120" s="241" t="s">
        <v>152</v>
      </c>
      <c r="E120" s="263" t="s">
        <v>18</v>
      </c>
      <c r="F120" s="264" t="s">
        <v>156</v>
      </c>
      <c r="G120" s="262"/>
      <c r="H120" s="265">
        <v>41.86</v>
      </c>
      <c r="I120" s="266"/>
      <c r="J120" s="262"/>
      <c r="K120" s="262"/>
      <c r="L120" s="267"/>
      <c r="M120" s="268"/>
      <c r="N120" s="269"/>
      <c r="O120" s="269"/>
      <c r="P120" s="269"/>
      <c r="Q120" s="269"/>
      <c r="R120" s="269"/>
      <c r="S120" s="269"/>
      <c r="T120" s="27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1" t="s">
        <v>152</v>
      </c>
      <c r="AU120" s="271" t="s">
        <v>79</v>
      </c>
      <c r="AV120" s="15" t="s">
        <v>150</v>
      </c>
      <c r="AW120" s="15" t="s">
        <v>32</v>
      </c>
      <c r="AX120" s="15" t="s">
        <v>77</v>
      </c>
      <c r="AY120" s="271" t="s">
        <v>142</v>
      </c>
    </row>
    <row r="121" spans="1:65" s="2" customFormat="1" ht="16.5" customHeight="1">
      <c r="A121" s="39"/>
      <c r="B121" s="40"/>
      <c r="C121" s="227" t="s">
        <v>143</v>
      </c>
      <c r="D121" s="227" t="s">
        <v>145</v>
      </c>
      <c r="E121" s="228" t="s">
        <v>164</v>
      </c>
      <c r="F121" s="229" t="s">
        <v>165</v>
      </c>
      <c r="G121" s="230" t="s">
        <v>148</v>
      </c>
      <c r="H121" s="231">
        <v>6.8</v>
      </c>
      <c r="I121" s="232"/>
      <c r="J121" s="231">
        <f>ROUND(I121*H121,2)</f>
        <v>0</v>
      </c>
      <c r="K121" s="229" t="s">
        <v>149</v>
      </c>
      <c r="L121" s="45"/>
      <c r="M121" s="233" t="s">
        <v>18</v>
      </c>
      <c r="N121" s="234" t="s">
        <v>41</v>
      </c>
      <c r="O121" s="85"/>
      <c r="P121" s="235">
        <f>O121*H121</f>
        <v>0</v>
      </c>
      <c r="Q121" s="235">
        <v>0.00026</v>
      </c>
      <c r="R121" s="235">
        <f>Q121*H121</f>
        <v>0.0017679999999999998</v>
      </c>
      <c r="S121" s="235">
        <v>0</v>
      </c>
      <c r="T121" s="23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7" t="s">
        <v>150</v>
      </c>
      <c r="AT121" s="237" t="s">
        <v>145</v>
      </c>
      <c r="AU121" s="237" t="s">
        <v>79</v>
      </c>
      <c r="AY121" s="18" t="s">
        <v>142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8" t="s">
        <v>77</v>
      </c>
      <c r="BK121" s="238">
        <f>ROUND(I121*H121,2)</f>
        <v>0</v>
      </c>
      <c r="BL121" s="18" t="s">
        <v>150</v>
      </c>
      <c r="BM121" s="237" t="s">
        <v>876</v>
      </c>
    </row>
    <row r="122" spans="1:51" s="13" customFormat="1" ht="12">
      <c r="A122" s="13"/>
      <c r="B122" s="239"/>
      <c r="C122" s="240"/>
      <c r="D122" s="241" t="s">
        <v>152</v>
      </c>
      <c r="E122" s="242" t="s">
        <v>18</v>
      </c>
      <c r="F122" s="243" t="s">
        <v>153</v>
      </c>
      <c r="G122" s="240"/>
      <c r="H122" s="242" t="s">
        <v>18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152</v>
      </c>
      <c r="AU122" s="249" t="s">
        <v>79</v>
      </c>
      <c r="AV122" s="13" t="s">
        <v>77</v>
      </c>
      <c r="AW122" s="13" t="s">
        <v>32</v>
      </c>
      <c r="AX122" s="13" t="s">
        <v>70</v>
      </c>
      <c r="AY122" s="249" t="s">
        <v>142</v>
      </c>
    </row>
    <row r="123" spans="1:51" s="14" customFormat="1" ht="12">
      <c r="A123" s="14"/>
      <c r="B123" s="250"/>
      <c r="C123" s="251"/>
      <c r="D123" s="241" t="s">
        <v>152</v>
      </c>
      <c r="E123" s="252" t="s">
        <v>18</v>
      </c>
      <c r="F123" s="253" t="s">
        <v>154</v>
      </c>
      <c r="G123" s="251"/>
      <c r="H123" s="254">
        <v>2.25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0" t="s">
        <v>152</v>
      </c>
      <c r="AU123" s="260" t="s">
        <v>79</v>
      </c>
      <c r="AV123" s="14" t="s">
        <v>79</v>
      </c>
      <c r="AW123" s="14" t="s">
        <v>32</v>
      </c>
      <c r="AX123" s="14" t="s">
        <v>70</v>
      </c>
      <c r="AY123" s="260" t="s">
        <v>142</v>
      </c>
    </row>
    <row r="124" spans="1:51" s="14" customFormat="1" ht="12">
      <c r="A124" s="14"/>
      <c r="B124" s="250"/>
      <c r="C124" s="251"/>
      <c r="D124" s="241" t="s">
        <v>152</v>
      </c>
      <c r="E124" s="252" t="s">
        <v>18</v>
      </c>
      <c r="F124" s="253" t="s">
        <v>155</v>
      </c>
      <c r="G124" s="251"/>
      <c r="H124" s="254">
        <v>3.78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0" t="s">
        <v>152</v>
      </c>
      <c r="AU124" s="260" t="s">
        <v>79</v>
      </c>
      <c r="AV124" s="14" t="s">
        <v>79</v>
      </c>
      <c r="AW124" s="14" t="s">
        <v>32</v>
      </c>
      <c r="AX124" s="14" t="s">
        <v>70</v>
      </c>
      <c r="AY124" s="260" t="s">
        <v>142</v>
      </c>
    </row>
    <row r="125" spans="1:51" s="14" customFormat="1" ht="12">
      <c r="A125" s="14"/>
      <c r="B125" s="250"/>
      <c r="C125" s="251"/>
      <c r="D125" s="241" t="s">
        <v>152</v>
      </c>
      <c r="E125" s="252" t="s">
        <v>18</v>
      </c>
      <c r="F125" s="253" t="s">
        <v>167</v>
      </c>
      <c r="G125" s="251"/>
      <c r="H125" s="254">
        <v>0.23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152</v>
      </c>
      <c r="AU125" s="260" t="s">
        <v>79</v>
      </c>
      <c r="AV125" s="14" t="s">
        <v>79</v>
      </c>
      <c r="AW125" s="14" t="s">
        <v>32</v>
      </c>
      <c r="AX125" s="14" t="s">
        <v>70</v>
      </c>
      <c r="AY125" s="260" t="s">
        <v>142</v>
      </c>
    </row>
    <row r="126" spans="1:51" s="14" customFormat="1" ht="12">
      <c r="A126" s="14"/>
      <c r="B126" s="250"/>
      <c r="C126" s="251"/>
      <c r="D126" s="241" t="s">
        <v>152</v>
      </c>
      <c r="E126" s="252" t="s">
        <v>18</v>
      </c>
      <c r="F126" s="253" t="s">
        <v>168</v>
      </c>
      <c r="G126" s="251"/>
      <c r="H126" s="254">
        <v>0.39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0" t="s">
        <v>152</v>
      </c>
      <c r="AU126" s="260" t="s">
        <v>79</v>
      </c>
      <c r="AV126" s="14" t="s">
        <v>79</v>
      </c>
      <c r="AW126" s="14" t="s">
        <v>32</v>
      </c>
      <c r="AX126" s="14" t="s">
        <v>70</v>
      </c>
      <c r="AY126" s="260" t="s">
        <v>142</v>
      </c>
    </row>
    <row r="127" spans="1:51" s="14" customFormat="1" ht="12">
      <c r="A127" s="14"/>
      <c r="B127" s="250"/>
      <c r="C127" s="251"/>
      <c r="D127" s="241" t="s">
        <v>152</v>
      </c>
      <c r="E127" s="252" t="s">
        <v>18</v>
      </c>
      <c r="F127" s="253" t="s">
        <v>169</v>
      </c>
      <c r="G127" s="251"/>
      <c r="H127" s="254">
        <v>0.15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0" t="s">
        <v>152</v>
      </c>
      <c r="AU127" s="260" t="s">
        <v>79</v>
      </c>
      <c r="AV127" s="14" t="s">
        <v>79</v>
      </c>
      <c r="AW127" s="14" t="s">
        <v>32</v>
      </c>
      <c r="AX127" s="14" t="s">
        <v>70</v>
      </c>
      <c r="AY127" s="260" t="s">
        <v>142</v>
      </c>
    </row>
    <row r="128" spans="1:51" s="15" customFormat="1" ht="12">
      <c r="A128" s="15"/>
      <c r="B128" s="261"/>
      <c r="C128" s="262"/>
      <c r="D128" s="241" t="s">
        <v>152</v>
      </c>
      <c r="E128" s="263" t="s">
        <v>18</v>
      </c>
      <c r="F128" s="264" t="s">
        <v>156</v>
      </c>
      <c r="G128" s="262"/>
      <c r="H128" s="265">
        <v>6.8</v>
      </c>
      <c r="I128" s="266"/>
      <c r="J128" s="262"/>
      <c r="K128" s="262"/>
      <c r="L128" s="267"/>
      <c r="M128" s="268"/>
      <c r="N128" s="269"/>
      <c r="O128" s="269"/>
      <c r="P128" s="269"/>
      <c r="Q128" s="269"/>
      <c r="R128" s="269"/>
      <c r="S128" s="269"/>
      <c r="T128" s="27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1" t="s">
        <v>152</v>
      </c>
      <c r="AU128" s="271" t="s">
        <v>79</v>
      </c>
      <c r="AV128" s="15" t="s">
        <v>150</v>
      </c>
      <c r="AW128" s="15" t="s">
        <v>32</v>
      </c>
      <c r="AX128" s="15" t="s">
        <v>77</v>
      </c>
      <c r="AY128" s="271" t="s">
        <v>142</v>
      </c>
    </row>
    <row r="129" spans="1:65" s="2" customFormat="1" ht="24" customHeight="1">
      <c r="A129" s="39"/>
      <c r="B129" s="40"/>
      <c r="C129" s="227" t="s">
        <v>150</v>
      </c>
      <c r="D129" s="227" t="s">
        <v>145</v>
      </c>
      <c r="E129" s="228" t="s">
        <v>170</v>
      </c>
      <c r="F129" s="229" t="s">
        <v>171</v>
      </c>
      <c r="G129" s="230" t="s">
        <v>148</v>
      </c>
      <c r="H129" s="231">
        <v>38.13</v>
      </c>
      <c r="I129" s="232"/>
      <c r="J129" s="231">
        <f>ROUND(I129*H129,2)</f>
        <v>0</v>
      </c>
      <c r="K129" s="229" t="s">
        <v>149</v>
      </c>
      <c r="L129" s="45"/>
      <c r="M129" s="233" t="s">
        <v>18</v>
      </c>
      <c r="N129" s="234" t="s">
        <v>41</v>
      </c>
      <c r="O129" s="85"/>
      <c r="P129" s="235">
        <f>O129*H129</f>
        <v>0</v>
      </c>
      <c r="Q129" s="235">
        <v>0.00438</v>
      </c>
      <c r="R129" s="235">
        <f>Q129*H129</f>
        <v>0.16700940000000003</v>
      </c>
      <c r="S129" s="235">
        <v>0</v>
      </c>
      <c r="T129" s="23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7" t="s">
        <v>150</v>
      </c>
      <c r="AT129" s="237" t="s">
        <v>145</v>
      </c>
      <c r="AU129" s="237" t="s">
        <v>79</v>
      </c>
      <c r="AY129" s="18" t="s">
        <v>142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8" t="s">
        <v>77</v>
      </c>
      <c r="BK129" s="238">
        <f>ROUND(I129*H129,2)</f>
        <v>0</v>
      </c>
      <c r="BL129" s="18" t="s">
        <v>150</v>
      </c>
      <c r="BM129" s="237" t="s">
        <v>877</v>
      </c>
    </row>
    <row r="130" spans="1:51" s="13" customFormat="1" ht="12">
      <c r="A130" s="13"/>
      <c r="B130" s="239"/>
      <c r="C130" s="240"/>
      <c r="D130" s="241" t="s">
        <v>152</v>
      </c>
      <c r="E130" s="242" t="s">
        <v>18</v>
      </c>
      <c r="F130" s="243" t="s">
        <v>173</v>
      </c>
      <c r="G130" s="240"/>
      <c r="H130" s="242" t="s">
        <v>18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152</v>
      </c>
      <c r="AU130" s="249" t="s">
        <v>79</v>
      </c>
      <c r="AV130" s="13" t="s">
        <v>77</v>
      </c>
      <c r="AW130" s="13" t="s">
        <v>32</v>
      </c>
      <c r="AX130" s="13" t="s">
        <v>70</v>
      </c>
      <c r="AY130" s="249" t="s">
        <v>142</v>
      </c>
    </row>
    <row r="131" spans="1:51" s="14" customFormat="1" ht="12">
      <c r="A131" s="14"/>
      <c r="B131" s="250"/>
      <c r="C131" s="251"/>
      <c r="D131" s="241" t="s">
        <v>152</v>
      </c>
      <c r="E131" s="252" t="s">
        <v>18</v>
      </c>
      <c r="F131" s="253" t="s">
        <v>174</v>
      </c>
      <c r="G131" s="251"/>
      <c r="H131" s="254">
        <v>12.6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152</v>
      </c>
      <c r="AU131" s="260" t="s">
        <v>79</v>
      </c>
      <c r="AV131" s="14" t="s">
        <v>79</v>
      </c>
      <c r="AW131" s="14" t="s">
        <v>32</v>
      </c>
      <c r="AX131" s="14" t="s">
        <v>70</v>
      </c>
      <c r="AY131" s="260" t="s">
        <v>142</v>
      </c>
    </row>
    <row r="132" spans="1:51" s="14" customFormat="1" ht="12">
      <c r="A132" s="14"/>
      <c r="B132" s="250"/>
      <c r="C132" s="251"/>
      <c r="D132" s="241" t="s">
        <v>152</v>
      </c>
      <c r="E132" s="252" t="s">
        <v>18</v>
      </c>
      <c r="F132" s="253" t="s">
        <v>175</v>
      </c>
      <c r="G132" s="251"/>
      <c r="H132" s="254">
        <v>3.24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152</v>
      </c>
      <c r="AU132" s="260" t="s">
        <v>79</v>
      </c>
      <c r="AV132" s="14" t="s">
        <v>79</v>
      </c>
      <c r="AW132" s="14" t="s">
        <v>32</v>
      </c>
      <c r="AX132" s="14" t="s">
        <v>70</v>
      </c>
      <c r="AY132" s="260" t="s">
        <v>142</v>
      </c>
    </row>
    <row r="133" spans="1:51" s="14" customFormat="1" ht="12">
      <c r="A133" s="14"/>
      <c r="B133" s="250"/>
      <c r="C133" s="251"/>
      <c r="D133" s="241" t="s">
        <v>152</v>
      </c>
      <c r="E133" s="252" t="s">
        <v>18</v>
      </c>
      <c r="F133" s="253" t="s">
        <v>176</v>
      </c>
      <c r="G133" s="251"/>
      <c r="H133" s="254">
        <v>6.12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152</v>
      </c>
      <c r="AU133" s="260" t="s">
        <v>79</v>
      </c>
      <c r="AV133" s="14" t="s">
        <v>79</v>
      </c>
      <c r="AW133" s="14" t="s">
        <v>32</v>
      </c>
      <c r="AX133" s="14" t="s">
        <v>70</v>
      </c>
      <c r="AY133" s="260" t="s">
        <v>142</v>
      </c>
    </row>
    <row r="134" spans="1:51" s="14" customFormat="1" ht="12">
      <c r="A134" s="14"/>
      <c r="B134" s="250"/>
      <c r="C134" s="251"/>
      <c r="D134" s="241" t="s">
        <v>152</v>
      </c>
      <c r="E134" s="252" t="s">
        <v>18</v>
      </c>
      <c r="F134" s="253" t="s">
        <v>177</v>
      </c>
      <c r="G134" s="251"/>
      <c r="H134" s="254">
        <v>9.36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152</v>
      </c>
      <c r="AU134" s="260" t="s">
        <v>79</v>
      </c>
      <c r="AV134" s="14" t="s">
        <v>79</v>
      </c>
      <c r="AW134" s="14" t="s">
        <v>32</v>
      </c>
      <c r="AX134" s="14" t="s">
        <v>70</v>
      </c>
      <c r="AY134" s="260" t="s">
        <v>142</v>
      </c>
    </row>
    <row r="135" spans="1:51" s="13" customFormat="1" ht="12">
      <c r="A135" s="13"/>
      <c r="B135" s="239"/>
      <c r="C135" s="240"/>
      <c r="D135" s="241" t="s">
        <v>152</v>
      </c>
      <c r="E135" s="242" t="s">
        <v>18</v>
      </c>
      <c r="F135" s="243" t="s">
        <v>178</v>
      </c>
      <c r="G135" s="240"/>
      <c r="H135" s="242" t="s">
        <v>18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152</v>
      </c>
      <c r="AU135" s="249" t="s">
        <v>79</v>
      </c>
      <c r="AV135" s="13" t="s">
        <v>77</v>
      </c>
      <c r="AW135" s="13" t="s">
        <v>32</v>
      </c>
      <c r="AX135" s="13" t="s">
        <v>70</v>
      </c>
      <c r="AY135" s="249" t="s">
        <v>142</v>
      </c>
    </row>
    <row r="136" spans="1:51" s="14" customFormat="1" ht="12">
      <c r="A136" s="14"/>
      <c r="B136" s="250"/>
      <c r="C136" s="251"/>
      <c r="D136" s="241" t="s">
        <v>152</v>
      </c>
      <c r="E136" s="252" t="s">
        <v>18</v>
      </c>
      <c r="F136" s="253" t="s">
        <v>154</v>
      </c>
      <c r="G136" s="251"/>
      <c r="H136" s="254">
        <v>2.25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152</v>
      </c>
      <c r="AU136" s="260" t="s">
        <v>79</v>
      </c>
      <c r="AV136" s="14" t="s">
        <v>79</v>
      </c>
      <c r="AW136" s="14" t="s">
        <v>32</v>
      </c>
      <c r="AX136" s="14" t="s">
        <v>70</v>
      </c>
      <c r="AY136" s="260" t="s">
        <v>142</v>
      </c>
    </row>
    <row r="137" spans="1:51" s="14" customFormat="1" ht="12">
      <c r="A137" s="14"/>
      <c r="B137" s="250"/>
      <c r="C137" s="251"/>
      <c r="D137" s="241" t="s">
        <v>152</v>
      </c>
      <c r="E137" s="252" t="s">
        <v>18</v>
      </c>
      <c r="F137" s="253" t="s">
        <v>155</v>
      </c>
      <c r="G137" s="251"/>
      <c r="H137" s="254">
        <v>3.78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152</v>
      </c>
      <c r="AU137" s="260" t="s">
        <v>79</v>
      </c>
      <c r="AV137" s="14" t="s">
        <v>79</v>
      </c>
      <c r="AW137" s="14" t="s">
        <v>32</v>
      </c>
      <c r="AX137" s="14" t="s">
        <v>70</v>
      </c>
      <c r="AY137" s="260" t="s">
        <v>142</v>
      </c>
    </row>
    <row r="138" spans="1:51" s="14" customFormat="1" ht="12">
      <c r="A138" s="14"/>
      <c r="B138" s="250"/>
      <c r="C138" s="251"/>
      <c r="D138" s="241" t="s">
        <v>152</v>
      </c>
      <c r="E138" s="252" t="s">
        <v>18</v>
      </c>
      <c r="F138" s="253" t="s">
        <v>179</v>
      </c>
      <c r="G138" s="251"/>
      <c r="H138" s="254">
        <v>0.78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152</v>
      </c>
      <c r="AU138" s="260" t="s">
        <v>79</v>
      </c>
      <c r="AV138" s="14" t="s">
        <v>79</v>
      </c>
      <c r="AW138" s="14" t="s">
        <v>32</v>
      </c>
      <c r="AX138" s="14" t="s">
        <v>70</v>
      </c>
      <c r="AY138" s="260" t="s">
        <v>142</v>
      </c>
    </row>
    <row r="139" spans="1:51" s="15" customFormat="1" ht="12">
      <c r="A139" s="15"/>
      <c r="B139" s="261"/>
      <c r="C139" s="262"/>
      <c r="D139" s="241" t="s">
        <v>152</v>
      </c>
      <c r="E139" s="263" t="s">
        <v>18</v>
      </c>
      <c r="F139" s="264" t="s">
        <v>156</v>
      </c>
      <c r="G139" s="262"/>
      <c r="H139" s="265">
        <v>38.13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1" t="s">
        <v>152</v>
      </c>
      <c r="AU139" s="271" t="s">
        <v>79</v>
      </c>
      <c r="AV139" s="15" t="s">
        <v>150</v>
      </c>
      <c r="AW139" s="15" t="s">
        <v>32</v>
      </c>
      <c r="AX139" s="15" t="s">
        <v>77</v>
      </c>
      <c r="AY139" s="271" t="s">
        <v>142</v>
      </c>
    </row>
    <row r="140" spans="1:65" s="2" customFormat="1" ht="24" customHeight="1">
      <c r="A140" s="39"/>
      <c r="B140" s="40"/>
      <c r="C140" s="227" t="s">
        <v>180</v>
      </c>
      <c r="D140" s="227" t="s">
        <v>145</v>
      </c>
      <c r="E140" s="228" t="s">
        <v>181</v>
      </c>
      <c r="F140" s="229" t="s">
        <v>182</v>
      </c>
      <c r="G140" s="230" t="s">
        <v>148</v>
      </c>
      <c r="H140" s="231">
        <v>90.83</v>
      </c>
      <c r="I140" s="232"/>
      <c r="J140" s="231">
        <f>ROUND(I140*H140,2)</f>
        <v>0</v>
      </c>
      <c r="K140" s="229" t="s">
        <v>149</v>
      </c>
      <c r="L140" s="45"/>
      <c r="M140" s="233" t="s">
        <v>18</v>
      </c>
      <c r="N140" s="234" t="s">
        <v>41</v>
      </c>
      <c r="O140" s="85"/>
      <c r="P140" s="235">
        <f>O140*H140</f>
        <v>0</v>
      </c>
      <c r="Q140" s="235">
        <v>0.0154</v>
      </c>
      <c r="R140" s="235">
        <f>Q140*H140</f>
        <v>1.398782</v>
      </c>
      <c r="S140" s="235">
        <v>0</v>
      </c>
      <c r="T140" s="23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7" t="s">
        <v>150</v>
      </c>
      <c r="AT140" s="237" t="s">
        <v>145</v>
      </c>
      <c r="AU140" s="237" t="s">
        <v>79</v>
      </c>
      <c r="AY140" s="18" t="s">
        <v>142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8" t="s">
        <v>77</v>
      </c>
      <c r="BK140" s="238">
        <f>ROUND(I140*H140,2)</f>
        <v>0</v>
      </c>
      <c r="BL140" s="18" t="s">
        <v>150</v>
      </c>
      <c r="BM140" s="237" t="s">
        <v>878</v>
      </c>
    </row>
    <row r="141" spans="1:51" s="13" customFormat="1" ht="12">
      <c r="A141" s="13"/>
      <c r="B141" s="239"/>
      <c r="C141" s="240"/>
      <c r="D141" s="241" t="s">
        <v>152</v>
      </c>
      <c r="E141" s="242" t="s">
        <v>18</v>
      </c>
      <c r="F141" s="243" t="s">
        <v>184</v>
      </c>
      <c r="G141" s="240"/>
      <c r="H141" s="242" t="s">
        <v>18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152</v>
      </c>
      <c r="AU141" s="249" t="s">
        <v>79</v>
      </c>
      <c r="AV141" s="13" t="s">
        <v>77</v>
      </c>
      <c r="AW141" s="13" t="s">
        <v>32</v>
      </c>
      <c r="AX141" s="13" t="s">
        <v>70</v>
      </c>
      <c r="AY141" s="249" t="s">
        <v>142</v>
      </c>
    </row>
    <row r="142" spans="1:51" s="14" customFormat="1" ht="12">
      <c r="A142" s="14"/>
      <c r="B142" s="250"/>
      <c r="C142" s="251"/>
      <c r="D142" s="241" t="s">
        <v>152</v>
      </c>
      <c r="E142" s="252" t="s">
        <v>18</v>
      </c>
      <c r="F142" s="253" t="s">
        <v>185</v>
      </c>
      <c r="G142" s="251"/>
      <c r="H142" s="254">
        <v>54.07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152</v>
      </c>
      <c r="AU142" s="260" t="s">
        <v>79</v>
      </c>
      <c r="AV142" s="14" t="s">
        <v>79</v>
      </c>
      <c r="AW142" s="14" t="s">
        <v>32</v>
      </c>
      <c r="AX142" s="14" t="s">
        <v>70</v>
      </c>
      <c r="AY142" s="260" t="s">
        <v>142</v>
      </c>
    </row>
    <row r="143" spans="1:51" s="13" customFormat="1" ht="12">
      <c r="A143" s="13"/>
      <c r="B143" s="239"/>
      <c r="C143" s="240"/>
      <c r="D143" s="241" t="s">
        <v>152</v>
      </c>
      <c r="E143" s="242" t="s">
        <v>18</v>
      </c>
      <c r="F143" s="243" t="s">
        <v>186</v>
      </c>
      <c r="G143" s="240"/>
      <c r="H143" s="242" t="s">
        <v>18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152</v>
      </c>
      <c r="AU143" s="249" t="s">
        <v>79</v>
      </c>
      <c r="AV143" s="13" t="s">
        <v>77</v>
      </c>
      <c r="AW143" s="13" t="s">
        <v>32</v>
      </c>
      <c r="AX143" s="13" t="s">
        <v>70</v>
      </c>
      <c r="AY143" s="249" t="s">
        <v>142</v>
      </c>
    </row>
    <row r="144" spans="1:51" s="14" customFormat="1" ht="12">
      <c r="A144" s="14"/>
      <c r="B144" s="250"/>
      <c r="C144" s="251"/>
      <c r="D144" s="241" t="s">
        <v>152</v>
      </c>
      <c r="E144" s="252" t="s">
        <v>18</v>
      </c>
      <c r="F144" s="253" t="s">
        <v>187</v>
      </c>
      <c r="G144" s="251"/>
      <c r="H144" s="254">
        <v>36.76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152</v>
      </c>
      <c r="AU144" s="260" t="s">
        <v>79</v>
      </c>
      <c r="AV144" s="14" t="s">
        <v>79</v>
      </c>
      <c r="AW144" s="14" t="s">
        <v>32</v>
      </c>
      <c r="AX144" s="14" t="s">
        <v>70</v>
      </c>
      <c r="AY144" s="260" t="s">
        <v>142</v>
      </c>
    </row>
    <row r="145" spans="1:51" s="15" customFormat="1" ht="12">
      <c r="A145" s="15"/>
      <c r="B145" s="261"/>
      <c r="C145" s="262"/>
      <c r="D145" s="241" t="s">
        <v>152</v>
      </c>
      <c r="E145" s="263" t="s">
        <v>18</v>
      </c>
      <c r="F145" s="264" t="s">
        <v>156</v>
      </c>
      <c r="G145" s="262"/>
      <c r="H145" s="265">
        <v>90.83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152</v>
      </c>
      <c r="AU145" s="271" t="s">
        <v>79</v>
      </c>
      <c r="AV145" s="15" t="s">
        <v>150</v>
      </c>
      <c r="AW145" s="15" t="s">
        <v>32</v>
      </c>
      <c r="AX145" s="15" t="s">
        <v>77</v>
      </c>
      <c r="AY145" s="271" t="s">
        <v>142</v>
      </c>
    </row>
    <row r="146" spans="1:65" s="2" customFormat="1" ht="24" customHeight="1">
      <c r="A146" s="39"/>
      <c r="B146" s="40"/>
      <c r="C146" s="227" t="s">
        <v>157</v>
      </c>
      <c r="D146" s="227" t="s">
        <v>145</v>
      </c>
      <c r="E146" s="228" t="s">
        <v>188</v>
      </c>
      <c r="F146" s="229" t="s">
        <v>189</v>
      </c>
      <c r="G146" s="230" t="s">
        <v>148</v>
      </c>
      <c r="H146" s="231">
        <v>99.08</v>
      </c>
      <c r="I146" s="232"/>
      <c r="J146" s="231">
        <f>ROUND(I146*H146,2)</f>
        <v>0</v>
      </c>
      <c r="K146" s="229" t="s">
        <v>149</v>
      </c>
      <c r="L146" s="45"/>
      <c r="M146" s="233" t="s">
        <v>18</v>
      </c>
      <c r="N146" s="234" t="s">
        <v>41</v>
      </c>
      <c r="O146" s="85"/>
      <c r="P146" s="235">
        <f>O146*H146</f>
        <v>0</v>
      </c>
      <c r="Q146" s="235">
        <v>0.0057</v>
      </c>
      <c r="R146" s="235">
        <f>Q146*H146</f>
        <v>0.564756</v>
      </c>
      <c r="S146" s="235">
        <v>0</v>
      </c>
      <c r="T146" s="23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7" t="s">
        <v>150</v>
      </c>
      <c r="AT146" s="237" t="s">
        <v>145</v>
      </c>
      <c r="AU146" s="237" t="s">
        <v>79</v>
      </c>
      <c r="AY146" s="18" t="s">
        <v>142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8" t="s">
        <v>77</v>
      </c>
      <c r="BK146" s="238">
        <f>ROUND(I146*H146,2)</f>
        <v>0</v>
      </c>
      <c r="BL146" s="18" t="s">
        <v>150</v>
      </c>
      <c r="BM146" s="237" t="s">
        <v>879</v>
      </c>
    </row>
    <row r="147" spans="1:51" s="13" customFormat="1" ht="12">
      <c r="A147" s="13"/>
      <c r="B147" s="239"/>
      <c r="C147" s="240"/>
      <c r="D147" s="241" t="s">
        <v>152</v>
      </c>
      <c r="E147" s="242" t="s">
        <v>18</v>
      </c>
      <c r="F147" s="243" t="s">
        <v>191</v>
      </c>
      <c r="G147" s="240"/>
      <c r="H147" s="242" t="s">
        <v>18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152</v>
      </c>
      <c r="AU147" s="249" t="s">
        <v>79</v>
      </c>
      <c r="AV147" s="13" t="s">
        <v>77</v>
      </c>
      <c r="AW147" s="13" t="s">
        <v>32</v>
      </c>
      <c r="AX147" s="13" t="s">
        <v>70</v>
      </c>
      <c r="AY147" s="249" t="s">
        <v>142</v>
      </c>
    </row>
    <row r="148" spans="1:51" s="13" customFormat="1" ht="12">
      <c r="A148" s="13"/>
      <c r="B148" s="239"/>
      <c r="C148" s="240"/>
      <c r="D148" s="241" t="s">
        <v>152</v>
      </c>
      <c r="E148" s="242" t="s">
        <v>18</v>
      </c>
      <c r="F148" s="243" t="s">
        <v>192</v>
      </c>
      <c r="G148" s="240"/>
      <c r="H148" s="242" t="s">
        <v>18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152</v>
      </c>
      <c r="AU148" s="249" t="s">
        <v>79</v>
      </c>
      <c r="AV148" s="13" t="s">
        <v>77</v>
      </c>
      <c r="AW148" s="13" t="s">
        <v>32</v>
      </c>
      <c r="AX148" s="13" t="s">
        <v>70</v>
      </c>
      <c r="AY148" s="249" t="s">
        <v>142</v>
      </c>
    </row>
    <row r="149" spans="1:51" s="14" customFormat="1" ht="12">
      <c r="A149" s="14"/>
      <c r="B149" s="250"/>
      <c r="C149" s="251"/>
      <c r="D149" s="241" t="s">
        <v>152</v>
      </c>
      <c r="E149" s="252" t="s">
        <v>18</v>
      </c>
      <c r="F149" s="253" t="s">
        <v>193</v>
      </c>
      <c r="G149" s="251"/>
      <c r="H149" s="254">
        <v>16.79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152</v>
      </c>
      <c r="AU149" s="260" t="s">
        <v>79</v>
      </c>
      <c r="AV149" s="14" t="s">
        <v>79</v>
      </c>
      <c r="AW149" s="14" t="s">
        <v>32</v>
      </c>
      <c r="AX149" s="14" t="s">
        <v>70</v>
      </c>
      <c r="AY149" s="260" t="s">
        <v>142</v>
      </c>
    </row>
    <row r="150" spans="1:51" s="14" customFormat="1" ht="12">
      <c r="A150" s="14"/>
      <c r="B150" s="250"/>
      <c r="C150" s="251"/>
      <c r="D150" s="241" t="s">
        <v>152</v>
      </c>
      <c r="E150" s="252" t="s">
        <v>18</v>
      </c>
      <c r="F150" s="253" t="s">
        <v>194</v>
      </c>
      <c r="G150" s="251"/>
      <c r="H150" s="254">
        <v>-0.4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152</v>
      </c>
      <c r="AU150" s="260" t="s">
        <v>79</v>
      </c>
      <c r="AV150" s="14" t="s">
        <v>79</v>
      </c>
      <c r="AW150" s="14" t="s">
        <v>32</v>
      </c>
      <c r="AX150" s="14" t="s">
        <v>70</v>
      </c>
      <c r="AY150" s="260" t="s">
        <v>142</v>
      </c>
    </row>
    <row r="151" spans="1:51" s="13" customFormat="1" ht="12">
      <c r="A151" s="13"/>
      <c r="B151" s="239"/>
      <c r="C151" s="240"/>
      <c r="D151" s="241" t="s">
        <v>152</v>
      </c>
      <c r="E151" s="242" t="s">
        <v>18</v>
      </c>
      <c r="F151" s="243" t="s">
        <v>195</v>
      </c>
      <c r="G151" s="240"/>
      <c r="H151" s="242" t="s">
        <v>18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152</v>
      </c>
      <c r="AU151" s="249" t="s">
        <v>79</v>
      </c>
      <c r="AV151" s="13" t="s">
        <v>77</v>
      </c>
      <c r="AW151" s="13" t="s">
        <v>32</v>
      </c>
      <c r="AX151" s="13" t="s">
        <v>70</v>
      </c>
      <c r="AY151" s="249" t="s">
        <v>142</v>
      </c>
    </row>
    <row r="152" spans="1:51" s="14" customFormat="1" ht="12">
      <c r="A152" s="14"/>
      <c r="B152" s="250"/>
      <c r="C152" s="251"/>
      <c r="D152" s="241" t="s">
        <v>152</v>
      </c>
      <c r="E152" s="252" t="s">
        <v>18</v>
      </c>
      <c r="F152" s="253" t="s">
        <v>196</v>
      </c>
      <c r="G152" s="251"/>
      <c r="H152" s="254">
        <v>24.33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152</v>
      </c>
      <c r="AU152" s="260" t="s">
        <v>79</v>
      </c>
      <c r="AV152" s="14" t="s">
        <v>79</v>
      </c>
      <c r="AW152" s="14" t="s">
        <v>32</v>
      </c>
      <c r="AX152" s="14" t="s">
        <v>70</v>
      </c>
      <c r="AY152" s="260" t="s">
        <v>142</v>
      </c>
    </row>
    <row r="153" spans="1:51" s="14" customFormat="1" ht="12">
      <c r="A153" s="14"/>
      <c r="B153" s="250"/>
      <c r="C153" s="251"/>
      <c r="D153" s="241" t="s">
        <v>152</v>
      </c>
      <c r="E153" s="252" t="s">
        <v>18</v>
      </c>
      <c r="F153" s="253" t="s">
        <v>197</v>
      </c>
      <c r="G153" s="251"/>
      <c r="H153" s="254">
        <v>-0.2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152</v>
      </c>
      <c r="AU153" s="260" t="s">
        <v>79</v>
      </c>
      <c r="AV153" s="14" t="s">
        <v>79</v>
      </c>
      <c r="AW153" s="14" t="s">
        <v>32</v>
      </c>
      <c r="AX153" s="14" t="s">
        <v>70</v>
      </c>
      <c r="AY153" s="260" t="s">
        <v>142</v>
      </c>
    </row>
    <row r="154" spans="1:51" s="14" customFormat="1" ht="12">
      <c r="A154" s="14"/>
      <c r="B154" s="250"/>
      <c r="C154" s="251"/>
      <c r="D154" s="241" t="s">
        <v>152</v>
      </c>
      <c r="E154" s="252" t="s">
        <v>18</v>
      </c>
      <c r="F154" s="253" t="s">
        <v>198</v>
      </c>
      <c r="G154" s="251"/>
      <c r="H154" s="254">
        <v>-1.65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152</v>
      </c>
      <c r="AU154" s="260" t="s">
        <v>79</v>
      </c>
      <c r="AV154" s="14" t="s">
        <v>79</v>
      </c>
      <c r="AW154" s="14" t="s">
        <v>32</v>
      </c>
      <c r="AX154" s="14" t="s">
        <v>70</v>
      </c>
      <c r="AY154" s="260" t="s">
        <v>142</v>
      </c>
    </row>
    <row r="155" spans="1:51" s="13" customFormat="1" ht="12">
      <c r="A155" s="13"/>
      <c r="B155" s="239"/>
      <c r="C155" s="240"/>
      <c r="D155" s="241" t="s">
        <v>152</v>
      </c>
      <c r="E155" s="242" t="s">
        <v>18</v>
      </c>
      <c r="F155" s="243" t="s">
        <v>199</v>
      </c>
      <c r="G155" s="240"/>
      <c r="H155" s="242" t="s">
        <v>18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152</v>
      </c>
      <c r="AU155" s="249" t="s">
        <v>79</v>
      </c>
      <c r="AV155" s="13" t="s">
        <v>77</v>
      </c>
      <c r="AW155" s="13" t="s">
        <v>32</v>
      </c>
      <c r="AX155" s="13" t="s">
        <v>70</v>
      </c>
      <c r="AY155" s="249" t="s">
        <v>142</v>
      </c>
    </row>
    <row r="156" spans="1:51" s="14" customFormat="1" ht="12">
      <c r="A156" s="14"/>
      <c r="B156" s="250"/>
      <c r="C156" s="251"/>
      <c r="D156" s="241" t="s">
        <v>152</v>
      </c>
      <c r="E156" s="252" t="s">
        <v>18</v>
      </c>
      <c r="F156" s="253" t="s">
        <v>200</v>
      </c>
      <c r="G156" s="251"/>
      <c r="H156" s="254">
        <v>29.51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152</v>
      </c>
      <c r="AU156" s="260" t="s">
        <v>79</v>
      </c>
      <c r="AV156" s="14" t="s">
        <v>79</v>
      </c>
      <c r="AW156" s="14" t="s">
        <v>32</v>
      </c>
      <c r="AX156" s="14" t="s">
        <v>70</v>
      </c>
      <c r="AY156" s="260" t="s">
        <v>142</v>
      </c>
    </row>
    <row r="157" spans="1:51" s="14" customFormat="1" ht="12">
      <c r="A157" s="14"/>
      <c r="B157" s="250"/>
      <c r="C157" s="251"/>
      <c r="D157" s="241" t="s">
        <v>152</v>
      </c>
      <c r="E157" s="252" t="s">
        <v>18</v>
      </c>
      <c r="F157" s="253" t="s">
        <v>194</v>
      </c>
      <c r="G157" s="251"/>
      <c r="H157" s="254">
        <v>-0.4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152</v>
      </c>
      <c r="AU157" s="260" t="s">
        <v>79</v>
      </c>
      <c r="AV157" s="14" t="s">
        <v>79</v>
      </c>
      <c r="AW157" s="14" t="s">
        <v>32</v>
      </c>
      <c r="AX157" s="14" t="s">
        <v>70</v>
      </c>
      <c r="AY157" s="260" t="s">
        <v>142</v>
      </c>
    </row>
    <row r="158" spans="1:51" s="14" customFormat="1" ht="12">
      <c r="A158" s="14"/>
      <c r="B158" s="250"/>
      <c r="C158" s="251"/>
      <c r="D158" s="241" t="s">
        <v>152</v>
      </c>
      <c r="E158" s="252" t="s">
        <v>18</v>
      </c>
      <c r="F158" s="253" t="s">
        <v>198</v>
      </c>
      <c r="G158" s="251"/>
      <c r="H158" s="254">
        <v>-1.65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152</v>
      </c>
      <c r="AU158" s="260" t="s">
        <v>79</v>
      </c>
      <c r="AV158" s="14" t="s">
        <v>79</v>
      </c>
      <c r="AW158" s="14" t="s">
        <v>32</v>
      </c>
      <c r="AX158" s="14" t="s">
        <v>70</v>
      </c>
      <c r="AY158" s="260" t="s">
        <v>142</v>
      </c>
    </row>
    <row r="159" spans="1:51" s="13" customFormat="1" ht="12">
      <c r="A159" s="13"/>
      <c r="B159" s="239"/>
      <c r="C159" s="240"/>
      <c r="D159" s="241" t="s">
        <v>152</v>
      </c>
      <c r="E159" s="242" t="s">
        <v>18</v>
      </c>
      <c r="F159" s="243" t="s">
        <v>201</v>
      </c>
      <c r="G159" s="240"/>
      <c r="H159" s="242" t="s">
        <v>18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152</v>
      </c>
      <c r="AU159" s="249" t="s">
        <v>79</v>
      </c>
      <c r="AV159" s="13" t="s">
        <v>77</v>
      </c>
      <c r="AW159" s="13" t="s">
        <v>32</v>
      </c>
      <c r="AX159" s="13" t="s">
        <v>70</v>
      </c>
      <c r="AY159" s="249" t="s">
        <v>142</v>
      </c>
    </row>
    <row r="160" spans="1:51" s="14" customFormat="1" ht="12">
      <c r="A160" s="14"/>
      <c r="B160" s="250"/>
      <c r="C160" s="251"/>
      <c r="D160" s="241" t="s">
        <v>152</v>
      </c>
      <c r="E160" s="252" t="s">
        <v>18</v>
      </c>
      <c r="F160" s="253" t="s">
        <v>202</v>
      </c>
      <c r="G160" s="251"/>
      <c r="H160" s="254">
        <v>22.85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152</v>
      </c>
      <c r="AU160" s="260" t="s">
        <v>79</v>
      </c>
      <c r="AV160" s="14" t="s">
        <v>79</v>
      </c>
      <c r="AW160" s="14" t="s">
        <v>32</v>
      </c>
      <c r="AX160" s="14" t="s">
        <v>70</v>
      </c>
      <c r="AY160" s="260" t="s">
        <v>142</v>
      </c>
    </row>
    <row r="161" spans="1:51" s="14" customFormat="1" ht="12">
      <c r="A161" s="14"/>
      <c r="B161" s="250"/>
      <c r="C161" s="251"/>
      <c r="D161" s="241" t="s">
        <v>152</v>
      </c>
      <c r="E161" s="252" t="s">
        <v>18</v>
      </c>
      <c r="F161" s="253" t="s">
        <v>194</v>
      </c>
      <c r="G161" s="251"/>
      <c r="H161" s="254">
        <v>-0.4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152</v>
      </c>
      <c r="AU161" s="260" t="s">
        <v>79</v>
      </c>
      <c r="AV161" s="14" t="s">
        <v>79</v>
      </c>
      <c r="AW161" s="14" t="s">
        <v>32</v>
      </c>
      <c r="AX161" s="14" t="s">
        <v>70</v>
      </c>
      <c r="AY161" s="260" t="s">
        <v>142</v>
      </c>
    </row>
    <row r="162" spans="1:51" s="14" customFormat="1" ht="12">
      <c r="A162" s="14"/>
      <c r="B162" s="250"/>
      <c r="C162" s="251"/>
      <c r="D162" s="241" t="s">
        <v>152</v>
      </c>
      <c r="E162" s="252" t="s">
        <v>18</v>
      </c>
      <c r="F162" s="253" t="s">
        <v>203</v>
      </c>
      <c r="G162" s="251"/>
      <c r="H162" s="254">
        <v>-3.3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152</v>
      </c>
      <c r="AU162" s="260" t="s">
        <v>79</v>
      </c>
      <c r="AV162" s="14" t="s">
        <v>79</v>
      </c>
      <c r="AW162" s="14" t="s">
        <v>32</v>
      </c>
      <c r="AX162" s="14" t="s">
        <v>70</v>
      </c>
      <c r="AY162" s="260" t="s">
        <v>142</v>
      </c>
    </row>
    <row r="163" spans="1:51" s="13" customFormat="1" ht="12">
      <c r="A163" s="13"/>
      <c r="B163" s="239"/>
      <c r="C163" s="240"/>
      <c r="D163" s="241" t="s">
        <v>152</v>
      </c>
      <c r="E163" s="242" t="s">
        <v>18</v>
      </c>
      <c r="F163" s="243" t="s">
        <v>204</v>
      </c>
      <c r="G163" s="240"/>
      <c r="H163" s="242" t="s">
        <v>18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152</v>
      </c>
      <c r="AU163" s="249" t="s">
        <v>79</v>
      </c>
      <c r="AV163" s="13" t="s">
        <v>77</v>
      </c>
      <c r="AW163" s="13" t="s">
        <v>32</v>
      </c>
      <c r="AX163" s="13" t="s">
        <v>70</v>
      </c>
      <c r="AY163" s="249" t="s">
        <v>142</v>
      </c>
    </row>
    <row r="164" spans="1:51" s="14" customFormat="1" ht="12">
      <c r="A164" s="14"/>
      <c r="B164" s="250"/>
      <c r="C164" s="251"/>
      <c r="D164" s="241" t="s">
        <v>152</v>
      </c>
      <c r="E164" s="252" t="s">
        <v>18</v>
      </c>
      <c r="F164" s="253" t="s">
        <v>205</v>
      </c>
      <c r="G164" s="251"/>
      <c r="H164" s="254">
        <v>15.45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152</v>
      </c>
      <c r="AU164" s="260" t="s">
        <v>79</v>
      </c>
      <c r="AV164" s="14" t="s">
        <v>79</v>
      </c>
      <c r="AW164" s="14" t="s">
        <v>32</v>
      </c>
      <c r="AX164" s="14" t="s">
        <v>70</v>
      </c>
      <c r="AY164" s="260" t="s">
        <v>142</v>
      </c>
    </row>
    <row r="165" spans="1:51" s="14" customFormat="1" ht="12">
      <c r="A165" s="14"/>
      <c r="B165" s="250"/>
      <c r="C165" s="251"/>
      <c r="D165" s="241" t="s">
        <v>152</v>
      </c>
      <c r="E165" s="252" t="s">
        <v>18</v>
      </c>
      <c r="F165" s="253" t="s">
        <v>197</v>
      </c>
      <c r="G165" s="251"/>
      <c r="H165" s="254">
        <v>-0.2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152</v>
      </c>
      <c r="AU165" s="260" t="s">
        <v>79</v>
      </c>
      <c r="AV165" s="14" t="s">
        <v>79</v>
      </c>
      <c r="AW165" s="14" t="s">
        <v>32</v>
      </c>
      <c r="AX165" s="14" t="s">
        <v>70</v>
      </c>
      <c r="AY165" s="260" t="s">
        <v>142</v>
      </c>
    </row>
    <row r="166" spans="1:51" s="14" customFormat="1" ht="12">
      <c r="A166" s="14"/>
      <c r="B166" s="250"/>
      <c r="C166" s="251"/>
      <c r="D166" s="241" t="s">
        <v>152</v>
      </c>
      <c r="E166" s="252" t="s">
        <v>18</v>
      </c>
      <c r="F166" s="253" t="s">
        <v>198</v>
      </c>
      <c r="G166" s="251"/>
      <c r="H166" s="254">
        <v>-1.65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152</v>
      </c>
      <c r="AU166" s="260" t="s">
        <v>79</v>
      </c>
      <c r="AV166" s="14" t="s">
        <v>79</v>
      </c>
      <c r="AW166" s="14" t="s">
        <v>32</v>
      </c>
      <c r="AX166" s="14" t="s">
        <v>70</v>
      </c>
      <c r="AY166" s="260" t="s">
        <v>142</v>
      </c>
    </row>
    <row r="167" spans="1:51" s="15" customFormat="1" ht="12">
      <c r="A167" s="15"/>
      <c r="B167" s="261"/>
      <c r="C167" s="262"/>
      <c r="D167" s="241" t="s">
        <v>152</v>
      </c>
      <c r="E167" s="263" t="s">
        <v>18</v>
      </c>
      <c r="F167" s="264" t="s">
        <v>156</v>
      </c>
      <c r="G167" s="262"/>
      <c r="H167" s="265">
        <v>99.08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1" t="s">
        <v>152</v>
      </c>
      <c r="AU167" s="271" t="s">
        <v>79</v>
      </c>
      <c r="AV167" s="15" t="s">
        <v>150</v>
      </c>
      <c r="AW167" s="15" t="s">
        <v>32</v>
      </c>
      <c r="AX167" s="15" t="s">
        <v>77</v>
      </c>
      <c r="AY167" s="271" t="s">
        <v>142</v>
      </c>
    </row>
    <row r="168" spans="1:65" s="2" customFormat="1" ht="16.5" customHeight="1">
      <c r="A168" s="39"/>
      <c r="B168" s="40"/>
      <c r="C168" s="227" t="s">
        <v>206</v>
      </c>
      <c r="D168" s="227" t="s">
        <v>145</v>
      </c>
      <c r="E168" s="228" t="s">
        <v>207</v>
      </c>
      <c r="F168" s="229" t="s">
        <v>208</v>
      </c>
      <c r="G168" s="230" t="s">
        <v>148</v>
      </c>
      <c r="H168" s="231">
        <v>41.86</v>
      </c>
      <c r="I168" s="232"/>
      <c r="J168" s="231">
        <f>ROUND(I168*H168,2)</f>
        <v>0</v>
      </c>
      <c r="K168" s="229" t="s">
        <v>149</v>
      </c>
      <c r="L168" s="45"/>
      <c r="M168" s="233" t="s">
        <v>18</v>
      </c>
      <c r="N168" s="234" t="s">
        <v>41</v>
      </c>
      <c r="O168" s="85"/>
      <c r="P168" s="235">
        <f>O168*H168</f>
        <v>0</v>
      </c>
      <c r="Q168" s="235">
        <v>0.08936</v>
      </c>
      <c r="R168" s="235">
        <f>Q168*H168</f>
        <v>3.7406095999999995</v>
      </c>
      <c r="S168" s="235">
        <v>0</v>
      </c>
      <c r="T168" s="23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7" t="s">
        <v>150</v>
      </c>
      <c r="AT168" s="237" t="s">
        <v>145</v>
      </c>
      <c r="AU168" s="237" t="s">
        <v>79</v>
      </c>
      <c r="AY168" s="18" t="s">
        <v>142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8" t="s">
        <v>77</v>
      </c>
      <c r="BK168" s="238">
        <f>ROUND(I168*H168,2)</f>
        <v>0</v>
      </c>
      <c r="BL168" s="18" t="s">
        <v>150</v>
      </c>
      <c r="BM168" s="237" t="s">
        <v>880</v>
      </c>
    </row>
    <row r="169" spans="1:51" s="13" customFormat="1" ht="12">
      <c r="A169" s="13"/>
      <c r="B169" s="239"/>
      <c r="C169" s="240"/>
      <c r="D169" s="241" t="s">
        <v>152</v>
      </c>
      <c r="E169" s="242" t="s">
        <v>18</v>
      </c>
      <c r="F169" s="243" t="s">
        <v>162</v>
      </c>
      <c r="G169" s="240"/>
      <c r="H169" s="242" t="s">
        <v>18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152</v>
      </c>
      <c r="AU169" s="249" t="s">
        <v>79</v>
      </c>
      <c r="AV169" s="13" t="s">
        <v>77</v>
      </c>
      <c r="AW169" s="13" t="s">
        <v>32</v>
      </c>
      <c r="AX169" s="13" t="s">
        <v>70</v>
      </c>
      <c r="AY169" s="249" t="s">
        <v>142</v>
      </c>
    </row>
    <row r="170" spans="1:51" s="14" customFormat="1" ht="12">
      <c r="A170" s="14"/>
      <c r="B170" s="250"/>
      <c r="C170" s="251"/>
      <c r="D170" s="241" t="s">
        <v>152</v>
      </c>
      <c r="E170" s="252" t="s">
        <v>18</v>
      </c>
      <c r="F170" s="253" t="s">
        <v>163</v>
      </c>
      <c r="G170" s="251"/>
      <c r="H170" s="254">
        <v>41.86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152</v>
      </c>
      <c r="AU170" s="260" t="s">
        <v>79</v>
      </c>
      <c r="AV170" s="14" t="s">
        <v>79</v>
      </c>
      <c r="AW170" s="14" t="s">
        <v>32</v>
      </c>
      <c r="AX170" s="14" t="s">
        <v>70</v>
      </c>
      <c r="AY170" s="260" t="s">
        <v>142</v>
      </c>
    </row>
    <row r="171" spans="1:51" s="15" customFormat="1" ht="12">
      <c r="A171" s="15"/>
      <c r="B171" s="261"/>
      <c r="C171" s="262"/>
      <c r="D171" s="241" t="s">
        <v>152</v>
      </c>
      <c r="E171" s="263" t="s">
        <v>18</v>
      </c>
      <c r="F171" s="264" t="s">
        <v>156</v>
      </c>
      <c r="G171" s="262"/>
      <c r="H171" s="265">
        <v>41.86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1" t="s">
        <v>152</v>
      </c>
      <c r="AU171" s="271" t="s">
        <v>79</v>
      </c>
      <c r="AV171" s="15" t="s">
        <v>150</v>
      </c>
      <c r="AW171" s="15" t="s">
        <v>32</v>
      </c>
      <c r="AX171" s="15" t="s">
        <v>77</v>
      </c>
      <c r="AY171" s="271" t="s">
        <v>142</v>
      </c>
    </row>
    <row r="172" spans="1:65" s="2" customFormat="1" ht="16.5" customHeight="1">
      <c r="A172" s="39"/>
      <c r="B172" s="40"/>
      <c r="C172" s="227" t="s">
        <v>210</v>
      </c>
      <c r="D172" s="227" t="s">
        <v>145</v>
      </c>
      <c r="E172" s="228" t="s">
        <v>211</v>
      </c>
      <c r="F172" s="229" t="s">
        <v>212</v>
      </c>
      <c r="G172" s="230" t="s">
        <v>148</v>
      </c>
      <c r="H172" s="231">
        <v>41.86</v>
      </c>
      <c r="I172" s="232"/>
      <c r="J172" s="231">
        <f>ROUND(I172*H172,2)</f>
        <v>0</v>
      </c>
      <c r="K172" s="229" t="s">
        <v>149</v>
      </c>
      <c r="L172" s="45"/>
      <c r="M172" s="233" t="s">
        <v>18</v>
      </c>
      <c r="N172" s="234" t="s">
        <v>41</v>
      </c>
      <c r="O172" s="85"/>
      <c r="P172" s="235">
        <f>O172*H172</f>
        <v>0</v>
      </c>
      <c r="Q172" s="235">
        <v>0.0041</v>
      </c>
      <c r="R172" s="235">
        <f>Q172*H172</f>
        <v>0.171626</v>
      </c>
      <c r="S172" s="235">
        <v>0</v>
      </c>
      <c r="T172" s="23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7" t="s">
        <v>150</v>
      </c>
      <c r="AT172" s="237" t="s">
        <v>145</v>
      </c>
      <c r="AU172" s="237" t="s">
        <v>79</v>
      </c>
      <c r="AY172" s="18" t="s">
        <v>142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77</v>
      </c>
      <c r="BK172" s="238">
        <f>ROUND(I172*H172,2)</f>
        <v>0</v>
      </c>
      <c r="BL172" s="18" t="s">
        <v>150</v>
      </c>
      <c r="BM172" s="237" t="s">
        <v>881</v>
      </c>
    </row>
    <row r="173" spans="1:51" s="13" customFormat="1" ht="12">
      <c r="A173" s="13"/>
      <c r="B173" s="239"/>
      <c r="C173" s="240"/>
      <c r="D173" s="241" t="s">
        <v>152</v>
      </c>
      <c r="E173" s="242" t="s">
        <v>18</v>
      </c>
      <c r="F173" s="243" t="s">
        <v>162</v>
      </c>
      <c r="G173" s="240"/>
      <c r="H173" s="242" t="s">
        <v>18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152</v>
      </c>
      <c r="AU173" s="249" t="s">
        <v>79</v>
      </c>
      <c r="AV173" s="13" t="s">
        <v>77</v>
      </c>
      <c r="AW173" s="13" t="s">
        <v>32</v>
      </c>
      <c r="AX173" s="13" t="s">
        <v>70</v>
      </c>
      <c r="AY173" s="249" t="s">
        <v>142</v>
      </c>
    </row>
    <row r="174" spans="1:51" s="14" customFormat="1" ht="12">
      <c r="A174" s="14"/>
      <c r="B174" s="250"/>
      <c r="C174" s="251"/>
      <c r="D174" s="241" t="s">
        <v>152</v>
      </c>
      <c r="E174" s="252" t="s">
        <v>18</v>
      </c>
      <c r="F174" s="253" t="s">
        <v>163</v>
      </c>
      <c r="G174" s="251"/>
      <c r="H174" s="254">
        <v>41.86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152</v>
      </c>
      <c r="AU174" s="260" t="s">
        <v>79</v>
      </c>
      <c r="AV174" s="14" t="s">
        <v>79</v>
      </c>
      <c r="AW174" s="14" t="s">
        <v>32</v>
      </c>
      <c r="AX174" s="14" t="s">
        <v>70</v>
      </c>
      <c r="AY174" s="260" t="s">
        <v>142</v>
      </c>
    </row>
    <row r="175" spans="1:51" s="15" customFormat="1" ht="12">
      <c r="A175" s="15"/>
      <c r="B175" s="261"/>
      <c r="C175" s="262"/>
      <c r="D175" s="241" t="s">
        <v>152</v>
      </c>
      <c r="E175" s="263" t="s">
        <v>18</v>
      </c>
      <c r="F175" s="264" t="s">
        <v>156</v>
      </c>
      <c r="G175" s="262"/>
      <c r="H175" s="265">
        <v>41.86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1" t="s">
        <v>152</v>
      </c>
      <c r="AU175" s="271" t="s">
        <v>79</v>
      </c>
      <c r="AV175" s="15" t="s">
        <v>150</v>
      </c>
      <c r="AW175" s="15" t="s">
        <v>32</v>
      </c>
      <c r="AX175" s="15" t="s">
        <v>77</v>
      </c>
      <c r="AY175" s="271" t="s">
        <v>142</v>
      </c>
    </row>
    <row r="176" spans="1:63" s="12" customFormat="1" ht="22.8" customHeight="1">
      <c r="A176" s="12"/>
      <c r="B176" s="211"/>
      <c r="C176" s="212"/>
      <c r="D176" s="213" t="s">
        <v>69</v>
      </c>
      <c r="E176" s="225" t="s">
        <v>214</v>
      </c>
      <c r="F176" s="225" t="s">
        <v>215</v>
      </c>
      <c r="G176" s="212"/>
      <c r="H176" s="212"/>
      <c r="I176" s="215"/>
      <c r="J176" s="226">
        <f>BK176</f>
        <v>0</v>
      </c>
      <c r="K176" s="212"/>
      <c r="L176" s="217"/>
      <c r="M176" s="218"/>
      <c r="N176" s="219"/>
      <c r="O176" s="219"/>
      <c r="P176" s="220">
        <f>SUM(P177:P246)</f>
        <v>0</v>
      </c>
      <c r="Q176" s="219"/>
      <c r="R176" s="220">
        <f>SUM(R177:R246)</f>
        <v>0.0071162</v>
      </c>
      <c r="S176" s="219"/>
      <c r="T176" s="221">
        <f>SUM(T177:T246)</f>
        <v>7.01576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2" t="s">
        <v>77</v>
      </c>
      <c r="AT176" s="223" t="s">
        <v>69</v>
      </c>
      <c r="AU176" s="223" t="s">
        <v>77</v>
      </c>
      <c r="AY176" s="222" t="s">
        <v>142</v>
      </c>
      <c r="BK176" s="224">
        <f>SUM(BK177:BK246)</f>
        <v>0</v>
      </c>
    </row>
    <row r="177" spans="1:65" s="2" customFormat="1" ht="24" customHeight="1">
      <c r="A177" s="39"/>
      <c r="B177" s="40"/>
      <c r="C177" s="227" t="s">
        <v>214</v>
      </c>
      <c r="D177" s="227" t="s">
        <v>145</v>
      </c>
      <c r="E177" s="228" t="s">
        <v>216</v>
      </c>
      <c r="F177" s="229" t="s">
        <v>217</v>
      </c>
      <c r="G177" s="230" t="s">
        <v>148</v>
      </c>
      <c r="H177" s="231">
        <v>41.86</v>
      </c>
      <c r="I177" s="232"/>
      <c r="J177" s="231">
        <f>ROUND(I177*H177,2)</f>
        <v>0</v>
      </c>
      <c r="K177" s="229" t="s">
        <v>149</v>
      </c>
      <c r="L177" s="45"/>
      <c r="M177" s="233" t="s">
        <v>18</v>
      </c>
      <c r="N177" s="234" t="s">
        <v>41</v>
      </c>
      <c r="O177" s="85"/>
      <c r="P177" s="235">
        <f>O177*H177</f>
        <v>0</v>
      </c>
      <c r="Q177" s="235">
        <v>0.00013</v>
      </c>
      <c r="R177" s="235">
        <f>Q177*H177</f>
        <v>0.005441799999999999</v>
      </c>
      <c r="S177" s="235">
        <v>0</v>
      </c>
      <c r="T177" s="23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7" t="s">
        <v>150</v>
      </c>
      <c r="AT177" s="237" t="s">
        <v>145</v>
      </c>
      <c r="AU177" s="237" t="s">
        <v>79</v>
      </c>
      <c r="AY177" s="18" t="s">
        <v>142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8" t="s">
        <v>77</v>
      </c>
      <c r="BK177" s="238">
        <f>ROUND(I177*H177,2)</f>
        <v>0</v>
      </c>
      <c r="BL177" s="18" t="s">
        <v>150</v>
      </c>
      <c r="BM177" s="237" t="s">
        <v>882</v>
      </c>
    </row>
    <row r="178" spans="1:51" s="13" customFormat="1" ht="12">
      <c r="A178" s="13"/>
      <c r="B178" s="239"/>
      <c r="C178" s="240"/>
      <c r="D178" s="241" t="s">
        <v>152</v>
      </c>
      <c r="E178" s="242" t="s">
        <v>18</v>
      </c>
      <c r="F178" s="243" t="s">
        <v>162</v>
      </c>
      <c r="G178" s="240"/>
      <c r="H178" s="242" t="s">
        <v>18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152</v>
      </c>
      <c r="AU178" s="249" t="s">
        <v>79</v>
      </c>
      <c r="AV178" s="13" t="s">
        <v>77</v>
      </c>
      <c r="AW178" s="13" t="s">
        <v>32</v>
      </c>
      <c r="AX178" s="13" t="s">
        <v>70</v>
      </c>
      <c r="AY178" s="249" t="s">
        <v>142</v>
      </c>
    </row>
    <row r="179" spans="1:51" s="14" customFormat="1" ht="12">
      <c r="A179" s="14"/>
      <c r="B179" s="250"/>
      <c r="C179" s="251"/>
      <c r="D179" s="241" t="s">
        <v>152</v>
      </c>
      <c r="E179" s="252" t="s">
        <v>18</v>
      </c>
      <c r="F179" s="253" t="s">
        <v>163</v>
      </c>
      <c r="G179" s="251"/>
      <c r="H179" s="254">
        <v>41.86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152</v>
      </c>
      <c r="AU179" s="260" t="s">
        <v>79</v>
      </c>
      <c r="AV179" s="14" t="s">
        <v>79</v>
      </c>
      <c r="AW179" s="14" t="s">
        <v>32</v>
      </c>
      <c r="AX179" s="14" t="s">
        <v>70</v>
      </c>
      <c r="AY179" s="260" t="s">
        <v>142</v>
      </c>
    </row>
    <row r="180" spans="1:51" s="15" customFormat="1" ht="12">
      <c r="A180" s="15"/>
      <c r="B180" s="261"/>
      <c r="C180" s="262"/>
      <c r="D180" s="241" t="s">
        <v>152</v>
      </c>
      <c r="E180" s="263" t="s">
        <v>18</v>
      </c>
      <c r="F180" s="264" t="s">
        <v>156</v>
      </c>
      <c r="G180" s="262"/>
      <c r="H180" s="265">
        <v>41.86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1" t="s">
        <v>152</v>
      </c>
      <c r="AU180" s="271" t="s">
        <v>79</v>
      </c>
      <c r="AV180" s="15" t="s">
        <v>150</v>
      </c>
      <c r="AW180" s="15" t="s">
        <v>32</v>
      </c>
      <c r="AX180" s="15" t="s">
        <v>77</v>
      </c>
      <c r="AY180" s="271" t="s">
        <v>142</v>
      </c>
    </row>
    <row r="181" spans="1:65" s="2" customFormat="1" ht="24" customHeight="1">
      <c r="A181" s="39"/>
      <c r="B181" s="40"/>
      <c r="C181" s="227" t="s">
        <v>219</v>
      </c>
      <c r="D181" s="227" t="s">
        <v>145</v>
      </c>
      <c r="E181" s="228" t="s">
        <v>220</v>
      </c>
      <c r="F181" s="229" t="s">
        <v>221</v>
      </c>
      <c r="G181" s="230" t="s">
        <v>148</v>
      </c>
      <c r="H181" s="231">
        <v>41.86</v>
      </c>
      <c r="I181" s="232"/>
      <c r="J181" s="231">
        <f>ROUND(I181*H181,2)</f>
        <v>0</v>
      </c>
      <c r="K181" s="229" t="s">
        <v>149</v>
      </c>
      <c r="L181" s="45"/>
      <c r="M181" s="233" t="s">
        <v>18</v>
      </c>
      <c r="N181" s="234" t="s">
        <v>41</v>
      </c>
      <c r="O181" s="85"/>
      <c r="P181" s="235">
        <f>O181*H181</f>
        <v>0</v>
      </c>
      <c r="Q181" s="235">
        <v>4E-05</v>
      </c>
      <c r="R181" s="235">
        <f>Q181*H181</f>
        <v>0.0016744000000000002</v>
      </c>
      <c r="S181" s="235">
        <v>0</v>
      </c>
      <c r="T181" s="23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7" t="s">
        <v>150</v>
      </c>
      <c r="AT181" s="237" t="s">
        <v>145</v>
      </c>
      <c r="AU181" s="237" t="s">
        <v>79</v>
      </c>
      <c r="AY181" s="18" t="s">
        <v>142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8" t="s">
        <v>77</v>
      </c>
      <c r="BK181" s="238">
        <f>ROUND(I181*H181,2)</f>
        <v>0</v>
      </c>
      <c r="BL181" s="18" t="s">
        <v>150</v>
      </c>
      <c r="BM181" s="237" t="s">
        <v>883</v>
      </c>
    </row>
    <row r="182" spans="1:51" s="13" customFormat="1" ht="12">
      <c r="A182" s="13"/>
      <c r="B182" s="239"/>
      <c r="C182" s="240"/>
      <c r="D182" s="241" t="s">
        <v>152</v>
      </c>
      <c r="E182" s="242" t="s">
        <v>18</v>
      </c>
      <c r="F182" s="243" t="s">
        <v>162</v>
      </c>
      <c r="G182" s="240"/>
      <c r="H182" s="242" t="s">
        <v>18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152</v>
      </c>
      <c r="AU182" s="249" t="s">
        <v>79</v>
      </c>
      <c r="AV182" s="13" t="s">
        <v>77</v>
      </c>
      <c r="AW182" s="13" t="s">
        <v>32</v>
      </c>
      <c r="AX182" s="13" t="s">
        <v>70</v>
      </c>
      <c r="AY182" s="249" t="s">
        <v>142</v>
      </c>
    </row>
    <row r="183" spans="1:51" s="14" customFormat="1" ht="12">
      <c r="A183" s="14"/>
      <c r="B183" s="250"/>
      <c r="C183" s="251"/>
      <c r="D183" s="241" t="s">
        <v>152</v>
      </c>
      <c r="E183" s="252" t="s">
        <v>18</v>
      </c>
      <c r="F183" s="253" t="s">
        <v>163</v>
      </c>
      <c r="G183" s="251"/>
      <c r="H183" s="254">
        <v>41.86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152</v>
      </c>
      <c r="AU183" s="260" t="s">
        <v>79</v>
      </c>
      <c r="AV183" s="14" t="s">
        <v>79</v>
      </c>
      <c r="AW183" s="14" t="s">
        <v>32</v>
      </c>
      <c r="AX183" s="14" t="s">
        <v>70</v>
      </c>
      <c r="AY183" s="260" t="s">
        <v>142</v>
      </c>
    </row>
    <row r="184" spans="1:51" s="15" customFormat="1" ht="12">
      <c r="A184" s="15"/>
      <c r="B184" s="261"/>
      <c r="C184" s="262"/>
      <c r="D184" s="241" t="s">
        <v>152</v>
      </c>
      <c r="E184" s="263" t="s">
        <v>18</v>
      </c>
      <c r="F184" s="264" t="s">
        <v>156</v>
      </c>
      <c r="G184" s="262"/>
      <c r="H184" s="265">
        <v>41.86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152</v>
      </c>
      <c r="AU184" s="271" t="s">
        <v>79</v>
      </c>
      <c r="AV184" s="15" t="s">
        <v>150</v>
      </c>
      <c r="AW184" s="15" t="s">
        <v>32</v>
      </c>
      <c r="AX184" s="15" t="s">
        <v>77</v>
      </c>
      <c r="AY184" s="271" t="s">
        <v>142</v>
      </c>
    </row>
    <row r="185" spans="1:65" s="2" customFormat="1" ht="24" customHeight="1">
      <c r="A185" s="39"/>
      <c r="B185" s="40"/>
      <c r="C185" s="227" t="s">
        <v>223</v>
      </c>
      <c r="D185" s="227" t="s">
        <v>145</v>
      </c>
      <c r="E185" s="228" t="s">
        <v>224</v>
      </c>
      <c r="F185" s="229" t="s">
        <v>225</v>
      </c>
      <c r="G185" s="230" t="s">
        <v>148</v>
      </c>
      <c r="H185" s="231">
        <v>41.86</v>
      </c>
      <c r="I185" s="232"/>
      <c r="J185" s="231">
        <f>ROUND(I185*H185,2)</f>
        <v>0</v>
      </c>
      <c r="K185" s="229" t="s">
        <v>149</v>
      </c>
      <c r="L185" s="45"/>
      <c r="M185" s="233" t="s">
        <v>18</v>
      </c>
      <c r="N185" s="234" t="s">
        <v>41</v>
      </c>
      <c r="O185" s="85"/>
      <c r="P185" s="235">
        <f>O185*H185</f>
        <v>0</v>
      </c>
      <c r="Q185" s="235">
        <v>0</v>
      </c>
      <c r="R185" s="235">
        <f>Q185*H185</f>
        <v>0</v>
      </c>
      <c r="S185" s="235">
        <v>0.035</v>
      </c>
      <c r="T185" s="236">
        <f>S185*H185</f>
        <v>1.4651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7" t="s">
        <v>150</v>
      </c>
      <c r="AT185" s="237" t="s">
        <v>145</v>
      </c>
      <c r="AU185" s="237" t="s">
        <v>79</v>
      </c>
      <c r="AY185" s="18" t="s">
        <v>142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8" t="s">
        <v>77</v>
      </c>
      <c r="BK185" s="238">
        <f>ROUND(I185*H185,2)</f>
        <v>0</v>
      </c>
      <c r="BL185" s="18" t="s">
        <v>150</v>
      </c>
      <c r="BM185" s="237" t="s">
        <v>884</v>
      </c>
    </row>
    <row r="186" spans="1:51" s="13" customFormat="1" ht="12">
      <c r="A186" s="13"/>
      <c r="B186" s="239"/>
      <c r="C186" s="240"/>
      <c r="D186" s="241" t="s">
        <v>152</v>
      </c>
      <c r="E186" s="242" t="s">
        <v>18</v>
      </c>
      <c r="F186" s="243" t="s">
        <v>162</v>
      </c>
      <c r="G186" s="240"/>
      <c r="H186" s="242" t="s">
        <v>18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152</v>
      </c>
      <c r="AU186" s="249" t="s">
        <v>79</v>
      </c>
      <c r="AV186" s="13" t="s">
        <v>77</v>
      </c>
      <c r="AW186" s="13" t="s">
        <v>32</v>
      </c>
      <c r="AX186" s="13" t="s">
        <v>70</v>
      </c>
      <c r="AY186" s="249" t="s">
        <v>142</v>
      </c>
    </row>
    <row r="187" spans="1:51" s="14" customFormat="1" ht="12">
      <c r="A187" s="14"/>
      <c r="B187" s="250"/>
      <c r="C187" s="251"/>
      <c r="D187" s="241" t="s">
        <v>152</v>
      </c>
      <c r="E187" s="252" t="s">
        <v>18</v>
      </c>
      <c r="F187" s="253" t="s">
        <v>163</v>
      </c>
      <c r="G187" s="251"/>
      <c r="H187" s="254">
        <v>41.86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152</v>
      </c>
      <c r="AU187" s="260" t="s">
        <v>79</v>
      </c>
      <c r="AV187" s="14" t="s">
        <v>79</v>
      </c>
      <c r="AW187" s="14" t="s">
        <v>32</v>
      </c>
      <c r="AX187" s="14" t="s">
        <v>70</v>
      </c>
      <c r="AY187" s="260" t="s">
        <v>142</v>
      </c>
    </row>
    <row r="188" spans="1:51" s="15" customFormat="1" ht="12">
      <c r="A188" s="15"/>
      <c r="B188" s="261"/>
      <c r="C188" s="262"/>
      <c r="D188" s="241" t="s">
        <v>152</v>
      </c>
      <c r="E188" s="263" t="s">
        <v>18</v>
      </c>
      <c r="F188" s="264" t="s">
        <v>156</v>
      </c>
      <c r="G188" s="262"/>
      <c r="H188" s="265">
        <v>41.86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152</v>
      </c>
      <c r="AU188" s="271" t="s">
        <v>79</v>
      </c>
      <c r="AV188" s="15" t="s">
        <v>150</v>
      </c>
      <c r="AW188" s="15" t="s">
        <v>32</v>
      </c>
      <c r="AX188" s="15" t="s">
        <v>77</v>
      </c>
      <c r="AY188" s="271" t="s">
        <v>142</v>
      </c>
    </row>
    <row r="189" spans="1:65" s="2" customFormat="1" ht="16.5" customHeight="1">
      <c r="A189" s="39"/>
      <c r="B189" s="40"/>
      <c r="C189" s="227" t="s">
        <v>227</v>
      </c>
      <c r="D189" s="227" t="s">
        <v>145</v>
      </c>
      <c r="E189" s="228" t="s">
        <v>228</v>
      </c>
      <c r="F189" s="229" t="s">
        <v>229</v>
      </c>
      <c r="G189" s="230" t="s">
        <v>230</v>
      </c>
      <c r="H189" s="231">
        <v>20</v>
      </c>
      <c r="I189" s="232"/>
      <c r="J189" s="231">
        <f>ROUND(I189*H189,2)</f>
        <v>0</v>
      </c>
      <c r="K189" s="229" t="s">
        <v>18</v>
      </c>
      <c r="L189" s="45"/>
      <c r="M189" s="233" t="s">
        <v>18</v>
      </c>
      <c r="N189" s="234" t="s">
        <v>41</v>
      </c>
      <c r="O189" s="85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7" t="s">
        <v>150</v>
      </c>
      <c r="AT189" s="237" t="s">
        <v>145</v>
      </c>
      <c r="AU189" s="237" t="s">
        <v>79</v>
      </c>
      <c r="AY189" s="18" t="s">
        <v>142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8" t="s">
        <v>77</v>
      </c>
      <c r="BK189" s="238">
        <f>ROUND(I189*H189,2)</f>
        <v>0</v>
      </c>
      <c r="BL189" s="18" t="s">
        <v>150</v>
      </c>
      <c r="BM189" s="237" t="s">
        <v>885</v>
      </c>
    </row>
    <row r="190" spans="1:65" s="2" customFormat="1" ht="16.5" customHeight="1">
      <c r="A190" s="39"/>
      <c r="B190" s="40"/>
      <c r="C190" s="227" t="s">
        <v>233</v>
      </c>
      <c r="D190" s="227" t="s">
        <v>145</v>
      </c>
      <c r="E190" s="228" t="s">
        <v>234</v>
      </c>
      <c r="F190" s="229" t="s">
        <v>235</v>
      </c>
      <c r="G190" s="230" t="s">
        <v>148</v>
      </c>
      <c r="H190" s="231">
        <v>41.86</v>
      </c>
      <c r="I190" s="232"/>
      <c r="J190" s="231">
        <f>ROUND(I190*H190,2)</f>
        <v>0</v>
      </c>
      <c r="K190" s="229" t="s">
        <v>149</v>
      </c>
      <c r="L190" s="45"/>
      <c r="M190" s="233" t="s">
        <v>18</v>
      </c>
      <c r="N190" s="234" t="s">
        <v>41</v>
      </c>
      <c r="O190" s="85"/>
      <c r="P190" s="235">
        <f>O190*H190</f>
        <v>0</v>
      </c>
      <c r="Q190" s="235">
        <v>0</v>
      </c>
      <c r="R190" s="235">
        <f>Q190*H190</f>
        <v>0</v>
      </c>
      <c r="S190" s="235">
        <v>0.004</v>
      </c>
      <c r="T190" s="236">
        <f>S190*H190</f>
        <v>0.16744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7" t="s">
        <v>150</v>
      </c>
      <c r="AT190" s="237" t="s">
        <v>145</v>
      </c>
      <c r="AU190" s="237" t="s">
        <v>79</v>
      </c>
      <c r="AY190" s="18" t="s">
        <v>142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8" t="s">
        <v>77</v>
      </c>
      <c r="BK190" s="238">
        <f>ROUND(I190*H190,2)</f>
        <v>0</v>
      </c>
      <c r="BL190" s="18" t="s">
        <v>150</v>
      </c>
      <c r="BM190" s="237" t="s">
        <v>886</v>
      </c>
    </row>
    <row r="191" spans="1:51" s="13" customFormat="1" ht="12">
      <c r="A191" s="13"/>
      <c r="B191" s="239"/>
      <c r="C191" s="240"/>
      <c r="D191" s="241" t="s">
        <v>152</v>
      </c>
      <c r="E191" s="242" t="s">
        <v>18</v>
      </c>
      <c r="F191" s="243" t="s">
        <v>162</v>
      </c>
      <c r="G191" s="240"/>
      <c r="H191" s="242" t="s">
        <v>18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152</v>
      </c>
      <c r="AU191" s="249" t="s">
        <v>79</v>
      </c>
      <c r="AV191" s="13" t="s">
        <v>77</v>
      </c>
      <c r="AW191" s="13" t="s">
        <v>32</v>
      </c>
      <c r="AX191" s="13" t="s">
        <v>70</v>
      </c>
      <c r="AY191" s="249" t="s">
        <v>142</v>
      </c>
    </row>
    <row r="192" spans="1:51" s="14" customFormat="1" ht="12">
      <c r="A192" s="14"/>
      <c r="B192" s="250"/>
      <c r="C192" s="251"/>
      <c r="D192" s="241" t="s">
        <v>152</v>
      </c>
      <c r="E192" s="252" t="s">
        <v>18</v>
      </c>
      <c r="F192" s="253" t="s">
        <v>163</v>
      </c>
      <c r="G192" s="251"/>
      <c r="H192" s="254">
        <v>41.86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152</v>
      </c>
      <c r="AU192" s="260" t="s">
        <v>79</v>
      </c>
      <c r="AV192" s="14" t="s">
        <v>79</v>
      </c>
      <c r="AW192" s="14" t="s">
        <v>32</v>
      </c>
      <c r="AX192" s="14" t="s">
        <v>70</v>
      </c>
      <c r="AY192" s="260" t="s">
        <v>142</v>
      </c>
    </row>
    <row r="193" spans="1:51" s="15" customFormat="1" ht="12">
      <c r="A193" s="15"/>
      <c r="B193" s="261"/>
      <c r="C193" s="262"/>
      <c r="D193" s="241" t="s">
        <v>152</v>
      </c>
      <c r="E193" s="263" t="s">
        <v>18</v>
      </c>
      <c r="F193" s="264" t="s">
        <v>156</v>
      </c>
      <c r="G193" s="262"/>
      <c r="H193" s="265">
        <v>41.86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1" t="s">
        <v>152</v>
      </c>
      <c r="AU193" s="271" t="s">
        <v>79</v>
      </c>
      <c r="AV193" s="15" t="s">
        <v>150</v>
      </c>
      <c r="AW193" s="15" t="s">
        <v>32</v>
      </c>
      <c r="AX193" s="15" t="s">
        <v>77</v>
      </c>
      <c r="AY193" s="271" t="s">
        <v>142</v>
      </c>
    </row>
    <row r="194" spans="1:65" s="2" customFormat="1" ht="24" customHeight="1">
      <c r="A194" s="39"/>
      <c r="B194" s="40"/>
      <c r="C194" s="227" t="s">
        <v>237</v>
      </c>
      <c r="D194" s="227" t="s">
        <v>145</v>
      </c>
      <c r="E194" s="228" t="s">
        <v>238</v>
      </c>
      <c r="F194" s="229" t="s">
        <v>239</v>
      </c>
      <c r="G194" s="230" t="s">
        <v>148</v>
      </c>
      <c r="H194" s="231">
        <v>99.08</v>
      </c>
      <c r="I194" s="232"/>
      <c r="J194" s="231">
        <f>ROUND(I194*H194,2)</f>
        <v>0</v>
      </c>
      <c r="K194" s="229" t="s">
        <v>149</v>
      </c>
      <c r="L194" s="45"/>
      <c r="M194" s="233" t="s">
        <v>18</v>
      </c>
      <c r="N194" s="234" t="s">
        <v>41</v>
      </c>
      <c r="O194" s="85"/>
      <c r="P194" s="235">
        <f>O194*H194</f>
        <v>0</v>
      </c>
      <c r="Q194" s="235">
        <v>0</v>
      </c>
      <c r="R194" s="235">
        <f>Q194*H194</f>
        <v>0</v>
      </c>
      <c r="S194" s="235">
        <v>0.004</v>
      </c>
      <c r="T194" s="236">
        <f>S194*H194</f>
        <v>0.39632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7" t="s">
        <v>150</v>
      </c>
      <c r="AT194" s="237" t="s">
        <v>145</v>
      </c>
      <c r="AU194" s="237" t="s">
        <v>79</v>
      </c>
      <c r="AY194" s="18" t="s">
        <v>142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8" t="s">
        <v>77</v>
      </c>
      <c r="BK194" s="238">
        <f>ROUND(I194*H194,2)</f>
        <v>0</v>
      </c>
      <c r="BL194" s="18" t="s">
        <v>150</v>
      </c>
      <c r="BM194" s="237" t="s">
        <v>887</v>
      </c>
    </row>
    <row r="195" spans="1:51" s="13" customFormat="1" ht="12">
      <c r="A195" s="13"/>
      <c r="B195" s="239"/>
      <c r="C195" s="240"/>
      <c r="D195" s="241" t="s">
        <v>152</v>
      </c>
      <c r="E195" s="242" t="s">
        <v>18</v>
      </c>
      <c r="F195" s="243" t="s">
        <v>191</v>
      </c>
      <c r="G195" s="240"/>
      <c r="H195" s="242" t="s">
        <v>18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152</v>
      </c>
      <c r="AU195" s="249" t="s">
        <v>79</v>
      </c>
      <c r="AV195" s="13" t="s">
        <v>77</v>
      </c>
      <c r="AW195" s="13" t="s">
        <v>32</v>
      </c>
      <c r="AX195" s="13" t="s">
        <v>70</v>
      </c>
      <c r="AY195" s="249" t="s">
        <v>142</v>
      </c>
    </row>
    <row r="196" spans="1:51" s="13" customFormat="1" ht="12">
      <c r="A196" s="13"/>
      <c r="B196" s="239"/>
      <c r="C196" s="240"/>
      <c r="D196" s="241" t="s">
        <v>152</v>
      </c>
      <c r="E196" s="242" t="s">
        <v>18</v>
      </c>
      <c r="F196" s="243" t="s">
        <v>192</v>
      </c>
      <c r="G196" s="240"/>
      <c r="H196" s="242" t="s">
        <v>18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152</v>
      </c>
      <c r="AU196" s="249" t="s">
        <v>79</v>
      </c>
      <c r="AV196" s="13" t="s">
        <v>77</v>
      </c>
      <c r="AW196" s="13" t="s">
        <v>32</v>
      </c>
      <c r="AX196" s="13" t="s">
        <v>70</v>
      </c>
      <c r="AY196" s="249" t="s">
        <v>142</v>
      </c>
    </row>
    <row r="197" spans="1:51" s="14" customFormat="1" ht="12">
      <c r="A197" s="14"/>
      <c r="B197" s="250"/>
      <c r="C197" s="251"/>
      <c r="D197" s="241" t="s">
        <v>152</v>
      </c>
      <c r="E197" s="252" t="s">
        <v>18</v>
      </c>
      <c r="F197" s="253" t="s">
        <v>193</v>
      </c>
      <c r="G197" s="251"/>
      <c r="H197" s="254">
        <v>16.79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152</v>
      </c>
      <c r="AU197" s="260" t="s">
        <v>79</v>
      </c>
      <c r="AV197" s="14" t="s">
        <v>79</v>
      </c>
      <c r="AW197" s="14" t="s">
        <v>32</v>
      </c>
      <c r="AX197" s="14" t="s">
        <v>70</v>
      </c>
      <c r="AY197" s="260" t="s">
        <v>142</v>
      </c>
    </row>
    <row r="198" spans="1:51" s="14" customFormat="1" ht="12">
      <c r="A198" s="14"/>
      <c r="B198" s="250"/>
      <c r="C198" s="251"/>
      <c r="D198" s="241" t="s">
        <v>152</v>
      </c>
      <c r="E198" s="252" t="s">
        <v>18</v>
      </c>
      <c r="F198" s="253" t="s">
        <v>194</v>
      </c>
      <c r="G198" s="251"/>
      <c r="H198" s="254">
        <v>-0.4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152</v>
      </c>
      <c r="AU198" s="260" t="s">
        <v>79</v>
      </c>
      <c r="AV198" s="14" t="s">
        <v>79</v>
      </c>
      <c r="AW198" s="14" t="s">
        <v>32</v>
      </c>
      <c r="AX198" s="14" t="s">
        <v>70</v>
      </c>
      <c r="AY198" s="260" t="s">
        <v>142</v>
      </c>
    </row>
    <row r="199" spans="1:51" s="13" customFormat="1" ht="12">
      <c r="A199" s="13"/>
      <c r="B199" s="239"/>
      <c r="C199" s="240"/>
      <c r="D199" s="241" t="s">
        <v>152</v>
      </c>
      <c r="E199" s="242" t="s">
        <v>18</v>
      </c>
      <c r="F199" s="243" t="s">
        <v>195</v>
      </c>
      <c r="G199" s="240"/>
      <c r="H199" s="242" t="s">
        <v>18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152</v>
      </c>
      <c r="AU199" s="249" t="s">
        <v>79</v>
      </c>
      <c r="AV199" s="13" t="s">
        <v>77</v>
      </c>
      <c r="AW199" s="13" t="s">
        <v>32</v>
      </c>
      <c r="AX199" s="13" t="s">
        <v>70</v>
      </c>
      <c r="AY199" s="249" t="s">
        <v>142</v>
      </c>
    </row>
    <row r="200" spans="1:51" s="14" customFormat="1" ht="12">
      <c r="A200" s="14"/>
      <c r="B200" s="250"/>
      <c r="C200" s="251"/>
      <c r="D200" s="241" t="s">
        <v>152</v>
      </c>
      <c r="E200" s="252" t="s">
        <v>18</v>
      </c>
      <c r="F200" s="253" t="s">
        <v>196</v>
      </c>
      <c r="G200" s="251"/>
      <c r="H200" s="254">
        <v>24.33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152</v>
      </c>
      <c r="AU200" s="260" t="s">
        <v>79</v>
      </c>
      <c r="AV200" s="14" t="s">
        <v>79</v>
      </c>
      <c r="AW200" s="14" t="s">
        <v>32</v>
      </c>
      <c r="AX200" s="14" t="s">
        <v>70</v>
      </c>
      <c r="AY200" s="260" t="s">
        <v>142</v>
      </c>
    </row>
    <row r="201" spans="1:51" s="14" customFormat="1" ht="12">
      <c r="A201" s="14"/>
      <c r="B201" s="250"/>
      <c r="C201" s="251"/>
      <c r="D201" s="241" t="s">
        <v>152</v>
      </c>
      <c r="E201" s="252" t="s">
        <v>18</v>
      </c>
      <c r="F201" s="253" t="s">
        <v>197</v>
      </c>
      <c r="G201" s="251"/>
      <c r="H201" s="254">
        <v>-0.2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152</v>
      </c>
      <c r="AU201" s="260" t="s">
        <v>79</v>
      </c>
      <c r="AV201" s="14" t="s">
        <v>79</v>
      </c>
      <c r="AW201" s="14" t="s">
        <v>32</v>
      </c>
      <c r="AX201" s="14" t="s">
        <v>70</v>
      </c>
      <c r="AY201" s="260" t="s">
        <v>142</v>
      </c>
    </row>
    <row r="202" spans="1:51" s="14" customFormat="1" ht="12">
      <c r="A202" s="14"/>
      <c r="B202" s="250"/>
      <c r="C202" s="251"/>
      <c r="D202" s="241" t="s">
        <v>152</v>
      </c>
      <c r="E202" s="252" t="s">
        <v>18</v>
      </c>
      <c r="F202" s="253" t="s">
        <v>198</v>
      </c>
      <c r="G202" s="251"/>
      <c r="H202" s="254">
        <v>-1.65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152</v>
      </c>
      <c r="AU202" s="260" t="s">
        <v>79</v>
      </c>
      <c r="AV202" s="14" t="s">
        <v>79</v>
      </c>
      <c r="AW202" s="14" t="s">
        <v>32</v>
      </c>
      <c r="AX202" s="14" t="s">
        <v>70</v>
      </c>
      <c r="AY202" s="260" t="s">
        <v>142</v>
      </c>
    </row>
    <row r="203" spans="1:51" s="13" customFormat="1" ht="12">
      <c r="A203" s="13"/>
      <c r="B203" s="239"/>
      <c r="C203" s="240"/>
      <c r="D203" s="241" t="s">
        <v>152</v>
      </c>
      <c r="E203" s="242" t="s">
        <v>18</v>
      </c>
      <c r="F203" s="243" t="s">
        <v>199</v>
      </c>
      <c r="G203" s="240"/>
      <c r="H203" s="242" t="s">
        <v>18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152</v>
      </c>
      <c r="AU203" s="249" t="s">
        <v>79</v>
      </c>
      <c r="AV203" s="13" t="s">
        <v>77</v>
      </c>
      <c r="AW203" s="13" t="s">
        <v>32</v>
      </c>
      <c r="AX203" s="13" t="s">
        <v>70</v>
      </c>
      <c r="AY203" s="249" t="s">
        <v>142</v>
      </c>
    </row>
    <row r="204" spans="1:51" s="14" customFormat="1" ht="12">
      <c r="A204" s="14"/>
      <c r="B204" s="250"/>
      <c r="C204" s="251"/>
      <c r="D204" s="241" t="s">
        <v>152</v>
      </c>
      <c r="E204" s="252" t="s">
        <v>18</v>
      </c>
      <c r="F204" s="253" t="s">
        <v>200</v>
      </c>
      <c r="G204" s="251"/>
      <c r="H204" s="254">
        <v>29.51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152</v>
      </c>
      <c r="AU204" s="260" t="s">
        <v>79</v>
      </c>
      <c r="AV204" s="14" t="s">
        <v>79</v>
      </c>
      <c r="AW204" s="14" t="s">
        <v>32</v>
      </c>
      <c r="AX204" s="14" t="s">
        <v>70</v>
      </c>
      <c r="AY204" s="260" t="s">
        <v>142</v>
      </c>
    </row>
    <row r="205" spans="1:51" s="14" customFormat="1" ht="12">
      <c r="A205" s="14"/>
      <c r="B205" s="250"/>
      <c r="C205" s="251"/>
      <c r="D205" s="241" t="s">
        <v>152</v>
      </c>
      <c r="E205" s="252" t="s">
        <v>18</v>
      </c>
      <c r="F205" s="253" t="s">
        <v>194</v>
      </c>
      <c r="G205" s="251"/>
      <c r="H205" s="254">
        <v>-0.4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152</v>
      </c>
      <c r="AU205" s="260" t="s">
        <v>79</v>
      </c>
      <c r="AV205" s="14" t="s">
        <v>79</v>
      </c>
      <c r="AW205" s="14" t="s">
        <v>32</v>
      </c>
      <c r="AX205" s="14" t="s">
        <v>70</v>
      </c>
      <c r="AY205" s="260" t="s">
        <v>142</v>
      </c>
    </row>
    <row r="206" spans="1:51" s="14" customFormat="1" ht="12">
      <c r="A206" s="14"/>
      <c r="B206" s="250"/>
      <c r="C206" s="251"/>
      <c r="D206" s="241" t="s">
        <v>152</v>
      </c>
      <c r="E206" s="252" t="s">
        <v>18</v>
      </c>
      <c r="F206" s="253" t="s">
        <v>198</v>
      </c>
      <c r="G206" s="251"/>
      <c r="H206" s="254">
        <v>-1.65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152</v>
      </c>
      <c r="AU206" s="260" t="s">
        <v>79</v>
      </c>
      <c r="AV206" s="14" t="s">
        <v>79</v>
      </c>
      <c r="AW206" s="14" t="s">
        <v>32</v>
      </c>
      <c r="AX206" s="14" t="s">
        <v>70</v>
      </c>
      <c r="AY206" s="260" t="s">
        <v>142</v>
      </c>
    </row>
    <row r="207" spans="1:51" s="13" customFormat="1" ht="12">
      <c r="A207" s="13"/>
      <c r="B207" s="239"/>
      <c r="C207" s="240"/>
      <c r="D207" s="241" t="s">
        <v>152</v>
      </c>
      <c r="E207" s="242" t="s">
        <v>18</v>
      </c>
      <c r="F207" s="243" t="s">
        <v>201</v>
      </c>
      <c r="G207" s="240"/>
      <c r="H207" s="242" t="s">
        <v>18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152</v>
      </c>
      <c r="AU207" s="249" t="s">
        <v>79</v>
      </c>
      <c r="AV207" s="13" t="s">
        <v>77</v>
      </c>
      <c r="AW207" s="13" t="s">
        <v>32</v>
      </c>
      <c r="AX207" s="13" t="s">
        <v>70</v>
      </c>
      <c r="AY207" s="249" t="s">
        <v>142</v>
      </c>
    </row>
    <row r="208" spans="1:51" s="14" customFormat="1" ht="12">
      <c r="A208" s="14"/>
      <c r="B208" s="250"/>
      <c r="C208" s="251"/>
      <c r="D208" s="241" t="s">
        <v>152</v>
      </c>
      <c r="E208" s="252" t="s">
        <v>18</v>
      </c>
      <c r="F208" s="253" t="s">
        <v>202</v>
      </c>
      <c r="G208" s="251"/>
      <c r="H208" s="254">
        <v>22.85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152</v>
      </c>
      <c r="AU208" s="260" t="s">
        <v>79</v>
      </c>
      <c r="AV208" s="14" t="s">
        <v>79</v>
      </c>
      <c r="AW208" s="14" t="s">
        <v>32</v>
      </c>
      <c r="AX208" s="14" t="s">
        <v>70</v>
      </c>
      <c r="AY208" s="260" t="s">
        <v>142</v>
      </c>
    </row>
    <row r="209" spans="1:51" s="14" customFormat="1" ht="12">
      <c r="A209" s="14"/>
      <c r="B209" s="250"/>
      <c r="C209" s="251"/>
      <c r="D209" s="241" t="s">
        <v>152</v>
      </c>
      <c r="E209" s="252" t="s">
        <v>18</v>
      </c>
      <c r="F209" s="253" t="s">
        <v>194</v>
      </c>
      <c r="G209" s="251"/>
      <c r="H209" s="254">
        <v>-0.4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152</v>
      </c>
      <c r="AU209" s="260" t="s">
        <v>79</v>
      </c>
      <c r="AV209" s="14" t="s">
        <v>79</v>
      </c>
      <c r="AW209" s="14" t="s">
        <v>32</v>
      </c>
      <c r="AX209" s="14" t="s">
        <v>70</v>
      </c>
      <c r="AY209" s="260" t="s">
        <v>142</v>
      </c>
    </row>
    <row r="210" spans="1:51" s="14" customFormat="1" ht="12">
      <c r="A210" s="14"/>
      <c r="B210" s="250"/>
      <c r="C210" s="251"/>
      <c r="D210" s="241" t="s">
        <v>152</v>
      </c>
      <c r="E210" s="252" t="s">
        <v>18</v>
      </c>
      <c r="F210" s="253" t="s">
        <v>203</v>
      </c>
      <c r="G210" s="251"/>
      <c r="H210" s="254">
        <v>-3.3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152</v>
      </c>
      <c r="AU210" s="260" t="s">
        <v>79</v>
      </c>
      <c r="AV210" s="14" t="s">
        <v>79</v>
      </c>
      <c r="AW210" s="14" t="s">
        <v>32</v>
      </c>
      <c r="AX210" s="14" t="s">
        <v>70</v>
      </c>
      <c r="AY210" s="260" t="s">
        <v>142</v>
      </c>
    </row>
    <row r="211" spans="1:51" s="13" customFormat="1" ht="12">
      <c r="A211" s="13"/>
      <c r="B211" s="239"/>
      <c r="C211" s="240"/>
      <c r="D211" s="241" t="s">
        <v>152</v>
      </c>
      <c r="E211" s="242" t="s">
        <v>18</v>
      </c>
      <c r="F211" s="243" t="s">
        <v>204</v>
      </c>
      <c r="G211" s="240"/>
      <c r="H211" s="242" t="s">
        <v>18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152</v>
      </c>
      <c r="AU211" s="249" t="s">
        <v>79</v>
      </c>
      <c r="AV211" s="13" t="s">
        <v>77</v>
      </c>
      <c r="AW211" s="13" t="s">
        <v>32</v>
      </c>
      <c r="AX211" s="13" t="s">
        <v>70</v>
      </c>
      <c r="AY211" s="249" t="s">
        <v>142</v>
      </c>
    </row>
    <row r="212" spans="1:51" s="14" customFormat="1" ht="12">
      <c r="A212" s="14"/>
      <c r="B212" s="250"/>
      <c r="C212" s="251"/>
      <c r="D212" s="241" t="s">
        <v>152</v>
      </c>
      <c r="E212" s="252" t="s">
        <v>18</v>
      </c>
      <c r="F212" s="253" t="s">
        <v>205</v>
      </c>
      <c r="G212" s="251"/>
      <c r="H212" s="254">
        <v>15.45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152</v>
      </c>
      <c r="AU212" s="260" t="s">
        <v>79</v>
      </c>
      <c r="AV212" s="14" t="s">
        <v>79</v>
      </c>
      <c r="AW212" s="14" t="s">
        <v>32</v>
      </c>
      <c r="AX212" s="14" t="s">
        <v>70</v>
      </c>
      <c r="AY212" s="260" t="s">
        <v>142</v>
      </c>
    </row>
    <row r="213" spans="1:51" s="14" customFormat="1" ht="12">
      <c r="A213" s="14"/>
      <c r="B213" s="250"/>
      <c r="C213" s="251"/>
      <c r="D213" s="241" t="s">
        <v>152</v>
      </c>
      <c r="E213" s="252" t="s">
        <v>18</v>
      </c>
      <c r="F213" s="253" t="s">
        <v>197</v>
      </c>
      <c r="G213" s="251"/>
      <c r="H213" s="254">
        <v>-0.2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152</v>
      </c>
      <c r="AU213" s="260" t="s">
        <v>79</v>
      </c>
      <c r="AV213" s="14" t="s">
        <v>79</v>
      </c>
      <c r="AW213" s="14" t="s">
        <v>32</v>
      </c>
      <c r="AX213" s="14" t="s">
        <v>70</v>
      </c>
      <c r="AY213" s="260" t="s">
        <v>142</v>
      </c>
    </row>
    <row r="214" spans="1:51" s="14" customFormat="1" ht="12">
      <c r="A214" s="14"/>
      <c r="B214" s="250"/>
      <c r="C214" s="251"/>
      <c r="D214" s="241" t="s">
        <v>152</v>
      </c>
      <c r="E214" s="252" t="s">
        <v>18</v>
      </c>
      <c r="F214" s="253" t="s">
        <v>198</v>
      </c>
      <c r="G214" s="251"/>
      <c r="H214" s="254">
        <v>-1.65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152</v>
      </c>
      <c r="AU214" s="260" t="s">
        <v>79</v>
      </c>
      <c r="AV214" s="14" t="s">
        <v>79</v>
      </c>
      <c r="AW214" s="14" t="s">
        <v>32</v>
      </c>
      <c r="AX214" s="14" t="s">
        <v>70</v>
      </c>
      <c r="AY214" s="260" t="s">
        <v>142</v>
      </c>
    </row>
    <row r="215" spans="1:51" s="15" customFormat="1" ht="12">
      <c r="A215" s="15"/>
      <c r="B215" s="261"/>
      <c r="C215" s="262"/>
      <c r="D215" s="241" t="s">
        <v>152</v>
      </c>
      <c r="E215" s="263" t="s">
        <v>18</v>
      </c>
      <c r="F215" s="264" t="s">
        <v>156</v>
      </c>
      <c r="G215" s="262"/>
      <c r="H215" s="265">
        <v>99.08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1" t="s">
        <v>152</v>
      </c>
      <c r="AU215" s="271" t="s">
        <v>79</v>
      </c>
      <c r="AV215" s="15" t="s">
        <v>150</v>
      </c>
      <c r="AW215" s="15" t="s">
        <v>32</v>
      </c>
      <c r="AX215" s="15" t="s">
        <v>77</v>
      </c>
      <c r="AY215" s="271" t="s">
        <v>142</v>
      </c>
    </row>
    <row r="216" spans="1:65" s="2" customFormat="1" ht="24" customHeight="1">
      <c r="A216" s="39"/>
      <c r="B216" s="40"/>
      <c r="C216" s="227" t="s">
        <v>8</v>
      </c>
      <c r="D216" s="227" t="s">
        <v>145</v>
      </c>
      <c r="E216" s="228" t="s">
        <v>241</v>
      </c>
      <c r="F216" s="229" t="s">
        <v>242</v>
      </c>
      <c r="G216" s="230" t="s">
        <v>148</v>
      </c>
      <c r="H216" s="231">
        <v>54.07</v>
      </c>
      <c r="I216" s="232"/>
      <c r="J216" s="231">
        <f>ROUND(I216*H216,2)</f>
        <v>0</v>
      </c>
      <c r="K216" s="229" t="s">
        <v>149</v>
      </c>
      <c r="L216" s="45"/>
      <c r="M216" s="233" t="s">
        <v>18</v>
      </c>
      <c r="N216" s="234" t="s">
        <v>41</v>
      </c>
      <c r="O216" s="85"/>
      <c r="P216" s="235">
        <f>O216*H216</f>
        <v>0</v>
      </c>
      <c r="Q216" s="235">
        <v>0</v>
      </c>
      <c r="R216" s="235">
        <f>Q216*H216</f>
        <v>0</v>
      </c>
      <c r="S216" s="235">
        <v>0.046</v>
      </c>
      <c r="T216" s="236">
        <f>S216*H216</f>
        <v>2.4872199999999998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7" t="s">
        <v>150</v>
      </c>
      <c r="AT216" s="237" t="s">
        <v>145</v>
      </c>
      <c r="AU216" s="237" t="s">
        <v>79</v>
      </c>
      <c r="AY216" s="18" t="s">
        <v>142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8" t="s">
        <v>77</v>
      </c>
      <c r="BK216" s="238">
        <f>ROUND(I216*H216,2)</f>
        <v>0</v>
      </c>
      <c r="BL216" s="18" t="s">
        <v>150</v>
      </c>
      <c r="BM216" s="237" t="s">
        <v>888</v>
      </c>
    </row>
    <row r="217" spans="1:51" s="13" customFormat="1" ht="12">
      <c r="A217" s="13"/>
      <c r="B217" s="239"/>
      <c r="C217" s="240"/>
      <c r="D217" s="241" t="s">
        <v>152</v>
      </c>
      <c r="E217" s="242" t="s">
        <v>18</v>
      </c>
      <c r="F217" s="243" t="s">
        <v>191</v>
      </c>
      <c r="G217" s="240"/>
      <c r="H217" s="242" t="s">
        <v>18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152</v>
      </c>
      <c r="AU217" s="249" t="s">
        <v>79</v>
      </c>
      <c r="AV217" s="13" t="s">
        <v>77</v>
      </c>
      <c r="AW217" s="13" t="s">
        <v>32</v>
      </c>
      <c r="AX217" s="13" t="s">
        <v>70</v>
      </c>
      <c r="AY217" s="249" t="s">
        <v>142</v>
      </c>
    </row>
    <row r="218" spans="1:51" s="13" customFormat="1" ht="12">
      <c r="A218" s="13"/>
      <c r="B218" s="239"/>
      <c r="C218" s="240"/>
      <c r="D218" s="241" t="s">
        <v>152</v>
      </c>
      <c r="E218" s="242" t="s">
        <v>18</v>
      </c>
      <c r="F218" s="243" t="s">
        <v>192</v>
      </c>
      <c r="G218" s="240"/>
      <c r="H218" s="242" t="s">
        <v>18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152</v>
      </c>
      <c r="AU218" s="249" t="s">
        <v>79</v>
      </c>
      <c r="AV218" s="13" t="s">
        <v>77</v>
      </c>
      <c r="AW218" s="13" t="s">
        <v>32</v>
      </c>
      <c r="AX218" s="13" t="s">
        <v>70</v>
      </c>
      <c r="AY218" s="249" t="s">
        <v>142</v>
      </c>
    </row>
    <row r="219" spans="1:51" s="14" customFormat="1" ht="12">
      <c r="A219" s="14"/>
      <c r="B219" s="250"/>
      <c r="C219" s="251"/>
      <c r="D219" s="241" t="s">
        <v>152</v>
      </c>
      <c r="E219" s="252" t="s">
        <v>18</v>
      </c>
      <c r="F219" s="253" t="s">
        <v>244</v>
      </c>
      <c r="G219" s="251"/>
      <c r="H219" s="254">
        <v>9.45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152</v>
      </c>
      <c r="AU219" s="260" t="s">
        <v>79</v>
      </c>
      <c r="AV219" s="14" t="s">
        <v>79</v>
      </c>
      <c r="AW219" s="14" t="s">
        <v>32</v>
      </c>
      <c r="AX219" s="14" t="s">
        <v>70</v>
      </c>
      <c r="AY219" s="260" t="s">
        <v>142</v>
      </c>
    </row>
    <row r="220" spans="1:51" s="14" customFormat="1" ht="12">
      <c r="A220" s="14"/>
      <c r="B220" s="250"/>
      <c r="C220" s="251"/>
      <c r="D220" s="241" t="s">
        <v>152</v>
      </c>
      <c r="E220" s="252" t="s">
        <v>18</v>
      </c>
      <c r="F220" s="253" t="s">
        <v>245</v>
      </c>
      <c r="G220" s="251"/>
      <c r="H220" s="254">
        <v>-2.8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152</v>
      </c>
      <c r="AU220" s="260" t="s">
        <v>79</v>
      </c>
      <c r="AV220" s="14" t="s">
        <v>79</v>
      </c>
      <c r="AW220" s="14" t="s">
        <v>32</v>
      </c>
      <c r="AX220" s="14" t="s">
        <v>70</v>
      </c>
      <c r="AY220" s="260" t="s">
        <v>142</v>
      </c>
    </row>
    <row r="221" spans="1:51" s="13" customFormat="1" ht="12">
      <c r="A221" s="13"/>
      <c r="B221" s="239"/>
      <c r="C221" s="240"/>
      <c r="D221" s="241" t="s">
        <v>152</v>
      </c>
      <c r="E221" s="242" t="s">
        <v>18</v>
      </c>
      <c r="F221" s="243" t="s">
        <v>195</v>
      </c>
      <c r="G221" s="240"/>
      <c r="H221" s="242" t="s">
        <v>18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152</v>
      </c>
      <c r="AU221" s="249" t="s">
        <v>79</v>
      </c>
      <c r="AV221" s="13" t="s">
        <v>77</v>
      </c>
      <c r="AW221" s="13" t="s">
        <v>32</v>
      </c>
      <c r="AX221" s="13" t="s">
        <v>70</v>
      </c>
      <c r="AY221" s="249" t="s">
        <v>142</v>
      </c>
    </row>
    <row r="222" spans="1:51" s="14" customFormat="1" ht="12">
      <c r="A222" s="14"/>
      <c r="B222" s="250"/>
      <c r="C222" s="251"/>
      <c r="D222" s="241" t="s">
        <v>152</v>
      </c>
      <c r="E222" s="252" t="s">
        <v>18</v>
      </c>
      <c r="F222" s="253" t="s">
        <v>246</v>
      </c>
      <c r="G222" s="251"/>
      <c r="H222" s="254">
        <v>17.41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152</v>
      </c>
      <c r="AU222" s="260" t="s">
        <v>79</v>
      </c>
      <c r="AV222" s="14" t="s">
        <v>79</v>
      </c>
      <c r="AW222" s="14" t="s">
        <v>32</v>
      </c>
      <c r="AX222" s="14" t="s">
        <v>70</v>
      </c>
      <c r="AY222" s="260" t="s">
        <v>142</v>
      </c>
    </row>
    <row r="223" spans="1:51" s="14" customFormat="1" ht="12">
      <c r="A223" s="14"/>
      <c r="B223" s="250"/>
      <c r="C223" s="251"/>
      <c r="D223" s="241" t="s">
        <v>152</v>
      </c>
      <c r="E223" s="252" t="s">
        <v>18</v>
      </c>
      <c r="F223" s="253" t="s">
        <v>247</v>
      </c>
      <c r="G223" s="251"/>
      <c r="H223" s="254">
        <v>-1.4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152</v>
      </c>
      <c r="AU223" s="260" t="s">
        <v>79</v>
      </c>
      <c r="AV223" s="14" t="s">
        <v>79</v>
      </c>
      <c r="AW223" s="14" t="s">
        <v>32</v>
      </c>
      <c r="AX223" s="14" t="s">
        <v>70</v>
      </c>
      <c r="AY223" s="260" t="s">
        <v>142</v>
      </c>
    </row>
    <row r="224" spans="1:51" s="13" customFormat="1" ht="12">
      <c r="A224" s="13"/>
      <c r="B224" s="239"/>
      <c r="C224" s="240"/>
      <c r="D224" s="241" t="s">
        <v>152</v>
      </c>
      <c r="E224" s="242" t="s">
        <v>18</v>
      </c>
      <c r="F224" s="243" t="s">
        <v>199</v>
      </c>
      <c r="G224" s="240"/>
      <c r="H224" s="242" t="s">
        <v>18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152</v>
      </c>
      <c r="AU224" s="249" t="s">
        <v>79</v>
      </c>
      <c r="AV224" s="13" t="s">
        <v>77</v>
      </c>
      <c r="AW224" s="13" t="s">
        <v>32</v>
      </c>
      <c r="AX224" s="13" t="s">
        <v>70</v>
      </c>
      <c r="AY224" s="249" t="s">
        <v>142</v>
      </c>
    </row>
    <row r="225" spans="1:51" s="14" customFormat="1" ht="12">
      <c r="A225" s="14"/>
      <c r="B225" s="250"/>
      <c r="C225" s="251"/>
      <c r="D225" s="241" t="s">
        <v>152</v>
      </c>
      <c r="E225" s="252" t="s">
        <v>18</v>
      </c>
      <c r="F225" s="253" t="s">
        <v>248</v>
      </c>
      <c r="G225" s="251"/>
      <c r="H225" s="254">
        <v>19.38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152</v>
      </c>
      <c r="AU225" s="260" t="s">
        <v>79</v>
      </c>
      <c r="AV225" s="14" t="s">
        <v>79</v>
      </c>
      <c r="AW225" s="14" t="s">
        <v>32</v>
      </c>
      <c r="AX225" s="14" t="s">
        <v>70</v>
      </c>
      <c r="AY225" s="260" t="s">
        <v>142</v>
      </c>
    </row>
    <row r="226" spans="1:51" s="14" customFormat="1" ht="12">
      <c r="A226" s="14"/>
      <c r="B226" s="250"/>
      <c r="C226" s="251"/>
      <c r="D226" s="241" t="s">
        <v>152</v>
      </c>
      <c r="E226" s="252" t="s">
        <v>18</v>
      </c>
      <c r="F226" s="253" t="s">
        <v>245</v>
      </c>
      <c r="G226" s="251"/>
      <c r="H226" s="254">
        <v>-2.8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152</v>
      </c>
      <c r="AU226" s="260" t="s">
        <v>79</v>
      </c>
      <c r="AV226" s="14" t="s">
        <v>79</v>
      </c>
      <c r="AW226" s="14" t="s">
        <v>32</v>
      </c>
      <c r="AX226" s="14" t="s">
        <v>70</v>
      </c>
      <c r="AY226" s="260" t="s">
        <v>142</v>
      </c>
    </row>
    <row r="227" spans="1:51" s="13" customFormat="1" ht="12">
      <c r="A227" s="13"/>
      <c r="B227" s="239"/>
      <c r="C227" s="240"/>
      <c r="D227" s="241" t="s">
        <v>152</v>
      </c>
      <c r="E227" s="242" t="s">
        <v>18</v>
      </c>
      <c r="F227" s="243" t="s">
        <v>201</v>
      </c>
      <c r="G227" s="240"/>
      <c r="H227" s="242" t="s">
        <v>18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152</v>
      </c>
      <c r="AU227" s="249" t="s">
        <v>79</v>
      </c>
      <c r="AV227" s="13" t="s">
        <v>77</v>
      </c>
      <c r="AW227" s="13" t="s">
        <v>32</v>
      </c>
      <c r="AX227" s="13" t="s">
        <v>70</v>
      </c>
      <c r="AY227" s="249" t="s">
        <v>142</v>
      </c>
    </row>
    <row r="228" spans="1:51" s="14" customFormat="1" ht="12">
      <c r="A228" s="14"/>
      <c r="B228" s="250"/>
      <c r="C228" s="251"/>
      <c r="D228" s="241" t="s">
        <v>152</v>
      </c>
      <c r="E228" s="252" t="s">
        <v>18</v>
      </c>
      <c r="F228" s="253" t="s">
        <v>249</v>
      </c>
      <c r="G228" s="251"/>
      <c r="H228" s="254">
        <v>12.73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152</v>
      </c>
      <c r="AU228" s="260" t="s">
        <v>79</v>
      </c>
      <c r="AV228" s="14" t="s">
        <v>79</v>
      </c>
      <c r="AW228" s="14" t="s">
        <v>32</v>
      </c>
      <c r="AX228" s="14" t="s">
        <v>70</v>
      </c>
      <c r="AY228" s="260" t="s">
        <v>142</v>
      </c>
    </row>
    <row r="229" spans="1:51" s="14" customFormat="1" ht="12">
      <c r="A229" s="14"/>
      <c r="B229" s="250"/>
      <c r="C229" s="251"/>
      <c r="D229" s="241" t="s">
        <v>152</v>
      </c>
      <c r="E229" s="252" t="s">
        <v>18</v>
      </c>
      <c r="F229" s="253" t="s">
        <v>245</v>
      </c>
      <c r="G229" s="251"/>
      <c r="H229" s="254">
        <v>-2.8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152</v>
      </c>
      <c r="AU229" s="260" t="s">
        <v>79</v>
      </c>
      <c r="AV229" s="14" t="s">
        <v>79</v>
      </c>
      <c r="AW229" s="14" t="s">
        <v>32</v>
      </c>
      <c r="AX229" s="14" t="s">
        <v>70</v>
      </c>
      <c r="AY229" s="260" t="s">
        <v>142</v>
      </c>
    </row>
    <row r="230" spans="1:51" s="13" customFormat="1" ht="12">
      <c r="A230" s="13"/>
      <c r="B230" s="239"/>
      <c r="C230" s="240"/>
      <c r="D230" s="241" t="s">
        <v>152</v>
      </c>
      <c r="E230" s="242" t="s">
        <v>18</v>
      </c>
      <c r="F230" s="243" t="s">
        <v>204</v>
      </c>
      <c r="G230" s="240"/>
      <c r="H230" s="242" t="s">
        <v>18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152</v>
      </c>
      <c r="AU230" s="249" t="s">
        <v>79</v>
      </c>
      <c r="AV230" s="13" t="s">
        <v>77</v>
      </c>
      <c r="AW230" s="13" t="s">
        <v>32</v>
      </c>
      <c r="AX230" s="13" t="s">
        <v>70</v>
      </c>
      <c r="AY230" s="249" t="s">
        <v>142</v>
      </c>
    </row>
    <row r="231" spans="1:51" s="14" customFormat="1" ht="12">
      <c r="A231" s="14"/>
      <c r="B231" s="250"/>
      <c r="C231" s="251"/>
      <c r="D231" s="241" t="s">
        <v>152</v>
      </c>
      <c r="E231" s="252" t="s">
        <v>18</v>
      </c>
      <c r="F231" s="253" t="s">
        <v>250</v>
      </c>
      <c r="G231" s="251"/>
      <c r="H231" s="254">
        <v>6.3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152</v>
      </c>
      <c r="AU231" s="260" t="s">
        <v>79</v>
      </c>
      <c r="AV231" s="14" t="s">
        <v>79</v>
      </c>
      <c r="AW231" s="14" t="s">
        <v>32</v>
      </c>
      <c r="AX231" s="14" t="s">
        <v>70</v>
      </c>
      <c r="AY231" s="260" t="s">
        <v>142</v>
      </c>
    </row>
    <row r="232" spans="1:51" s="14" customFormat="1" ht="12">
      <c r="A232" s="14"/>
      <c r="B232" s="250"/>
      <c r="C232" s="251"/>
      <c r="D232" s="241" t="s">
        <v>152</v>
      </c>
      <c r="E232" s="252" t="s">
        <v>18</v>
      </c>
      <c r="F232" s="253" t="s">
        <v>247</v>
      </c>
      <c r="G232" s="251"/>
      <c r="H232" s="254">
        <v>-1.4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152</v>
      </c>
      <c r="AU232" s="260" t="s">
        <v>79</v>
      </c>
      <c r="AV232" s="14" t="s">
        <v>79</v>
      </c>
      <c r="AW232" s="14" t="s">
        <v>32</v>
      </c>
      <c r="AX232" s="14" t="s">
        <v>70</v>
      </c>
      <c r="AY232" s="260" t="s">
        <v>142</v>
      </c>
    </row>
    <row r="233" spans="1:51" s="15" customFormat="1" ht="12">
      <c r="A233" s="15"/>
      <c r="B233" s="261"/>
      <c r="C233" s="262"/>
      <c r="D233" s="241" t="s">
        <v>152</v>
      </c>
      <c r="E233" s="263" t="s">
        <v>18</v>
      </c>
      <c r="F233" s="264" t="s">
        <v>156</v>
      </c>
      <c r="G233" s="262"/>
      <c r="H233" s="265">
        <v>54.07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1" t="s">
        <v>152</v>
      </c>
      <c r="AU233" s="271" t="s">
        <v>79</v>
      </c>
      <c r="AV233" s="15" t="s">
        <v>150</v>
      </c>
      <c r="AW233" s="15" t="s">
        <v>32</v>
      </c>
      <c r="AX233" s="15" t="s">
        <v>77</v>
      </c>
      <c r="AY233" s="271" t="s">
        <v>142</v>
      </c>
    </row>
    <row r="234" spans="1:65" s="2" customFormat="1" ht="24" customHeight="1">
      <c r="A234" s="39"/>
      <c r="B234" s="40"/>
      <c r="C234" s="227" t="s">
        <v>251</v>
      </c>
      <c r="D234" s="227" t="s">
        <v>145</v>
      </c>
      <c r="E234" s="228" t="s">
        <v>252</v>
      </c>
      <c r="F234" s="229" t="s">
        <v>253</v>
      </c>
      <c r="G234" s="230" t="s">
        <v>148</v>
      </c>
      <c r="H234" s="231">
        <v>36.76</v>
      </c>
      <c r="I234" s="232"/>
      <c r="J234" s="231">
        <f>ROUND(I234*H234,2)</f>
        <v>0</v>
      </c>
      <c r="K234" s="229" t="s">
        <v>149</v>
      </c>
      <c r="L234" s="45"/>
      <c r="M234" s="233" t="s">
        <v>18</v>
      </c>
      <c r="N234" s="234" t="s">
        <v>41</v>
      </c>
      <c r="O234" s="85"/>
      <c r="P234" s="235">
        <f>O234*H234</f>
        <v>0</v>
      </c>
      <c r="Q234" s="235">
        <v>0</v>
      </c>
      <c r="R234" s="235">
        <f>Q234*H234</f>
        <v>0</v>
      </c>
      <c r="S234" s="235">
        <v>0.068</v>
      </c>
      <c r="T234" s="236">
        <f>S234*H234</f>
        <v>2.49968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7" t="s">
        <v>150</v>
      </c>
      <c r="AT234" s="237" t="s">
        <v>145</v>
      </c>
      <c r="AU234" s="237" t="s">
        <v>79</v>
      </c>
      <c r="AY234" s="18" t="s">
        <v>142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8" t="s">
        <v>77</v>
      </c>
      <c r="BK234" s="238">
        <f>ROUND(I234*H234,2)</f>
        <v>0</v>
      </c>
      <c r="BL234" s="18" t="s">
        <v>150</v>
      </c>
      <c r="BM234" s="237" t="s">
        <v>889</v>
      </c>
    </row>
    <row r="235" spans="1:51" s="13" customFormat="1" ht="12">
      <c r="A235" s="13"/>
      <c r="B235" s="239"/>
      <c r="C235" s="240"/>
      <c r="D235" s="241" t="s">
        <v>152</v>
      </c>
      <c r="E235" s="242" t="s">
        <v>18</v>
      </c>
      <c r="F235" s="243" t="s">
        <v>191</v>
      </c>
      <c r="G235" s="240"/>
      <c r="H235" s="242" t="s">
        <v>18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152</v>
      </c>
      <c r="AU235" s="249" t="s">
        <v>79</v>
      </c>
      <c r="AV235" s="13" t="s">
        <v>77</v>
      </c>
      <c r="AW235" s="13" t="s">
        <v>32</v>
      </c>
      <c r="AX235" s="13" t="s">
        <v>70</v>
      </c>
      <c r="AY235" s="249" t="s">
        <v>142</v>
      </c>
    </row>
    <row r="236" spans="1:51" s="13" customFormat="1" ht="12">
      <c r="A236" s="13"/>
      <c r="B236" s="239"/>
      <c r="C236" s="240"/>
      <c r="D236" s="241" t="s">
        <v>152</v>
      </c>
      <c r="E236" s="242" t="s">
        <v>18</v>
      </c>
      <c r="F236" s="243" t="s">
        <v>192</v>
      </c>
      <c r="G236" s="240"/>
      <c r="H236" s="242" t="s">
        <v>18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152</v>
      </c>
      <c r="AU236" s="249" t="s">
        <v>79</v>
      </c>
      <c r="AV236" s="13" t="s">
        <v>77</v>
      </c>
      <c r="AW236" s="13" t="s">
        <v>32</v>
      </c>
      <c r="AX236" s="13" t="s">
        <v>70</v>
      </c>
      <c r="AY236" s="249" t="s">
        <v>142</v>
      </c>
    </row>
    <row r="237" spans="1:51" s="14" customFormat="1" ht="12">
      <c r="A237" s="14"/>
      <c r="B237" s="250"/>
      <c r="C237" s="251"/>
      <c r="D237" s="241" t="s">
        <v>152</v>
      </c>
      <c r="E237" s="252" t="s">
        <v>18</v>
      </c>
      <c r="F237" s="253" t="s">
        <v>255</v>
      </c>
      <c r="G237" s="251"/>
      <c r="H237" s="254">
        <v>6.13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152</v>
      </c>
      <c r="AU237" s="260" t="s">
        <v>79</v>
      </c>
      <c r="AV237" s="14" t="s">
        <v>79</v>
      </c>
      <c r="AW237" s="14" t="s">
        <v>32</v>
      </c>
      <c r="AX237" s="14" t="s">
        <v>70</v>
      </c>
      <c r="AY237" s="260" t="s">
        <v>142</v>
      </c>
    </row>
    <row r="238" spans="1:51" s="13" customFormat="1" ht="12">
      <c r="A238" s="13"/>
      <c r="B238" s="239"/>
      <c r="C238" s="240"/>
      <c r="D238" s="241" t="s">
        <v>152</v>
      </c>
      <c r="E238" s="242" t="s">
        <v>18</v>
      </c>
      <c r="F238" s="243" t="s">
        <v>195</v>
      </c>
      <c r="G238" s="240"/>
      <c r="H238" s="242" t="s">
        <v>18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152</v>
      </c>
      <c r="AU238" s="249" t="s">
        <v>79</v>
      </c>
      <c r="AV238" s="13" t="s">
        <v>77</v>
      </c>
      <c r="AW238" s="13" t="s">
        <v>32</v>
      </c>
      <c r="AX238" s="13" t="s">
        <v>70</v>
      </c>
      <c r="AY238" s="249" t="s">
        <v>142</v>
      </c>
    </row>
    <row r="239" spans="1:51" s="14" customFormat="1" ht="12">
      <c r="A239" s="14"/>
      <c r="B239" s="250"/>
      <c r="C239" s="251"/>
      <c r="D239" s="241" t="s">
        <v>152</v>
      </c>
      <c r="E239" s="252" t="s">
        <v>18</v>
      </c>
      <c r="F239" s="253" t="s">
        <v>256</v>
      </c>
      <c r="G239" s="251"/>
      <c r="H239" s="254">
        <v>5.6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152</v>
      </c>
      <c r="AU239" s="260" t="s">
        <v>79</v>
      </c>
      <c r="AV239" s="14" t="s">
        <v>79</v>
      </c>
      <c r="AW239" s="14" t="s">
        <v>32</v>
      </c>
      <c r="AX239" s="14" t="s">
        <v>70</v>
      </c>
      <c r="AY239" s="260" t="s">
        <v>142</v>
      </c>
    </row>
    <row r="240" spans="1:51" s="13" customFormat="1" ht="12">
      <c r="A240" s="13"/>
      <c r="B240" s="239"/>
      <c r="C240" s="240"/>
      <c r="D240" s="241" t="s">
        <v>152</v>
      </c>
      <c r="E240" s="242" t="s">
        <v>18</v>
      </c>
      <c r="F240" s="243" t="s">
        <v>199</v>
      </c>
      <c r="G240" s="240"/>
      <c r="H240" s="242" t="s">
        <v>18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152</v>
      </c>
      <c r="AU240" s="249" t="s">
        <v>79</v>
      </c>
      <c r="AV240" s="13" t="s">
        <v>77</v>
      </c>
      <c r="AW240" s="13" t="s">
        <v>32</v>
      </c>
      <c r="AX240" s="13" t="s">
        <v>70</v>
      </c>
      <c r="AY240" s="249" t="s">
        <v>142</v>
      </c>
    </row>
    <row r="241" spans="1:51" s="14" customFormat="1" ht="12">
      <c r="A241" s="14"/>
      <c r="B241" s="250"/>
      <c r="C241" s="251"/>
      <c r="D241" s="241" t="s">
        <v>152</v>
      </c>
      <c r="E241" s="252" t="s">
        <v>18</v>
      </c>
      <c r="F241" s="253" t="s">
        <v>257</v>
      </c>
      <c r="G241" s="251"/>
      <c r="H241" s="254">
        <v>8.4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152</v>
      </c>
      <c r="AU241" s="260" t="s">
        <v>79</v>
      </c>
      <c r="AV241" s="14" t="s">
        <v>79</v>
      </c>
      <c r="AW241" s="14" t="s">
        <v>32</v>
      </c>
      <c r="AX241" s="14" t="s">
        <v>70</v>
      </c>
      <c r="AY241" s="260" t="s">
        <v>142</v>
      </c>
    </row>
    <row r="242" spans="1:51" s="13" customFormat="1" ht="12">
      <c r="A242" s="13"/>
      <c r="B242" s="239"/>
      <c r="C242" s="240"/>
      <c r="D242" s="241" t="s">
        <v>152</v>
      </c>
      <c r="E242" s="242" t="s">
        <v>18</v>
      </c>
      <c r="F242" s="243" t="s">
        <v>201</v>
      </c>
      <c r="G242" s="240"/>
      <c r="H242" s="242" t="s">
        <v>18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152</v>
      </c>
      <c r="AU242" s="249" t="s">
        <v>79</v>
      </c>
      <c r="AV242" s="13" t="s">
        <v>77</v>
      </c>
      <c r="AW242" s="13" t="s">
        <v>32</v>
      </c>
      <c r="AX242" s="13" t="s">
        <v>70</v>
      </c>
      <c r="AY242" s="249" t="s">
        <v>142</v>
      </c>
    </row>
    <row r="243" spans="1:51" s="14" customFormat="1" ht="12">
      <c r="A243" s="14"/>
      <c r="B243" s="250"/>
      <c r="C243" s="251"/>
      <c r="D243" s="241" t="s">
        <v>152</v>
      </c>
      <c r="E243" s="252" t="s">
        <v>18</v>
      </c>
      <c r="F243" s="253" t="s">
        <v>258</v>
      </c>
      <c r="G243" s="251"/>
      <c r="H243" s="254">
        <v>8.75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152</v>
      </c>
      <c r="AU243" s="260" t="s">
        <v>79</v>
      </c>
      <c r="AV243" s="14" t="s">
        <v>79</v>
      </c>
      <c r="AW243" s="14" t="s">
        <v>32</v>
      </c>
      <c r="AX243" s="14" t="s">
        <v>70</v>
      </c>
      <c r="AY243" s="260" t="s">
        <v>142</v>
      </c>
    </row>
    <row r="244" spans="1:51" s="13" customFormat="1" ht="12">
      <c r="A244" s="13"/>
      <c r="B244" s="239"/>
      <c r="C244" s="240"/>
      <c r="D244" s="241" t="s">
        <v>152</v>
      </c>
      <c r="E244" s="242" t="s">
        <v>18</v>
      </c>
      <c r="F244" s="243" t="s">
        <v>204</v>
      </c>
      <c r="G244" s="240"/>
      <c r="H244" s="242" t="s">
        <v>18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152</v>
      </c>
      <c r="AU244" s="249" t="s">
        <v>79</v>
      </c>
      <c r="AV244" s="13" t="s">
        <v>77</v>
      </c>
      <c r="AW244" s="13" t="s">
        <v>32</v>
      </c>
      <c r="AX244" s="13" t="s">
        <v>70</v>
      </c>
      <c r="AY244" s="249" t="s">
        <v>142</v>
      </c>
    </row>
    <row r="245" spans="1:51" s="14" customFormat="1" ht="12">
      <c r="A245" s="14"/>
      <c r="B245" s="250"/>
      <c r="C245" s="251"/>
      <c r="D245" s="241" t="s">
        <v>152</v>
      </c>
      <c r="E245" s="252" t="s">
        <v>18</v>
      </c>
      <c r="F245" s="253" t="s">
        <v>259</v>
      </c>
      <c r="G245" s="251"/>
      <c r="H245" s="254">
        <v>7.88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152</v>
      </c>
      <c r="AU245" s="260" t="s">
        <v>79</v>
      </c>
      <c r="AV245" s="14" t="s">
        <v>79</v>
      </c>
      <c r="AW245" s="14" t="s">
        <v>32</v>
      </c>
      <c r="AX245" s="14" t="s">
        <v>70</v>
      </c>
      <c r="AY245" s="260" t="s">
        <v>142</v>
      </c>
    </row>
    <row r="246" spans="1:51" s="15" customFormat="1" ht="12">
      <c r="A246" s="15"/>
      <c r="B246" s="261"/>
      <c r="C246" s="262"/>
      <c r="D246" s="241" t="s">
        <v>152</v>
      </c>
      <c r="E246" s="263" t="s">
        <v>18</v>
      </c>
      <c r="F246" s="264" t="s">
        <v>156</v>
      </c>
      <c r="G246" s="262"/>
      <c r="H246" s="265">
        <v>36.76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1" t="s">
        <v>152</v>
      </c>
      <c r="AU246" s="271" t="s">
        <v>79</v>
      </c>
      <c r="AV246" s="15" t="s">
        <v>150</v>
      </c>
      <c r="AW246" s="15" t="s">
        <v>32</v>
      </c>
      <c r="AX246" s="15" t="s">
        <v>77</v>
      </c>
      <c r="AY246" s="271" t="s">
        <v>142</v>
      </c>
    </row>
    <row r="247" spans="1:63" s="12" customFormat="1" ht="22.8" customHeight="1">
      <c r="A247" s="12"/>
      <c r="B247" s="211"/>
      <c r="C247" s="212"/>
      <c r="D247" s="213" t="s">
        <v>69</v>
      </c>
      <c r="E247" s="225" t="s">
        <v>260</v>
      </c>
      <c r="F247" s="225" t="s">
        <v>261</v>
      </c>
      <c r="G247" s="212"/>
      <c r="H247" s="212"/>
      <c r="I247" s="215"/>
      <c r="J247" s="226">
        <f>BK247</f>
        <v>0</v>
      </c>
      <c r="K247" s="212"/>
      <c r="L247" s="217"/>
      <c r="M247" s="218"/>
      <c r="N247" s="219"/>
      <c r="O247" s="219"/>
      <c r="P247" s="220">
        <f>SUM(P248:P256)</f>
        <v>0</v>
      </c>
      <c r="Q247" s="219"/>
      <c r="R247" s="220">
        <f>SUM(R248:R256)</f>
        <v>0</v>
      </c>
      <c r="S247" s="219"/>
      <c r="T247" s="221">
        <f>SUM(T248:T256)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2" t="s">
        <v>77</v>
      </c>
      <c r="AT247" s="223" t="s">
        <v>69</v>
      </c>
      <c r="AU247" s="223" t="s">
        <v>77</v>
      </c>
      <c r="AY247" s="222" t="s">
        <v>142</v>
      </c>
      <c r="BK247" s="224">
        <f>SUM(BK248:BK256)</f>
        <v>0</v>
      </c>
    </row>
    <row r="248" spans="1:65" s="2" customFormat="1" ht="24" customHeight="1">
      <c r="A248" s="39"/>
      <c r="B248" s="40"/>
      <c r="C248" s="227" t="s">
        <v>262</v>
      </c>
      <c r="D248" s="227" t="s">
        <v>145</v>
      </c>
      <c r="E248" s="228" t="s">
        <v>263</v>
      </c>
      <c r="F248" s="229" t="s">
        <v>264</v>
      </c>
      <c r="G248" s="230" t="s">
        <v>265</v>
      </c>
      <c r="H248" s="231">
        <v>8.84</v>
      </c>
      <c r="I248" s="232"/>
      <c r="J248" s="231">
        <f>ROUND(I248*H248,2)</f>
        <v>0</v>
      </c>
      <c r="K248" s="229" t="s">
        <v>149</v>
      </c>
      <c r="L248" s="45"/>
      <c r="M248" s="233" t="s">
        <v>18</v>
      </c>
      <c r="N248" s="234" t="s">
        <v>41</v>
      </c>
      <c r="O248" s="85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7" t="s">
        <v>150</v>
      </c>
      <c r="AT248" s="237" t="s">
        <v>145</v>
      </c>
      <c r="AU248" s="237" t="s">
        <v>79</v>
      </c>
      <c r="AY248" s="18" t="s">
        <v>142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77</v>
      </c>
      <c r="BK248" s="238">
        <f>ROUND(I248*H248,2)</f>
        <v>0</v>
      </c>
      <c r="BL248" s="18" t="s">
        <v>150</v>
      </c>
      <c r="BM248" s="237" t="s">
        <v>890</v>
      </c>
    </row>
    <row r="249" spans="1:65" s="2" customFormat="1" ht="24" customHeight="1">
      <c r="A249" s="39"/>
      <c r="B249" s="40"/>
      <c r="C249" s="227" t="s">
        <v>267</v>
      </c>
      <c r="D249" s="227" t="s">
        <v>145</v>
      </c>
      <c r="E249" s="228" t="s">
        <v>268</v>
      </c>
      <c r="F249" s="229" t="s">
        <v>269</v>
      </c>
      <c r="G249" s="230" t="s">
        <v>265</v>
      </c>
      <c r="H249" s="231">
        <v>88.1</v>
      </c>
      <c r="I249" s="232"/>
      <c r="J249" s="231">
        <f>ROUND(I249*H249,2)</f>
        <v>0</v>
      </c>
      <c r="K249" s="229" t="s">
        <v>149</v>
      </c>
      <c r="L249" s="45"/>
      <c r="M249" s="233" t="s">
        <v>18</v>
      </c>
      <c r="N249" s="234" t="s">
        <v>41</v>
      </c>
      <c r="O249" s="85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7" t="s">
        <v>150</v>
      </c>
      <c r="AT249" s="237" t="s">
        <v>145</v>
      </c>
      <c r="AU249" s="237" t="s">
        <v>79</v>
      </c>
      <c r="AY249" s="18" t="s">
        <v>142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77</v>
      </c>
      <c r="BK249" s="238">
        <f>ROUND(I249*H249,2)</f>
        <v>0</v>
      </c>
      <c r="BL249" s="18" t="s">
        <v>150</v>
      </c>
      <c r="BM249" s="237" t="s">
        <v>891</v>
      </c>
    </row>
    <row r="250" spans="1:51" s="14" customFormat="1" ht="12">
      <c r="A250" s="14"/>
      <c r="B250" s="250"/>
      <c r="C250" s="251"/>
      <c r="D250" s="241" t="s">
        <v>152</v>
      </c>
      <c r="E250" s="252" t="s">
        <v>18</v>
      </c>
      <c r="F250" s="253" t="s">
        <v>271</v>
      </c>
      <c r="G250" s="251"/>
      <c r="H250" s="254">
        <v>88.1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152</v>
      </c>
      <c r="AU250" s="260" t="s">
        <v>79</v>
      </c>
      <c r="AV250" s="14" t="s">
        <v>79</v>
      </c>
      <c r="AW250" s="14" t="s">
        <v>32</v>
      </c>
      <c r="AX250" s="14" t="s">
        <v>70</v>
      </c>
      <c r="AY250" s="260" t="s">
        <v>142</v>
      </c>
    </row>
    <row r="251" spans="1:51" s="15" customFormat="1" ht="12">
      <c r="A251" s="15"/>
      <c r="B251" s="261"/>
      <c r="C251" s="262"/>
      <c r="D251" s="241" t="s">
        <v>152</v>
      </c>
      <c r="E251" s="263" t="s">
        <v>18</v>
      </c>
      <c r="F251" s="264" t="s">
        <v>156</v>
      </c>
      <c r="G251" s="262"/>
      <c r="H251" s="265">
        <v>88.1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1" t="s">
        <v>152</v>
      </c>
      <c r="AU251" s="271" t="s">
        <v>79</v>
      </c>
      <c r="AV251" s="15" t="s">
        <v>150</v>
      </c>
      <c r="AW251" s="15" t="s">
        <v>32</v>
      </c>
      <c r="AX251" s="15" t="s">
        <v>77</v>
      </c>
      <c r="AY251" s="271" t="s">
        <v>142</v>
      </c>
    </row>
    <row r="252" spans="1:65" s="2" customFormat="1" ht="16.5" customHeight="1">
      <c r="A252" s="39"/>
      <c r="B252" s="40"/>
      <c r="C252" s="227" t="s">
        <v>272</v>
      </c>
      <c r="D252" s="227" t="s">
        <v>145</v>
      </c>
      <c r="E252" s="228" t="s">
        <v>273</v>
      </c>
      <c r="F252" s="229" t="s">
        <v>274</v>
      </c>
      <c r="G252" s="230" t="s">
        <v>265</v>
      </c>
      <c r="H252" s="231">
        <v>8.84</v>
      </c>
      <c r="I252" s="232"/>
      <c r="J252" s="231">
        <f>ROUND(I252*H252,2)</f>
        <v>0</v>
      </c>
      <c r="K252" s="229" t="s">
        <v>149</v>
      </c>
      <c r="L252" s="45"/>
      <c r="M252" s="233" t="s">
        <v>18</v>
      </c>
      <c r="N252" s="234" t="s">
        <v>41</v>
      </c>
      <c r="O252" s="85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7" t="s">
        <v>150</v>
      </c>
      <c r="AT252" s="237" t="s">
        <v>145</v>
      </c>
      <c r="AU252" s="237" t="s">
        <v>79</v>
      </c>
      <c r="AY252" s="18" t="s">
        <v>142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8" t="s">
        <v>77</v>
      </c>
      <c r="BK252" s="238">
        <f>ROUND(I252*H252,2)</f>
        <v>0</v>
      </c>
      <c r="BL252" s="18" t="s">
        <v>150</v>
      </c>
      <c r="BM252" s="237" t="s">
        <v>892</v>
      </c>
    </row>
    <row r="253" spans="1:65" s="2" customFormat="1" ht="24" customHeight="1">
      <c r="A253" s="39"/>
      <c r="B253" s="40"/>
      <c r="C253" s="227" t="s">
        <v>276</v>
      </c>
      <c r="D253" s="227" t="s">
        <v>145</v>
      </c>
      <c r="E253" s="228" t="s">
        <v>277</v>
      </c>
      <c r="F253" s="229" t="s">
        <v>278</v>
      </c>
      <c r="G253" s="230" t="s">
        <v>265</v>
      </c>
      <c r="H253" s="231">
        <v>123.34</v>
      </c>
      <c r="I253" s="232"/>
      <c r="J253" s="231">
        <f>ROUND(I253*H253,2)</f>
        <v>0</v>
      </c>
      <c r="K253" s="229" t="s">
        <v>149</v>
      </c>
      <c r="L253" s="45"/>
      <c r="M253" s="233" t="s">
        <v>18</v>
      </c>
      <c r="N253" s="234" t="s">
        <v>41</v>
      </c>
      <c r="O253" s="85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7" t="s">
        <v>150</v>
      </c>
      <c r="AT253" s="237" t="s">
        <v>145</v>
      </c>
      <c r="AU253" s="237" t="s">
        <v>79</v>
      </c>
      <c r="AY253" s="18" t="s">
        <v>142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8" t="s">
        <v>77</v>
      </c>
      <c r="BK253" s="238">
        <f>ROUND(I253*H253,2)</f>
        <v>0</v>
      </c>
      <c r="BL253" s="18" t="s">
        <v>150</v>
      </c>
      <c r="BM253" s="237" t="s">
        <v>893</v>
      </c>
    </row>
    <row r="254" spans="1:51" s="14" customFormat="1" ht="12">
      <c r="A254" s="14"/>
      <c r="B254" s="250"/>
      <c r="C254" s="251"/>
      <c r="D254" s="241" t="s">
        <v>152</v>
      </c>
      <c r="E254" s="252" t="s">
        <v>18</v>
      </c>
      <c r="F254" s="253" t="s">
        <v>280</v>
      </c>
      <c r="G254" s="251"/>
      <c r="H254" s="254">
        <v>123.34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152</v>
      </c>
      <c r="AU254" s="260" t="s">
        <v>79</v>
      </c>
      <c r="AV254" s="14" t="s">
        <v>79</v>
      </c>
      <c r="AW254" s="14" t="s">
        <v>32</v>
      </c>
      <c r="AX254" s="14" t="s">
        <v>70</v>
      </c>
      <c r="AY254" s="260" t="s">
        <v>142</v>
      </c>
    </row>
    <row r="255" spans="1:51" s="15" customFormat="1" ht="12">
      <c r="A255" s="15"/>
      <c r="B255" s="261"/>
      <c r="C255" s="262"/>
      <c r="D255" s="241" t="s">
        <v>152</v>
      </c>
      <c r="E255" s="263" t="s">
        <v>18</v>
      </c>
      <c r="F255" s="264" t="s">
        <v>156</v>
      </c>
      <c r="G255" s="262"/>
      <c r="H255" s="265">
        <v>123.34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1" t="s">
        <v>152</v>
      </c>
      <c r="AU255" s="271" t="s">
        <v>79</v>
      </c>
      <c r="AV255" s="15" t="s">
        <v>150</v>
      </c>
      <c r="AW255" s="15" t="s">
        <v>32</v>
      </c>
      <c r="AX255" s="15" t="s">
        <v>77</v>
      </c>
      <c r="AY255" s="271" t="s">
        <v>142</v>
      </c>
    </row>
    <row r="256" spans="1:65" s="2" customFormat="1" ht="24" customHeight="1">
      <c r="A256" s="39"/>
      <c r="B256" s="40"/>
      <c r="C256" s="227" t="s">
        <v>7</v>
      </c>
      <c r="D256" s="227" t="s">
        <v>145</v>
      </c>
      <c r="E256" s="228" t="s">
        <v>281</v>
      </c>
      <c r="F256" s="229" t="s">
        <v>282</v>
      </c>
      <c r="G256" s="230" t="s">
        <v>265</v>
      </c>
      <c r="H256" s="231">
        <v>8.84</v>
      </c>
      <c r="I256" s="232"/>
      <c r="J256" s="231">
        <f>ROUND(I256*H256,2)</f>
        <v>0</v>
      </c>
      <c r="K256" s="229" t="s">
        <v>149</v>
      </c>
      <c r="L256" s="45"/>
      <c r="M256" s="233" t="s">
        <v>18</v>
      </c>
      <c r="N256" s="234" t="s">
        <v>41</v>
      </c>
      <c r="O256" s="85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7" t="s">
        <v>150</v>
      </c>
      <c r="AT256" s="237" t="s">
        <v>145</v>
      </c>
      <c r="AU256" s="237" t="s">
        <v>79</v>
      </c>
      <c r="AY256" s="18" t="s">
        <v>142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8" t="s">
        <v>77</v>
      </c>
      <c r="BK256" s="238">
        <f>ROUND(I256*H256,2)</f>
        <v>0</v>
      </c>
      <c r="BL256" s="18" t="s">
        <v>150</v>
      </c>
      <c r="BM256" s="237" t="s">
        <v>894</v>
      </c>
    </row>
    <row r="257" spans="1:63" s="12" customFormat="1" ht="22.8" customHeight="1">
      <c r="A257" s="12"/>
      <c r="B257" s="211"/>
      <c r="C257" s="212"/>
      <c r="D257" s="213" t="s">
        <v>69</v>
      </c>
      <c r="E257" s="225" t="s">
        <v>284</v>
      </c>
      <c r="F257" s="225" t="s">
        <v>285</v>
      </c>
      <c r="G257" s="212"/>
      <c r="H257" s="212"/>
      <c r="I257" s="215"/>
      <c r="J257" s="226">
        <f>BK257</f>
        <v>0</v>
      </c>
      <c r="K257" s="212"/>
      <c r="L257" s="217"/>
      <c r="M257" s="218"/>
      <c r="N257" s="219"/>
      <c r="O257" s="219"/>
      <c r="P257" s="220">
        <f>SUM(P258:P259)</f>
        <v>0</v>
      </c>
      <c r="Q257" s="219"/>
      <c r="R257" s="220">
        <f>SUM(R258:R259)</f>
        <v>0</v>
      </c>
      <c r="S257" s="219"/>
      <c r="T257" s="221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2" t="s">
        <v>77</v>
      </c>
      <c r="AT257" s="223" t="s">
        <v>69</v>
      </c>
      <c r="AU257" s="223" t="s">
        <v>77</v>
      </c>
      <c r="AY257" s="222" t="s">
        <v>142</v>
      </c>
      <c r="BK257" s="224">
        <f>SUM(BK258:BK259)</f>
        <v>0</v>
      </c>
    </row>
    <row r="258" spans="1:65" s="2" customFormat="1" ht="24" customHeight="1">
      <c r="A258" s="39"/>
      <c r="B258" s="40"/>
      <c r="C258" s="227" t="s">
        <v>286</v>
      </c>
      <c r="D258" s="227" t="s">
        <v>145</v>
      </c>
      <c r="E258" s="228" t="s">
        <v>287</v>
      </c>
      <c r="F258" s="229" t="s">
        <v>288</v>
      </c>
      <c r="G258" s="230" t="s">
        <v>265</v>
      </c>
      <c r="H258" s="231">
        <v>6.81</v>
      </c>
      <c r="I258" s="232"/>
      <c r="J258" s="231">
        <f>ROUND(I258*H258,2)</f>
        <v>0</v>
      </c>
      <c r="K258" s="229" t="s">
        <v>149</v>
      </c>
      <c r="L258" s="45"/>
      <c r="M258" s="233" t="s">
        <v>18</v>
      </c>
      <c r="N258" s="234" t="s">
        <v>41</v>
      </c>
      <c r="O258" s="85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7" t="s">
        <v>150</v>
      </c>
      <c r="AT258" s="237" t="s">
        <v>145</v>
      </c>
      <c r="AU258" s="237" t="s">
        <v>79</v>
      </c>
      <c r="AY258" s="18" t="s">
        <v>142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8" t="s">
        <v>77</v>
      </c>
      <c r="BK258" s="238">
        <f>ROUND(I258*H258,2)</f>
        <v>0</v>
      </c>
      <c r="BL258" s="18" t="s">
        <v>150</v>
      </c>
      <c r="BM258" s="237" t="s">
        <v>895</v>
      </c>
    </row>
    <row r="259" spans="1:65" s="2" customFormat="1" ht="36" customHeight="1">
      <c r="A259" s="39"/>
      <c r="B259" s="40"/>
      <c r="C259" s="227" t="s">
        <v>290</v>
      </c>
      <c r="D259" s="227" t="s">
        <v>145</v>
      </c>
      <c r="E259" s="228" t="s">
        <v>291</v>
      </c>
      <c r="F259" s="229" t="s">
        <v>292</v>
      </c>
      <c r="G259" s="230" t="s">
        <v>265</v>
      </c>
      <c r="H259" s="231">
        <v>6.81</v>
      </c>
      <c r="I259" s="232"/>
      <c r="J259" s="231">
        <f>ROUND(I259*H259,2)</f>
        <v>0</v>
      </c>
      <c r="K259" s="229" t="s">
        <v>149</v>
      </c>
      <c r="L259" s="45"/>
      <c r="M259" s="233" t="s">
        <v>18</v>
      </c>
      <c r="N259" s="234" t="s">
        <v>41</v>
      </c>
      <c r="O259" s="85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7" t="s">
        <v>150</v>
      </c>
      <c r="AT259" s="237" t="s">
        <v>145</v>
      </c>
      <c r="AU259" s="237" t="s">
        <v>79</v>
      </c>
      <c r="AY259" s="18" t="s">
        <v>142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77</v>
      </c>
      <c r="BK259" s="238">
        <f>ROUND(I259*H259,2)</f>
        <v>0</v>
      </c>
      <c r="BL259" s="18" t="s">
        <v>150</v>
      </c>
      <c r="BM259" s="237" t="s">
        <v>896</v>
      </c>
    </row>
    <row r="260" spans="1:63" s="12" customFormat="1" ht="25.9" customHeight="1">
      <c r="A260" s="12"/>
      <c r="B260" s="211"/>
      <c r="C260" s="212"/>
      <c r="D260" s="213" t="s">
        <v>69</v>
      </c>
      <c r="E260" s="214" t="s">
        <v>294</v>
      </c>
      <c r="F260" s="214" t="s">
        <v>295</v>
      </c>
      <c r="G260" s="212"/>
      <c r="H260" s="212"/>
      <c r="I260" s="215"/>
      <c r="J260" s="216">
        <f>BK260</f>
        <v>0</v>
      </c>
      <c r="K260" s="212"/>
      <c r="L260" s="217"/>
      <c r="M260" s="218"/>
      <c r="N260" s="219"/>
      <c r="O260" s="219"/>
      <c r="P260" s="220">
        <f>P261+P274+P295+P332+P356+P489+P511+P529+P551+P590+P613+P621+P652+P720+P733</f>
        <v>0</v>
      </c>
      <c r="Q260" s="219"/>
      <c r="R260" s="220">
        <f>R261+R274+R295+R332+R356+R489+R511+R529+R551+R590+R613+R621+R652+R720+R733</f>
        <v>5.090614799999999</v>
      </c>
      <c r="S260" s="219"/>
      <c r="T260" s="221">
        <f>T261+T274+T295+T332+T356+T489+T511+T529+T551+T590+T613+T621+T652+T720+T733</f>
        <v>1.8198813999999996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2" t="s">
        <v>79</v>
      </c>
      <c r="AT260" s="223" t="s">
        <v>69</v>
      </c>
      <c r="AU260" s="223" t="s">
        <v>70</v>
      </c>
      <c r="AY260" s="222" t="s">
        <v>142</v>
      </c>
      <c r="BK260" s="224">
        <f>BK261+BK274+BK295+BK332+BK356+BK489+BK511+BK529+BK551+BK590+BK613+BK621+BK652+BK720+BK733</f>
        <v>0</v>
      </c>
    </row>
    <row r="261" spans="1:63" s="12" customFormat="1" ht="22.8" customHeight="1">
      <c r="A261" s="12"/>
      <c r="B261" s="211"/>
      <c r="C261" s="212"/>
      <c r="D261" s="213" t="s">
        <v>69</v>
      </c>
      <c r="E261" s="225" t="s">
        <v>296</v>
      </c>
      <c r="F261" s="225" t="s">
        <v>297</v>
      </c>
      <c r="G261" s="212"/>
      <c r="H261" s="212"/>
      <c r="I261" s="215"/>
      <c r="J261" s="226">
        <f>BK261</f>
        <v>0</v>
      </c>
      <c r="K261" s="212"/>
      <c r="L261" s="217"/>
      <c r="M261" s="218"/>
      <c r="N261" s="219"/>
      <c r="O261" s="219"/>
      <c r="P261" s="220">
        <f>SUM(P262:P273)</f>
        <v>0</v>
      </c>
      <c r="Q261" s="219"/>
      <c r="R261" s="220">
        <f>SUM(R262:R273)</f>
        <v>0.6005699999999999</v>
      </c>
      <c r="S261" s="219"/>
      <c r="T261" s="221">
        <f>SUM(T262:T273)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2" t="s">
        <v>79</v>
      </c>
      <c r="AT261" s="223" t="s">
        <v>69</v>
      </c>
      <c r="AU261" s="223" t="s">
        <v>77</v>
      </c>
      <c r="AY261" s="222" t="s">
        <v>142</v>
      </c>
      <c r="BK261" s="224">
        <f>SUM(BK262:BK273)</f>
        <v>0</v>
      </c>
    </row>
    <row r="262" spans="1:65" s="2" customFormat="1" ht="16.5" customHeight="1">
      <c r="A262" s="39"/>
      <c r="B262" s="40"/>
      <c r="C262" s="227" t="s">
        <v>298</v>
      </c>
      <c r="D262" s="227" t="s">
        <v>145</v>
      </c>
      <c r="E262" s="228" t="s">
        <v>299</v>
      </c>
      <c r="F262" s="229" t="s">
        <v>300</v>
      </c>
      <c r="G262" s="230" t="s">
        <v>148</v>
      </c>
      <c r="H262" s="231">
        <v>41.86</v>
      </c>
      <c r="I262" s="232"/>
      <c r="J262" s="231">
        <f>ROUND(I262*H262,2)</f>
        <v>0</v>
      </c>
      <c r="K262" s="229" t="s">
        <v>149</v>
      </c>
      <c r="L262" s="45"/>
      <c r="M262" s="233" t="s">
        <v>18</v>
      </c>
      <c r="N262" s="234" t="s">
        <v>41</v>
      </c>
      <c r="O262" s="85"/>
      <c r="P262" s="235">
        <f>O262*H262</f>
        <v>0</v>
      </c>
      <c r="Q262" s="235">
        <v>0.0045</v>
      </c>
      <c r="R262" s="235">
        <f>Q262*H262</f>
        <v>0.18836999999999998</v>
      </c>
      <c r="S262" s="235">
        <v>0</v>
      </c>
      <c r="T262" s="23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7" t="s">
        <v>251</v>
      </c>
      <c r="AT262" s="237" t="s">
        <v>145</v>
      </c>
      <c r="AU262" s="237" t="s">
        <v>79</v>
      </c>
      <c r="AY262" s="18" t="s">
        <v>142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77</v>
      </c>
      <c r="BK262" s="238">
        <f>ROUND(I262*H262,2)</f>
        <v>0</v>
      </c>
      <c r="BL262" s="18" t="s">
        <v>251</v>
      </c>
      <c r="BM262" s="237" t="s">
        <v>897</v>
      </c>
    </row>
    <row r="263" spans="1:51" s="13" customFormat="1" ht="12">
      <c r="A263" s="13"/>
      <c r="B263" s="239"/>
      <c r="C263" s="240"/>
      <c r="D263" s="241" t="s">
        <v>152</v>
      </c>
      <c r="E263" s="242" t="s">
        <v>18</v>
      </c>
      <c r="F263" s="243" t="s">
        <v>162</v>
      </c>
      <c r="G263" s="240"/>
      <c r="H263" s="242" t="s">
        <v>18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152</v>
      </c>
      <c r="AU263" s="249" t="s">
        <v>79</v>
      </c>
      <c r="AV263" s="13" t="s">
        <v>77</v>
      </c>
      <c r="AW263" s="13" t="s">
        <v>32</v>
      </c>
      <c r="AX263" s="13" t="s">
        <v>70</v>
      </c>
      <c r="AY263" s="249" t="s">
        <v>142</v>
      </c>
    </row>
    <row r="264" spans="1:51" s="14" customFormat="1" ht="12">
      <c r="A264" s="14"/>
      <c r="B264" s="250"/>
      <c r="C264" s="251"/>
      <c r="D264" s="241" t="s">
        <v>152</v>
      </c>
      <c r="E264" s="252" t="s">
        <v>18</v>
      </c>
      <c r="F264" s="253" t="s">
        <v>163</v>
      </c>
      <c r="G264" s="251"/>
      <c r="H264" s="254">
        <v>41.86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152</v>
      </c>
      <c r="AU264" s="260" t="s">
        <v>79</v>
      </c>
      <c r="AV264" s="14" t="s">
        <v>79</v>
      </c>
      <c r="AW264" s="14" t="s">
        <v>32</v>
      </c>
      <c r="AX264" s="14" t="s">
        <v>70</v>
      </c>
      <c r="AY264" s="260" t="s">
        <v>142</v>
      </c>
    </row>
    <row r="265" spans="1:51" s="15" customFormat="1" ht="12">
      <c r="A265" s="15"/>
      <c r="B265" s="261"/>
      <c r="C265" s="262"/>
      <c r="D265" s="241" t="s">
        <v>152</v>
      </c>
      <c r="E265" s="263" t="s">
        <v>18</v>
      </c>
      <c r="F265" s="264" t="s">
        <v>156</v>
      </c>
      <c r="G265" s="262"/>
      <c r="H265" s="265">
        <v>41.86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1" t="s">
        <v>152</v>
      </c>
      <c r="AU265" s="271" t="s">
        <v>79</v>
      </c>
      <c r="AV265" s="15" t="s">
        <v>150</v>
      </c>
      <c r="AW265" s="15" t="s">
        <v>32</v>
      </c>
      <c r="AX265" s="15" t="s">
        <v>77</v>
      </c>
      <c r="AY265" s="271" t="s">
        <v>142</v>
      </c>
    </row>
    <row r="266" spans="1:65" s="2" customFormat="1" ht="16.5" customHeight="1">
      <c r="A266" s="39"/>
      <c r="B266" s="40"/>
      <c r="C266" s="227" t="s">
        <v>302</v>
      </c>
      <c r="D266" s="227" t="s">
        <v>145</v>
      </c>
      <c r="E266" s="228" t="s">
        <v>303</v>
      </c>
      <c r="F266" s="229" t="s">
        <v>304</v>
      </c>
      <c r="G266" s="230" t="s">
        <v>148</v>
      </c>
      <c r="H266" s="231">
        <v>91.6</v>
      </c>
      <c r="I266" s="232"/>
      <c r="J266" s="231">
        <f>ROUND(I266*H266,2)</f>
        <v>0</v>
      </c>
      <c r="K266" s="229" t="s">
        <v>149</v>
      </c>
      <c r="L266" s="45"/>
      <c r="M266" s="233" t="s">
        <v>18</v>
      </c>
      <c r="N266" s="234" t="s">
        <v>41</v>
      </c>
      <c r="O266" s="85"/>
      <c r="P266" s="235">
        <f>O266*H266</f>
        <v>0</v>
      </c>
      <c r="Q266" s="235">
        <v>0.0045</v>
      </c>
      <c r="R266" s="235">
        <f>Q266*H266</f>
        <v>0.41219999999999996</v>
      </c>
      <c r="S266" s="235">
        <v>0</v>
      </c>
      <c r="T266" s="23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7" t="s">
        <v>251</v>
      </c>
      <c r="AT266" s="237" t="s">
        <v>145</v>
      </c>
      <c r="AU266" s="237" t="s">
        <v>79</v>
      </c>
      <c r="AY266" s="18" t="s">
        <v>142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77</v>
      </c>
      <c r="BK266" s="238">
        <f>ROUND(I266*H266,2)</f>
        <v>0</v>
      </c>
      <c r="BL266" s="18" t="s">
        <v>251</v>
      </c>
      <c r="BM266" s="237" t="s">
        <v>898</v>
      </c>
    </row>
    <row r="267" spans="1:51" s="14" customFormat="1" ht="12">
      <c r="A267" s="14"/>
      <c r="B267" s="250"/>
      <c r="C267" s="251"/>
      <c r="D267" s="241" t="s">
        <v>152</v>
      </c>
      <c r="E267" s="252" t="s">
        <v>18</v>
      </c>
      <c r="F267" s="253" t="s">
        <v>185</v>
      </c>
      <c r="G267" s="251"/>
      <c r="H267" s="254">
        <v>54.07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152</v>
      </c>
      <c r="AU267" s="260" t="s">
        <v>79</v>
      </c>
      <c r="AV267" s="14" t="s">
        <v>79</v>
      </c>
      <c r="AW267" s="14" t="s">
        <v>32</v>
      </c>
      <c r="AX267" s="14" t="s">
        <v>70</v>
      </c>
      <c r="AY267" s="260" t="s">
        <v>142</v>
      </c>
    </row>
    <row r="268" spans="1:51" s="14" customFormat="1" ht="12">
      <c r="A268" s="14"/>
      <c r="B268" s="250"/>
      <c r="C268" s="251"/>
      <c r="D268" s="241" t="s">
        <v>152</v>
      </c>
      <c r="E268" s="252" t="s">
        <v>18</v>
      </c>
      <c r="F268" s="253" t="s">
        <v>187</v>
      </c>
      <c r="G268" s="251"/>
      <c r="H268" s="254">
        <v>36.76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152</v>
      </c>
      <c r="AU268" s="260" t="s">
        <v>79</v>
      </c>
      <c r="AV268" s="14" t="s">
        <v>79</v>
      </c>
      <c r="AW268" s="14" t="s">
        <v>32</v>
      </c>
      <c r="AX268" s="14" t="s">
        <v>70</v>
      </c>
      <c r="AY268" s="260" t="s">
        <v>142</v>
      </c>
    </row>
    <row r="269" spans="1:51" s="14" customFormat="1" ht="12">
      <c r="A269" s="14"/>
      <c r="B269" s="250"/>
      <c r="C269" s="251"/>
      <c r="D269" s="241" t="s">
        <v>152</v>
      </c>
      <c r="E269" s="252" t="s">
        <v>18</v>
      </c>
      <c r="F269" s="253" t="s">
        <v>167</v>
      </c>
      <c r="G269" s="251"/>
      <c r="H269" s="254">
        <v>0.23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152</v>
      </c>
      <c r="AU269" s="260" t="s">
        <v>79</v>
      </c>
      <c r="AV269" s="14" t="s">
        <v>79</v>
      </c>
      <c r="AW269" s="14" t="s">
        <v>32</v>
      </c>
      <c r="AX269" s="14" t="s">
        <v>70</v>
      </c>
      <c r="AY269" s="260" t="s">
        <v>142</v>
      </c>
    </row>
    <row r="270" spans="1:51" s="14" customFormat="1" ht="12">
      <c r="A270" s="14"/>
      <c r="B270" s="250"/>
      <c r="C270" s="251"/>
      <c r="D270" s="241" t="s">
        <v>152</v>
      </c>
      <c r="E270" s="252" t="s">
        <v>18</v>
      </c>
      <c r="F270" s="253" t="s">
        <v>168</v>
      </c>
      <c r="G270" s="251"/>
      <c r="H270" s="254">
        <v>0.39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152</v>
      </c>
      <c r="AU270" s="260" t="s">
        <v>79</v>
      </c>
      <c r="AV270" s="14" t="s">
        <v>79</v>
      </c>
      <c r="AW270" s="14" t="s">
        <v>32</v>
      </c>
      <c r="AX270" s="14" t="s">
        <v>70</v>
      </c>
      <c r="AY270" s="260" t="s">
        <v>142</v>
      </c>
    </row>
    <row r="271" spans="1:51" s="14" customFormat="1" ht="12">
      <c r="A271" s="14"/>
      <c r="B271" s="250"/>
      <c r="C271" s="251"/>
      <c r="D271" s="241" t="s">
        <v>152</v>
      </c>
      <c r="E271" s="252" t="s">
        <v>18</v>
      </c>
      <c r="F271" s="253" t="s">
        <v>169</v>
      </c>
      <c r="G271" s="251"/>
      <c r="H271" s="254">
        <v>0.15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152</v>
      </c>
      <c r="AU271" s="260" t="s">
        <v>79</v>
      </c>
      <c r="AV271" s="14" t="s">
        <v>79</v>
      </c>
      <c r="AW271" s="14" t="s">
        <v>32</v>
      </c>
      <c r="AX271" s="14" t="s">
        <v>70</v>
      </c>
      <c r="AY271" s="260" t="s">
        <v>142</v>
      </c>
    </row>
    <row r="272" spans="1:51" s="15" customFormat="1" ht="12">
      <c r="A272" s="15"/>
      <c r="B272" s="261"/>
      <c r="C272" s="262"/>
      <c r="D272" s="241" t="s">
        <v>152</v>
      </c>
      <c r="E272" s="263" t="s">
        <v>18</v>
      </c>
      <c r="F272" s="264" t="s">
        <v>156</v>
      </c>
      <c r="G272" s="262"/>
      <c r="H272" s="265">
        <v>91.6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1" t="s">
        <v>152</v>
      </c>
      <c r="AU272" s="271" t="s">
        <v>79</v>
      </c>
      <c r="AV272" s="15" t="s">
        <v>150</v>
      </c>
      <c r="AW272" s="15" t="s">
        <v>32</v>
      </c>
      <c r="AX272" s="15" t="s">
        <v>77</v>
      </c>
      <c r="AY272" s="271" t="s">
        <v>142</v>
      </c>
    </row>
    <row r="273" spans="1:65" s="2" customFormat="1" ht="24" customHeight="1">
      <c r="A273" s="39"/>
      <c r="B273" s="40"/>
      <c r="C273" s="227" t="s">
        <v>306</v>
      </c>
      <c r="D273" s="227" t="s">
        <v>145</v>
      </c>
      <c r="E273" s="228" t="s">
        <v>307</v>
      </c>
      <c r="F273" s="229" t="s">
        <v>308</v>
      </c>
      <c r="G273" s="230" t="s">
        <v>309</v>
      </c>
      <c r="H273" s="232"/>
      <c r="I273" s="232"/>
      <c r="J273" s="231">
        <f>ROUND(I273*H273,2)</f>
        <v>0</v>
      </c>
      <c r="K273" s="229" t="s">
        <v>149</v>
      </c>
      <c r="L273" s="45"/>
      <c r="M273" s="233" t="s">
        <v>18</v>
      </c>
      <c r="N273" s="234" t="s">
        <v>41</v>
      </c>
      <c r="O273" s="85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7" t="s">
        <v>251</v>
      </c>
      <c r="AT273" s="237" t="s">
        <v>145</v>
      </c>
      <c r="AU273" s="237" t="s">
        <v>79</v>
      </c>
      <c r="AY273" s="18" t="s">
        <v>142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77</v>
      </c>
      <c r="BK273" s="238">
        <f>ROUND(I273*H273,2)</f>
        <v>0</v>
      </c>
      <c r="BL273" s="18" t="s">
        <v>251</v>
      </c>
      <c r="BM273" s="237" t="s">
        <v>899</v>
      </c>
    </row>
    <row r="274" spans="1:63" s="12" customFormat="1" ht="22.8" customHeight="1">
      <c r="A274" s="12"/>
      <c r="B274" s="211"/>
      <c r="C274" s="212"/>
      <c r="D274" s="213" t="s">
        <v>69</v>
      </c>
      <c r="E274" s="225" t="s">
        <v>311</v>
      </c>
      <c r="F274" s="225" t="s">
        <v>312</v>
      </c>
      <c r="G274" s="212"/>
      <c r="H274" s="212"/>
      <c r="I274" s="215"/>
      <c r="J274" s="226">
        <f>BK274</f>
        <v>0</v>
      </c>
      <c r="K274" s="212"/>
      <c r="L274" s="217"/>
      <c r="M274" s="218"/>
      <c r="N274" s="219"/>
      <c r="O274" s="219"/>
      <c r="P274" s="220">
        <f>SUM(P275:P294)</f>
        <v>0</v>
      </c>
      <c r="Q274" s="219"/>
      <c r="R274" s="220">
        <f>SUM(R275:R294)</f>
        <v>0.017906400000000003</v>
      </c>
      <c r="S274" s="219"/>
      <c r="T274" s="221">
        <f>SUM(T275:T294)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2" t="s">
        <v>79</v>
      </c>
      <c r="AT274" s="223" t="s">
        <v>69</v>
      </c>
      <c r="AU274" s="223" t="s">
        <v>77</v>
      </c>
      <c r="AY274" s="222" t="s">
        <v>142</v>
      </c>
      <c r="BK274" s="224">
        <f>SUM(BK275:BK294)</f>
        <v>0</v>
      </c>
    </row>
    <row r="275" spans="1:65" s="2" customFormat="1" ht="36" customHeight="1">
      <c r="A275" s="39"/>
      <c r="B275" s="40"/>
      <c r="C275" s="227" t="s">
        <v>313</v>
      </c>
      <c r="D275" s="227" t="s">
        <v>145</v>
      </c>
      <c r="E275" s="228" t="s">
        <v>314</v>
      </c>
      <c r="F275" s="229" t="s">
        <v>315</v>
      </c>
      <c r="G275" s="230" t="s">
        <v>316</v>
      </c>
      <c r="H275" s="231">
        <v>25.83</v>
      </c>
      <c r="I275" s="232"/>
      <c r="J275" s="231">
        <f>ROUND(I275*H275,2)</f>
        <v>0</v>
      </c>
      <c r="K275" s="229" t="s">
        <v>149</v>
      </c>
      <c r="L275" s="45"/>
      <c r="M275" s="233" t="s">
        <v>18</v>
      </c>
      <c r="N275" s="234" t="s">
        <v>41</v>
      </c>
      <c r="O275" s="85"/>
      <c r="P275" s="235">
        <f>O275*H275</f>
        <v>0</v>
      </c>
      <c r="Q275" s="235">
        <v>0.00019</v>
      </c>
      <c r="R275" s="235">
        <f>Q275*H275</f>
        <v>0.0049077</v>
      </c>
      <c r="S275" s="235">
        <v>0</v>
      </c>
      <c r="T275" s="23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7" t="s">
        <v>251</v>
      </c>
      <c r="AT275" s="237" t="s">
        <v>145</v>
      </c>
      <c r="AU275" s="237" t="s">
        <v>79</v>
      </c>
      <c r="AY275" s="18" t="s">
        <v>142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77</v>
      </c>
      <c r="BK275" s="238">
        <f>ROUND(I275*H275,2)</f>
        <v>0</v>
      </c>
      <c r="BL275" s="18" t="s">
        <v>251</v>
      </c>
      <c r="BM275" s="237" t="s">
        <v>900</v>
      </c>
    </row>
    <row r="276" spans="1:51" s="14" customFormat="1" ht="12">
      <c r="A276" s="14"/>
      <c r="B276" s="250"/>
      <c r="C276" s="251"/>
      <c r="D276" s="241" t="s">
        <v>152</v>
      </c>
      <c r="E276" s="252" t="s">
        <v>18</v>
      </c>
      <c r="F276" s="253" t="s">
        <v>318</v>
      </c>
      <c r="G276" s="251"/>
      <c r="H276" s="254">
        <v>10.53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152</v>
      </c>
      <c r="AU276" s="260" t="s">
        <v>79</v>
      </c>
      <c r="AV276" s="14" t="s">
        <v>79</v>
      </c>
      <c r="AW276" s="14" t="s">
        <v>32</v>
      </c>
      <c r="AX276" s="14" t="s">
        <v>70</v>
      </c>
      <c r="AY276" s="260" t="s">
        <v>142</v>
      </c>
    </row>
    <row r="277" spans="1:51" s="14" customFormat="1" ht="12">
      <c r="A277" s="14"/>
      <c r="B277" s="250"/>
      <c r="C277" s="251"/>
      <c r="D277" s="241" t="s">
        <v>152</v>
      </c>
      <c r="E277" s="252" t="s">
        <v>18</v>
      </c>
      <c r="F277" s="253" t="s">
        <v>319</v>
      </c>
      <c r="G277" s="251"/>
      <c r="H277" s="254">
        <v>15.3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152</v>
      </c>
      <c r="AU277" s="260" t="s">
        <v>79</v>
      </c>
      <c r="AV277" s="14" t="s">
        <v>79</v>
      </c>
      <c r="AW277" s="14" t="s">
        <v>32</v>
      </c>
      <c r="AX277" s="14" t="s">
        <v>70</v>
      </c>
      <c r="AY277" s="260" t="s">
        <v>142</v>
      </c>
    </row>
    <row r="278" spans="1:51" s="15" customFormat="1" ht="12">
      <c r="A278" s="15"/>
      <c r="B278" s="261"/>
      <c r="C278" s="262"/>
      <c r="D278" s="241" t="s">
        <v>152</v>
      </c>
      <c r="E278" s="263" t="s">
        <v>18</v>
      </c>
      <c r="F278" s="264" t="s">
        <v>156</v>
      </c>
      <c r="G278" s="262"/>
      <c r="H278" s="265">
        <v>25.83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1" t="s">
        <v>152</v>
      </c>
      <c r="AU278" s="271" t="s">
        <v>79</v>
      </c>
      <c r="AV278" s="15" t="s">
        <v>150</v>
      </c>
      <c r="AW278" s="15" t="s">
        <v>32</v>
      </c>
      <c r="AX278" s="15" t="s">
        <v>77</v>
      </c>
      <c r="AY278" s="271" t="s">
        <v>142</v>
      </c>
    </row>
    <row r="279" spans="1:65" s="2" customFormat="1" ht="16.5" customHeight="1">
      <c r="A279" s="39"/>
      <c r="B279" s="40"/>
      <c r="C279" s="272" t="s">
        <v>320</v>
      </c>
      <c r="D279" s="272" t="s">
        <v>321</v>
      </c>
      <c r="E279" s="273" t="s">
        <v>322</v>
      </c>
      <c r="F279" s="274" t="s">
        <v>323</v>
      </c>
      <c r="G279" s="275" t="s">
        <v>316</v>
      </c>
      <c r="H279" s="276">
        <v>10.53</v>
      </c>
      <c r="I279" s="277"/>
      <c r="J279" s="276">
        <f>ROUND(I279*H279,2)</f>
        <v>0</v>
      </c>
      <c r="K279" s="274" t="s">
        <v>149</v>
      </c>
      <c r="L279" s="278"/>
      <c r="M279" s="279" t="s">
        <v>18</v>
      </c>
      <c r="N279" s="280" t="s">
        <v>41</v>
      </c>
      <c r="O279" s="85"/>
      <c r="P279" s="235">
        <f>O279*H279</f>
        <v>0</v>
      </c>
      <c r="Q279" s="235">
        <v>0.00029</v>
      </c>
      <c r="R279" s="235">
        <f>Q279*H279</f>
        <v>0.0030537</v>
      </c>
      <c r="S279" s="235">
        <v>0</v>
      </c>
      <c r="T279" s="23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7" t="s">
        <v>324</v>
      </c>
      <c r="AT279" s="237" t="s">
        <v>321</v>
      </c>
      <c r="AU279" s="237" t="s">
        <v>79</v>
      </c>
      <c r="AY279" s="18" t="s">
        <v>142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77</v>
      </c>
      <c r="BK279" s="238">
        <f>ROUND(I279*H279,2)</f>
        <v>0</v>
      </c>
      <c r="BL279" s="18" t="s">
        <v>251</v>
      </c>
      <c r="BM279" s="237" t="s">
        <v>901</v>
      </c>
    </row>
    <row r="280" spans="1:51" s="14" customFormat="1" ht="12">
      <c r="A280" s="14"/>
      <c r="B280" s="250"/>
      <c r="C280" s="251"/>
      <c r="D280" s="241" t="s">
        <v>152</v>
      </c>
      <c r="E280" s="252" t="s">
        <v>18</v>
      </c>
      <c r="F280" s="253" t="s">
        <v>326</v>
      </c>
      <c r="G280" s="251"/>
      <c r="H280" s="254">
        <v>5.03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152</v>
      </c>
      <c r="AU280" s="260" t="s">
        <v>79</v>
      </c>
      <c r="AV280" s="14" t="s">
        <v>79</v>
      </c>
      <c r="AW280" s="14" t="s">
        <v>32</v>
      </c>
      <c r="AX280" s="14" t="s">
        <v>70</v>
      </c>
      <c r="AY280" s="260" t="s">
        <v>142</v>
      </c>
    </row>
    <row r="281" spans="1:51" s="14" customFormat="1" ht="12">
      <c r="A281" s="14"/>
      <c r="B281" s="250"/>
      <c r="C281" s="251"/>
      <c r="D281" s="241" t="s">
        <v>152</v>
      </c>
      <c r="E281" s="252" t="s">
        <v>18</v>
      </c>
      <c r="F281" s="253" t="s">
        <v>327</v>
      </c>
      <c r="G281" s="251"/>
      <c r="H281" s="254">
        <v>2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152</v>
      </c>
      <c r="AU281" s="260" t="s">
        <v>79</v>
      </c>
      <c r="AV281" s="14" t="s">
        <v>79</v>
      </c>
      <c r="AW281" s="14" t="s">
        <v>32</v>
      </c>
      <c r="AX281" s="14" t="s">
        <v>70</v>
      </c>
      <c r="AY281" s="260" t="s">
        <v>142</v>
      </c>
    </row>
    <row r="282" spans="1:51" s="14" customFormat="1" ht="12">
      <c r="A282" s="14"/>
      <c r="B282" s="250"/>
      <c r="C282" s="251"/>
      <c r="D282" s="241" t="s">
        <v>152</v>
      </c>
      <c r="E282" s="252" t="s">
        <v>18</v>
      </c>
      <c r="F282" s="253" t="s">
        <v>328</v>
      </c>
      <c r="G282" s="251"/>
      <c r="H282" s="254">
        <v>1.5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152</v>
      </c>
      <c r="AU282" s="260" t="s">
        <v>79</v>
      </c>
      <c r="AV282" s="14" t="s">
        <v>79</v>
      </c>
      <c r="AW282" s="14" t="s">
        <v>32</v>
      </c>
      <c r="AX282" s="14" t="s">
        <v>70</v>
      </c>
      <c r="AY282" s="260" t="s">
        <v>142</v>
      </c>
    </row>
    <row r="283" spans="1:51" s="14" customFormat="1" ht="12">
      <c r="A283" s="14"/>
      <c r="B283" s="250"/>
      <c r="C283" s="251"/>
      <c r="D283" s="241" t="s">
        <v>152</v>
      </c>
      <c r="E283" s="252" t="s">
        <v>18</v>
      </c>
      <c r="F283" s="253" t="s">
        <v>79</v>
      </c>
      <c r="G283" s="251"/>
      <c r="H283" s="254">
        <v>2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152</v>
      </c>
      <c r="AU283" s="260" t="s">
        <v>79</v>
      </c>
      <c r="AV283" s="14" t="s">
        <v>79</v>
      </c>
      <c r="AW283" s="14" t="s">
        <v>32</v>
      </c>
      <c r="AX283" s="14" t="s">
        <v>70</v>
      </c>
      <c r="AY283" s="260" t="s">
        <v>142</v>
      </c>
    </row>
    <row r="284" spans="1:51" s="15" customFormat="1" ht="12">
      <c r="A284" s="15"/>
      <c r="B284" s="261"/>
      <c r="C284" s="262"/>
      <c r="D284" s="241" t="s">
        <v>152</v>
      </c>
      <c r="E284" s="263" t="s">
        <v>18</v>
      </c>
      <c r="F284" s="264" t="s">
        <v>156</v>
      </c>
      <c r="G284" s="262"/>
      <c r="H284" s="265">
        <v>10.53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1" t="s">
        <v>152</v>
      </c>
      <c r="AU284" s="271" t="s">
        <v>79</v>
      </c>
      <c r="AV284" s="15" t="s">
        <v>150</v>
      </c>
      <c r="AW284" s="15" t="s">
        <v>32</v>
      </c>
      <c r="AX284" s="15" t="s">
        <v>77</v>
      </c>
      <c r="AY284" s="271" t="s">
        <v>142</v>
      </c>
    </row>
    <row r="285" spans="1:65" s="2" customFormat="1" ht="16.5" customHeight="1">
      <c r="A285" s="39"/>
      <c r="B285" s="40"/>
      <c r="C285" s="272" t="s">
        <v>329</v>
      </c>
      <c r="D285" s="272" t="s">
        <v>321</v>
      </c>
      <c r="E285" s="273" t="s">
        <v>330</v>
      </c>
      <c r="F285" s="274" t="s">
        <v>331</v>
      </c>
      <c r="G285" s="275" t="s">
        <v>316</v>
      </c>
      <c r="H285" s="276">
        <v>15.3</v>
      </c>
      <c r="I285" s="277"/>
      <c r="J285" s="276">
        <f>ROUND(I285*H285,2)</f>
        <v>0</v>
      </c>
      <c r="K285" s="274" t="s">
        <v>149</v>
      </c>
      <c r="L285" s="278"/>
      <c r="M285" s="279" t="s">
        <v>18</v>
      </c>
      <c r="N285" s="280" t="s">
        <v>41</v>
      </c>
      <c r="O285" s="85"/>
      <c r="P285" s="235">
        <f>O285*H285</f>
        <v>0</v>
      </c>
      <c r="Q285" s="235">
        <v>0.00065</v>
      </c>
      <c r="R285" s="235">
        <f>Q285*H285</f>
        <v>0.009945</v>
      </c>
      <c r="S285" s="235">
        <v>0</v>
      </c>
      <c r="T285" s="23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7" t="s">
        <v>324</v>
      </c>
      <c r="AT285" s="237" t="s">
        <v>321</v>
      </c>
      <c r="AU285" s="237" t="s">
        <v>79</v>
      </c>
      <c r="AY285" s="18" t="s">
        <v>142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77</v>
      </c>
      <c r="BK285" s="238">
        <f>ROUND(I285*H285,2)</f>
        <v>0</v>
      </c>
      <c r="BL285" s="18" t="s">
        <v>251</v>
      </c>
      <c r="BM285" s="237" t="s">
        <v>902</v>
      </c>
    </row>
    <row r="286" spans="1:51" s="14" customFormat="1" ht="12">
      <c r="A286" s="14"/>
      <c r="B286" s="250"/>
      <c r="C286" s="251"/>
      <c r="D286" s="241" t="s">
        <v>152</v>
      </c>
      <c r="E286" s="252" t="s">
        <v>18</v>
      </c>
      <c r="F286" s="253" t="s">
        <v>333</v>
      </c>
      <c r="G286" s="251"/>
      <c r="H286" s="254">
        <v>3.5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152</v>
      </c>
      <c r="AU286" s="260" t="s">
        <v>79</v>
      </c>
      <c r="AV286" s="14" t="s">
        <v>79</v>
      </c>
      <c r="AW286" s="14" t="s">
        <v>32</v>
      </c>
      <c r="AX286" s="14" t="s">
        <v>70</v>
      </c>
      <c r="AY286" s="260" t="s">
        <v>142</v>
      </c>
    </row>
    <row r="287" spans="1:51" s="14" customFormat="1" ht="12">
      <c r="A287" s="14"/>
      <c r="B287" s="250"/>
      <c r="C287" s="251"/>
      <c r="D287" s="241" t="s">
        <v>152</v>
      </c>
      <c r="E287" s="252" t="s">
        <v>18</v>
      </c>
      <c r="F287" s="253" t="s">
        <v>334</v>
      </c>
      <c r="G287" s="251"/>
      <c r="H287" s="254">
        <v>4.3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152</v>
      </c>
      <c r="AU287" s="260" t="s">
        <v>79</v>
      </c>
      <c r="AV287" s="14" t="s">
        <v>79</v>
      </c>
      <c r="AW287" s="14" t="s">
        <v>32</v>
      </c>
      <c r="AX287" s="14" t="s">
        <v>70</v>
      </c>
      <c r="AY287" s="260" t="s">
        <v>142</v>
      </c>
    </row>
    <row r="288" spans="1:51" s="14" customFormat="1" ht="12">
      <c r="A288" s="14"/>
      <c r="B288" s="250"/>
      <c r="C288" s="251"/>
      <c r="D288" s="241" t="s">
        <v>152</v>
      </c>
      <c r="E288" s="252" t="s">
        <v>18</v>
      </c>
      <c r="F288" s="253" t="s">
        <v>335</v>
      </c>
      <c r="G288" s="251"/>
      <c r="H288" s="254">
        <v>1.5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152</v>
      </c>
      <c r="AU288" s="260" t="s">
        <v>79</v>
      </c>
      <c r="AV288" s="14" t="s">
        <v>79</v>
      </c>
      <c r="AW288" s="14" t="s">
        <v>32</v>
      </c>
      <c r="AX288" s="14" t="s">
        <v>70</v>
      </c>
      <c r="AY288" s="260" t="s">
        <v>142</v>
      </c>
    </row>
    <row r="289" spans="1:51" s="14" customFormat="1" ht="12">
      <c r="A289" s="14"/>
      <c r="B289" s="250"/>
      <c r="C289" s="251"/>
      <c r="D289" s="241" t="s">
        <v>152</v>
      </c>
      <c r="E289" s="252" t="s">
        <v>18</v>
      </c>
      <c r="F289" s="253" t="s">
        <v>336</v>
      </c>
      <c r="G289" s="251"/>
      <c r="H289" s="254">
        <v>1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152</v>
      </c>
      <c r="AU289" s="260" t="s">
        <v>79</v>
      </c>
      <c r="AV289" s="14" t="s">
        <v>79</v>
      </c>
      <c r="AW289" s="14" t="s">
        <v>32</v>
      </c>
      <c r="AX289" s="14" t="s">
        <v>70</v>
      </c>
      <c r="AY289" s="260" t="s">
        <v>142</v>
      </c>
    </row>
    <row r="290" spans="1:51" s="14" customFormat="1" ht="12">
      <c r="A290" s="14"/>
      <c r="B290" s="250"/>
      <c r="C290" s="251"/>
      <c r="D290" s="241" t="s">
        <v>152</v>
      </c>
      <c r="E290" s="252" t="s">
        <v>18</v>
      </c>
      <c r="F290" s="253" t="s">
        <v>327</v>
      </c>
      <c r="G290" s="251"/>
      <c r="H290" s="254">
        <v>2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152</v>
      </c>
      <c r="AU290" s="260" t="s">
        <v>79</v>
      </c>
      <c r="AV290" s="14" t="s">
        <v>79</v>
      </c>
      <c r="AW290" s="14" t="s">
        <v>32</v>
      </c>
      <c r="AX290" s="14" t="s">
        <v>70</v>
      </c>
      <c r="AY290" s="260" t="s">
        <v>142</v>
      </c>
    </row>
    <row r="291" spans="1:51" s="14" customFormat="1" ht="12">
      <c r="A291" s="14"/>
      <c r="B291" s="250"/>
      <c r="C291" s="251"/>
      <c r="D291" s="241" t="s">
        <v>152</v>
      </c>
      <c r="E291" s="252" t="s">
        <v>18</v>
      </c>
      <c r="F291" s="253" t="s">
        <v>327</v>
      </c>
      <c r="G291" s="251"/>
      <c r="H291" s="254">
        <v>2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152</v>
      </c>
      <c r="AU291" s="260" t="s">
        <v>79</v>
      </c>
      <c r="AV291" s="14" t="s">
        <v>79</v>
      </c>
      <c r="AW291" s="14" t="s">
        <v>32</v>
      </c>
      <c r="AX291" s="14" t="s">
        <v>70</v>
      </c>
      <c r="AY291" s="260" t="s">
        <v>142</v>
      </c>
    </row>
    <row r="292" spans="1:51" s="14" customFormat="1" ht="12">
      <c r="A292" s="14"/>
      <c r="B292" s="250"/>
      <c r="C292" s="251"/>
      <c r="D292" s="241" t="s">
        <v>152</v>
      </c>
      <c r="E292" s="252" t="s">
        <v>18</v>
      </c>
      <c r="F292" s="253" t="s">
        <v>336</v>
      </c>
      <c r="G292" s="251"/>
      <c r="H292" s="254">
        <v>1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152</v>
      </c>
      <c r="AU292" s="260" t="s">
        <v>79</v>
      </c>
      <c r="AV292" s="14" t="s">
        <v>79</v>
      </c>
      <c r="AW292" s="14" t="s">
        <v>32</v>
      </c>
      <c r="AX292" s="14" t="s">
        <v>70</v>
      </c>
      <c r="AY292" s="260" t="s">
        <v>142</v>
      </c>
    </row>
    <row r="293" spans="1:51" s="15" customFormat="1" ht="12">
      <c r="A293" s="15"/>
      <c r="B293" s="261"/>
      <c r="C293" s="262"/>
      <c r="D293" s="241" t="s">
        <v>152</v>
      </c>
      <c r="E293" s="263" t="s">
        <v>18</v>
      </c>
      <c r="F293" s="264" t="s">
        <v>156</v>
      </c>
      <c r="G293" s="262"/>
      <c r="H293" s="265">
        <v>15.3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1" t="s">
        <v>152</v>
      </c>
      <c r="AU293" s="271" t="s">
        <v>79</v>
      </c>
      <c r="AV293" s="15" t="s">
        <v>150</v>
      </c>
      <c r="AW293" s="15" t="s">
        <v>32</v>
      </c>
      <c r="AX293" s="15" t="s">
        <v>77</v>
      </c>
      <c r="AY293" s="271" t="s">
        <v>142</v>
      </c>
    </row>
    <row r="294" spans="1:65" s="2" customFormat="1" ht="24" customHeight="1">
      <c r="A294" s="39"/>
      <c r="B294" s="40"/>
      <c r="C294" s="227" t="s">
        <v>337</v>
      </c>
      <c r="D294" s="227" t="s">
        <v>145</v>
      </c>
      <c r="E294" s="228" t="s">
        <v>338</v>
      </c>
      <c r="F294" s="229" t="s">
        <v>339</v>
      </c>
      <c r="G294" s="230" t="s">
        <v>309</v>
      </c>
      <c r="H294" s="232"/>
      <c r="I294" s="232"/>
      <c r="J294" s="231">
        <f>ROUND(I294*H294,2)</f>
        <v>0</v>
      </c>
      <c r="K294" s="229" t="s">
        <v>149</v>
      </c>
      <c r="L294" s="45"/>
      <c r="M294" s="233" t="s">
        <v>18</v>
      </c>
      <c r="N294" s="234" t="s">
        <v>41</v>
      </c>
      <c r="O294" s="85"/>
      <c r="P294" s="235">
        <f>O294*H294</f>
        <v>0</v>
      </c>
      <c r="Q294" s="235">
        <v>0</v>
      </c>
      <c r="R294" s="235">
        <f>Q294*H294</f>
        <v>0</v>
      </c>
      <c r="S294" s="235">
        <v>0</v>
      </c>
      <c r="T294" s="23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7" t="s">
        <v>251</v>
      </c>
      <c r="AT294" s="237" t="s">
        <v>145</v>
      </c>
      <c r="AU294" s="237" t="s">
        <v>79</v>
      </c>
      <c r="AY294" s="18" t="s">
        <v>142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8" t="s">
        <v>77</v>
      </c>
      <c r="BK294" s="238">
        <f>ROUND(I294*H294,2)</f>
        <v>0</v>
      </c>
      <c r="BL294" s="18" t="s">
        <v>251</v>
      </c>
      <c r="BM294" s="237" t="s">
        <v>903</v>
      </c>
    </row>
    <row r="295" spans="1:63" s="12" customFormat="1" ht="22.8" customHeight="1">
      <c r="A295" s="12"/>
      <c r="B295" s="211"/>
      <c r="C295" s="212"/>
      <c r="D295" s="213" t="s">
        <v>69</v>
      </c>
      <c r="E295" s="225" t="s">
        <v>341</v>
      </c>
      <c r="F295" s="225" t="s">
        <v>342</v>
      </c>
      <c r="G295" s="212"/>
      <c r="H295" s="212"/>
      <c r="I295" s="215"/>
      <c r="J295" s="226">
        <f>BK295</f>
        <v>0</v>
      </c>
      <c r="K295" s="212"/>
      <c r="L295" s="217"/>
      <c r="M295" s="218"/>
      <c r="N295" s="219"/>
      <c r="O295" s="219"/>
      <c r="P295" s="220">
        <f>SUM(P296:P331)</f>
        <v>0</v>
      </c>
      <c r="Q295" s="219"/>
      <c r="R295" s="220">
        <f>SUM(R296:R331)</f>
        <v>0.0486681</v>
      </c>
      <c r="S295" s="219"/>
      <c r="T295" s="221">
        <f>SUM(T296:T331)</f>
        <v>0.6620400000000001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2" t="s">
        <v>79</v>
      </c>
      <c r="AT295" s="223" t="s">
        <v>69</v>
      </c>
      <c r="AU295" s="223" t="s">
        <v>77</v>
      </c>
      <c r="AY295" s="222" t="s">
        <v>142</v>
      </c>
      <c r="BK295" s="224">
        <f>SUM(BK296:BK331)</f>
        <v>0</v>
      </c>
    </row>
    <row r="296" spans="1:65" s="2" customFormat="1" ht="16.5" customHeight="1">
      <c r="A296" s="39"/>
      <c r="B296" s="40"/>
      <c r="C296" s="227" t="s">
        <v>343</v>
      </c>
      <c r="D296" s="227" t="s">
        <v>145</v>
      </c>
      <c r="E296" s="228" t="s">
        <v>344</v>
      </c>
      <c r="F296" s="229" t="s">
        <v>345</v>
      </c>
      <c r="G296" s="230" t="s">
        <v>316</v>
      </c>
      <c r="H296" s="231">
        <v>21.6</v>
      </c>
      <c r="I296" s="232"/>
      <c r="J296" s="231">
        <f>ROUND(I296*H296,2)</f>
        <v>0</v>
      </c>
      <c r="K296" s="229" t="s">
        <v>149</v>
      </c>
      <c r="L296" s="45"/>
      <c r="M296" s="233" t="s">
        <v>18</v>
      </c>
      <c r="N296" s="234" t="s">
        <v>41</v>
      </c>
      <c r="O296" s="85"/>
      <c r="P296" s="235">
        <f>O296*H296</f>
        <v>0</v>
      </c>
      <c r="Q296" s="235">
        <v>0</v>
      </c>
      <c r="R296" s="235">
        <f>Q296*H296</f>
        <v>0</v>
      </c>
      <c r="S296" s="235">
        <v>0.03065</v>
      </c>
      <c r="T296" s="236">
        <f>S296*H296</f>
        <v>0.6620400000000001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7" t="s">
        <v>251</v>
      </c>
      <c r="AT296" s="237" t="s">
        <v>145</v>
      </c>
      <c r="AU296" s="237" t="s">
        <v>79</v>
      </c>
      <c r="AY296" s="18" t="s">
        <v>142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77</v>
      </c>
      <c r="BK296" s="238">
        <f>ROUND(I296*H296,2)</f>
        <v>0</v>
      </c>
      <c r="BL296" s="18" t="s">
        <v>251</v>
      </c>
      <c r="BM296" s="237" t="s">
        <v>904</v>
      </c>
    </row>
    <row r="297" spans="1:51" s="14" customFormat="1" ht="12">
      <c r="A297" s="14"/>
      <c r="B297" s="250"/>
      <c r="C297" s="251"/>
      <c r="D297" s="241" t="s">
        <v>152</v>
      </c>
      <c r="E297" s="252" t="s">
        <v>18</v>
      </c>
      <c r="F297" s="253" t="s">
        <v>347</v>
      </c>
      <c r="G297" s="251"/>
      <c r="H297" s="254">
        <v>21.6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152</v>
      </c>
      <c r="AU297" s="260" t="s">
        <v>79</v>
      </c>
      <c r="AV297" s="14" t="s">
        <v>79</v>
      </c>
      <c r="AW297" s="14" t="s">
        <v>32</v>
      </c>
      <c r="AX297" s="14" t="s">
        <v>70</v>
      </c>
      <c r="AY297" s="260" t="s">
        <v>142</v>
      </c>
    </row>
    <row r="298" spans="1:51" s="15" customFormat="1" ht="12">
      <c r="A298" s="15"/>
      <c r="B298" s="261"/>
      <c r="C298" s="262"/>
      <c r="D298" s="241" t="s">
        <v>152</v>
      </c>
      <c r="E298" s="263" t="s">
        <v>18</v>
      </c>
      <c r="F298" s="264" t="s">
        <v>156</v>
      </c>
      <c r="G298" s="262"/>
      <c r="H298" s="265">
        <v>21.6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1" t="s">
        <v>152</v>
      </c>
      <c r="AU298" s="271" t="s">
        <v>79</v>
      </c>
      <c r="AV298" s="15" t="s">
        <v>150</v>
      </c>
      <c r="AW298" s="15" t="s">
        <v>32</v>
      </c>
      <c r="AX298" s="15" t="s">
        <v>77</v>
      </c>
      <c r="AY298" s="271" t="s">
        <v>142</v>
      </c>
    </row>
    <row r="299" spans="1:65" s="2" customFormat="1" ht="16.5" customHeight="1">
      <c r="A299" s="39"/>
      <c r="B299" s="40"/>
      <c r="C299" s="227" t="s">
        <v>324</v>
      </c>
      <c r="D299" s="227" t="s">
        <v>145</v>
      </c>
      <c r="E299" s="228" t="s">
        <v>348</v>
      </c>
      <c r="F299" s="229" t="s">
        <v>349</v>
      </c>
      <c r="G299" s="230" t="s">
        <v>316</v>
      </c>
      <c r="H299" s="231">
        <v>21.6</v>
      </c>
      <c r="I299" s="232"/>
      <c r="J299" s="231">
        <f>ROUND(I299*H299,2)</f>
        <v>0</v>
      </c>
      <c r="K299" s="229" t="s">
        <v>149</v>
      </c>
      <c r="L299" s="45"/>
      <c r="M299" s="233" t="s">
        <v>18</v>
      </c>
      <c r="N299" s="234" t="s">
        <v>41</v>
      </c>
      <c r="O299" s="85"/>
      <c r="P299" s="235">
        <f>O299*H299</f>
        <v>0</v>
      </c>
      <c r="Q299" s="235">
        <v>0.00121</v>
      </c>
      <c r="R299" s="235">
        <f>Q299*H299</f>
        <v>0.026136</v>
      </c>
      <c r="S299" s="235">
        <v>0</v>
      </c>
      <c r="T299" s="23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7" t="s">
        <v>251</v>
      </c>
      <c r="AT299" s="237" t="s">
        <v>145</v>
      </c>
      <c r="AU299" s="237" t="s">
        <v>79</v>
      </c>
      <c r="AY299" s="18" t="s">
        <v>142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77</v>
      </c>
      <c r="BK299" s="238">
        <f>ROUND(I299*H299,2)</f>
        <v>0</v>
      </c>
      <c r="BL299" s="18" t="s">
        <v>251</v>
      </c>
      <c r="BM299" s="237" t="s">
        <v>905</v>
      </c>
    </row>
    <row r="300" spans="1:51" s="14" customFormat="1" ht="12">
      <c r="A300" s="14"/>
      <c r="B300" s="250"/>
      <c r="C300" s="251"/>
      <c r="D300" s="241" t="s">
        <v>152</v>
      </c>
      <c r="E300" s="252" t="s">
        <v>18</v>
      </c>
      <c r="F300" s="253" t="s">
        <v>347</v>
      </c>
      <c r="G300" s="251"/>
      <c r="H300" s="254">
        <v>21.6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152</v>
      </c>
      <c r="AU300" s="260" t="s">
        <v>79</v>
      </c>
      <c r="AV300" s="14" t="s">
        <v>79</v>
      </c>
      <c r="AW300" s="14" t="s">
        <v>32</v>
      </c>
      <c r="AX300" s="14" t="s">
        <v>70</v>
      </c>
      <c r="AY300" s="260" t="s">
        <v>142</v>
      </c>
    </row>
    <row r="301" spans="1:51" s="15" customFormat="1" ht="12">
      <c r="A301" s="15"/>
      <c r="B301" s="261"/>
      <c r="C301" s="262"/>
      <c r="D301" s="241" t="s">
        <v>152</v>
      </c>
      <c r="E301" s="263" t="s">
        <v>18</v>
      </c>
      <c r="F301" s="264" t="s">
        <v>156</v>
      </c>
      <c r="G301" s="262"/>
      <c r="H301" s="265">
        <v>21.6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1" t="s">
        <v>152</v>
      </c>
      <c r="AU301" s="271" t="s">
        <v>79</v>
      </c>
      <c r="AV301" s="15" t="s">
        <v>150</v>
      </c>
      <c r="AW301" s="15" t="s">
        <v>32</v>
      </c>
      <c r="AX301" s="15" t="s">
        <v>77</v>
      </c>
      <c r="AY301" s="271" t="s">
        <v>142</v>
      </c>
    </row>
    <row r="302" spans="1:65" s="2" customFormat="1" ht="16.5" customHeight="1">
      <c r="A302" s="39"/>
      <c r="B302" s="40"/>
      <c r="C302" s="227" t="s">
        <v>351</v>
      </c>
      <c r="D302" s="227" t="s">
        <v>145</v>
      </c>
      <c r="E302" s="228" t="s">
        <v>352</v>
      </c>
      <c r="F302" s="229" t="s">
        <v>353</v>
      </c>
      <c r="G302" s="230" t="s">
        <v>316</v>
      </c>
      <c r="H302" s="231">
        <v>13.13</v>
      </c>
      <c r="I302" s="232"/>
      <c r="J302" s="231">
        <f>ROUND(I302*H302,2)</f>
        <v>0</v>
      </c>
      <c r="K302" s="229" t="s">
        <v>149</v>
      </c>
      <c r="L302" s="45"/>
      <c r="M302" s="233" t="s">
        <v>18</v>
      </c>
      <c r="N302" s="234" t="s">
        <v>41</v>
      </c>
      <c r="O302" s="85"/>
      <c r="P302" s="235">
        <f>O302*H302</f>
        <v>0</v>
      </c>
      <c r="Q302" s="235">
        <v>0.00057</v>
      </c>
      <c r="R302" s="235">
        <f>Q302*H302</f>
        <v>0.0074841000000000005</v>
      </c>
      <c r="S302" s="235">
        <v>0</v>
      </c>
      <c r="T302" s="23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7" t="s">
        <v>251</v>
      </c>
      <c r="AT302" s="237" t="s">
        <v>145</v>
      </c>
      <c r="AU302" s="237" t="s">
        <v>79</v>
      </c>
      <c r="AY302" s="18" t="s">
        <v>142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8" t="s">
        <v>77</v>
      </c>
      <c r="BK302" s="238">
        <f>ROUND(I302*H302,2)</f>
        <v>0</v>
      </c>
      <c r="BL302" s="18" t="s">
        <v>251</v>
      </c>
      <c r="BM302" s="237" t="s">
        <v>906</v>
      </c>
    </row>
    <row r="303" spans="1:51" s="14" customFormat="1" ht="12">
      <c r="A303" s="14"/>
      <c r="B303" s="250"/>
      <c r="C303" s="251"/>
      <c r="D303" s="241" t="s">
        <v>152</v>
      </c>
      <c r="E303" s="252" t="s">
        <v>18</v>
      </c>
      <c r="F303" s="253" t="s">
        <v>355</v>
      </c>
      <c r="G303" s="251"/>
      <c r="H303" s="254">
        <v>3.15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152</v>
      </c>
      <c r="AU303" s="260" t="s">
        <v>79</v>
      </c>
      <c r="AV303" s="14" t="s">
        <v>79</v>
      </c>
      <c r="AW303" s="14" t="s">
        <v>32</v>
      </c>
      <c r="AX303" s="14" t="s">
        <v>70</v>
      </c>
      <c r="AY303" s="260" t="s">
        <v>142</v>
      </c>
    </row>
    <row r="304" spans="1:51" s="14" customFormat="1" ht="12">
      <c r="A304" s="14"/>
      <c r="B304" s="250"/>
      <c r="C304" s="251"/>
      <c r="D304" s="241" t="s">
        <v>152</v>
      </c>
      <c r="E304" s="252" t="s">
        <v>18</v>
      </c>
      <c r="F304" s="253" t="s">
        <v>356</v>
      </c>
      <c r="G304" s="251"/>
      <c r="H304" s="254">
        <v>1.88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152</v>
      </c>
      <c r="AU304" s="260" t="s">
        <v>79</v>
      </c>
      <c r="AV304" s="14" t="s">
        <v>79</v>
      </c>
      <c r="AW304" s="14" t="s">
        <v>32</v>
      </c>
      <c r="AX304" s="14" t="s">
        <v>70</v>
      </c>
      <c r="AY304" s="260" t="s">
        <v>142</v>
      </c>
    </row>
    <row r="305" spans="1:51" s="14" customFormat="1" ht="12">
      <c r="A305" s="14"/>
      <c r="B305" s="250"/>
      <c r="C305" s="251"/>
      <c r="D305" s="241" t="s">
        <v>152</v>
      </c>
      <c r="E305" s="252" t="s">
        <v>18</v>
      </c>
      <c r="F305" s="253" t="s">
        <v>357</v>
      </c>
      <c r="G305" s="251"/>
      <c r="H305" s="254">
        <v>2.6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152</v>
      </c>
      <c r="AU305" s="260" t="s">
        <v>79</v>
      </c>
      <c r="AV305" s="14" t="s">
        <v>79</v>
      </c>
      <c r="AW305" s="14" t="s">
        <v>32</v>
      </c>
      <c r="AX305" s="14" t="s">
        <v>70</v>
      </c>
      <c r="AY305" s="260" t="s">
        <v>142</v>
      </c>
    </row>
    <row r="306" spans="1:51" s="14" customFormat="1" ht="12">
      <c r="A306" s="14"/>
      <c r="B306" s="250"/>
      <c r="C306" s="251"/>
      <c r="D306" s="241" t="s">
        <v>152</v>
      </c>
      <c r="E306" s="252" t="s">
        <v>18</v>
      </c>
      <c r="F306" s="253" t="s">
        <v>327</v>
      </c>
      <c r="G306" s="251"/>
      <c r="H306" s="254">
        <v>2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152</v>
      </c>
      <c r="AU306" s="260" t="s">
        <v>79</v>
      </c>
      <c r="AV306" s="14" t="s">
        <v>79</v>
      </c>
      <c r="AW306" s="14" t="s">
        <v>32</v>
      </c>
      <c r="AX306" s="14" t="s">
        <v>70</v>
      </c>
      <c r="AY306" s="260" t="s">
        <v>142</v>
      </c>
    </row>
    <row r="307" spans="1:51" s="14" customFormat="1" ht="12">
      <c r="A307" s="14"/>
      <c r="B307" s="250"/>
      <c r="C307" s="251"/>
      <c r="D307" s="241" t="s">
        <v>152</v>
      </c>
      <c r="E307" s="252" t="s">
        <v>18</v>
      </c>
      <c r="F307" s="253" t="s">
        <v>328</v>
      </c>
      <c r="G307" s="251"/>
      <c r="H307" s="254">
        <v>1.5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0" t="s">
        <v>152</v>
      </c>
      <c r="AU307" s="260" t="s">
        <v>79</v>
      </c>
      <c r="AV307" s="14" t="s">
        <v>79</v>
      </c>
      <c r="AW307" s="14" t="s">
        <v>32</v>
      </c>
      <c r="AX307" s="14" t="s">
        <v>70</v>
      </c>
      <c r="AY307" s="260" t="s">
        <v>142</v>
      </c>
    </row>
    <row r="308" spans="1:51" s="14" customFormat="1" ht="12">
      <c r="A308" s="14"/>
      <c r="B308" s="250"/>
      <c r="C308" s="251"/>
      <c r="D308" s="241" t="s">
        <v>152</v>
      </c>
      <c r="E308" s="252" t="s">
        <v>18</v>
      </c>
      <c r="F308" s="253" t="s">
        <v>327</v>
      </c>
      <c r="G308" s="251"/>
      <c r="H308" s="254">
        <v>2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152</v>
      </c>
      <c r="AU308" s="260" t="s">
        <v>79</v>
      </c>
      <c r="AV308" s="14" t="s">
        <v>79</v>
      </c>
      <c r="AW308" s="14" t="s">
        <v>32</v>
      </c>
      <c r="AX308" s="14" t="s">
        <v>70</v>
      </c>
      <c r="AY308" s="260" t="s">
        <v>142</v>
      </c>
    </row>
    <row r="309" spans="1:51" s="15" customFormat="1" ht="12">
      <c r="A309" s="15"/>
      <c r="B309" s="261"/>
      <c r="C309" s="262"/>
      <c r="D309" s="241" t="s">
        <v>152</v>
      </c>
      <c r="E309" s="263" t="s">
        <v>18</v>
      </c>
      <c r="F309" s="264" t="s">
        <v>156</v>
      </c>
      <c r="G309" s="262"/>
      <c r="H309" s="265">
        <v>13.13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1" t="s">
        <v>152</v>
      </c>
      <c r="AU309" s="271" t="s">
        <v>79</v>
      </c>
      <c r="AV309" s="15" t="s">
        <v>150</v>
      </c>
      <c r="AW309" s="15" t="s">
        <v>32</v>
      </c>
      <c r="AX309" s="15" t="s">
        <v>77</v>
      </c>
      <c r="AY309" s="271" t="s">
        <v>142</v>
      </c>
    </row>
    <row r="310" spans="1:65" s="2" customFormat="1" ht="16.5" customHeight="1">
      <c r="A310" s="39"/>
      <c r="B310" s="40"/>
      <c r="C310" s="227" t="s">
        <v>358</v>
      </c>
      <c r="D310" s="227" t="s">
        <v>145</v>
      </c>
      <c r="E310" s="228" t="s">
        <v>359</v>
      </c>
      <c r="F310" s="229" t="s">
        <v>360</v>
      </c>
      <c r="G310" s="230" t="s">
        <v>316</v>
      </c>
      <c r="H310" s="231">
        <v>13.2</v>
      </c>
      <c r="I310" s="232"/>
      <c r="J310" s="231">
        <f>ROUND(I310*H310,2)</f>
        <v>0</v>
      </c>
      <c r="K310" s="229" t="s">
        <v>149</v>
      </c>
      <c r="L310" s="45"/>
      <c r="M310" s="233" t="s">
        <v>18</v>
      </c>
      <c r="N310" s="234" t="s">
        <v>41</v>
      </c>
      <c r="O310" s="85"/>
      <c r="P310" s="235">
        <f>O310*H310</f>
        <v>0</v>
      </c>
      <c r="Q310" s="235">
        <v>0.00114</v>
      </c>
      <c r="R310" s="235">
        <f>Q310*H310</f>
        <v>0.015047999999999999</v>
      </c>
      <c r="S310" s="235">
        <v>0</v>
      </c>
      <c r="T310" s="23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7" t="s">
        <v>251</v>
      </c>
      <c r="AT310" s="237" t="s">
        <v>145</v>
      </c>
      <c r="AU310" s="237" t="s">
        <v>79</v>
      </c>
      <c r="AY310" s="18" t="s">
        <v>142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8" t="s">
        <v>77</v>
      </c>
      <c r="BK310" s="238">
        <f>ROUND(I310*H310,2)</f>
        <v>0</v>
      </c>
      <c r="BL310" s="18" t="s">
        <v>251</v>
      </c>
      <c r="BM310" s="237" t="s">
        <v>907</v>
      </c>
    </row>
    <row r="311" spans="1:51" s="14" customFormat="1" ht="12">
      <c r="A311" s="14"/>
      <c r="B311" s="250"/>
      <c r="C311" s="251"/>
      <c r="D311" s="241" t="s">
        <v>152</v>
      </c>
      <c r="E311" s="252" t="s">
        <v>18</v>
      </c>
      <c r="F311" s="253" t="s">
        <v>335</v>
      </c>
      <c r="G311" s="251"/>
      <c r="H311" s="254">
        <v>1.5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152</v>
      </c>
      <c r="AU311" s="260" t="s">
        <v>79</v>
      </c>
      <c r="AV311" s="14" t="s">
        <v>79</v>
      </c>
      <c r="AW311" s="14" t="s">
        <v>32</v>
      </c>
      <c r="AX311" s="14" t="s">
        <v>70</v>
      </c>
      <c r="AY311" s="260" t="s">
        <v>142</v>
      </c>
    </row>
    <row r="312" spans="1:51" s="14" customFormat="1" ht="12">
      <c r="A312" s="14"/>
      <c r="B312" s="250"/>
      <c r="C312" s="251"/>
      <c r="D312" s="241" t="s">
        <v>152</v>
      </c>
      <c r="E312" s="252" t="s">
        <v>18</v>
      </c>
      <c r="F312" s="253" t="s">
        <v>333</v>
      </c>
      <c r="G312" s="251"/>
      <c r="H312" s="254">
        <v>3.5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152</v>
      </c>
      <c r="AU312" s="260" t="s">
        <v>79</v>
      </c>
      <c r="AV312" s="14" t="s">
        <v>79</v>
      </c>
      <c r="AW312" s="14" t="s">
        <v>32</v>
      </c>
      <c r="AX312" s="14" t="s">
        <v>70</v>
      </c>
      <c r="AY312" s="260" t="s">
        <v>142</v>
      </c>
    </row>
    <row r="313" spans="1:51" s="14" customFormat="1" ht="12">
      <c r="A313" s="14"/>
      <c r="B313" s="250"/>
      <c r="C313" s="251"/>
      <c r="D313" s="241" t="s">
        <v>152</v>
      </c>
      <c r="E313" s="252" t="s">
        <v>18</v>
      </c>
      <c r="F313" s="253" t="s">
        <v>77</v>
      </c>
      <c r="G313" s="251"/>
      <c r="H313" s="254">
        <v>1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152</v>
      </c>
      <c r="AU313" s="260" t="s">
        <v>79</v>
      </c>
      <c r="AV313" s="14" t="s">
        <v>79</v>
      </c>
      <c r="AW313" s="14" t="s">
        <v>32</v>
      </c>
      <c r="AX313" s="14" t="s">
        <v>70</v>
      </c>
      <c r="AY313" s="260" t="s">
        <v>142</v>
      </c>
    </row>
    <row r="314" spans="1:51" s="14" customFormat="1" ht="12">
      <c r="A314" s="14"/>
      <c r="B314" s="250"/>
      <c r="C314" s="251"/>
      <c r="D314" s="241" t="s">
        <v>152</v>
      </c>
      <c r="E314" s="252" t="s">
        <v>18</v>
      </c>
      <c r="F314" s="253" t="s">
        <v>362</v>
      </c>
      <c r="G314" s="251"/>
      <c r="H314" s="254">
        <v>2.7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152</v>
      </c>
      <c r="AU314" s="260" t="s">
        <v>79</v>
      </c>
      <c r="AV314" s="14" t="s">
        <v>79</v>
      </c>
      <c r="AW314" s="14" t="s">
        <v>32</v>
      </c>
      <c r="AX314" s="14" t="s">
        <v>70</v>
      </c>
      <c r="AY314" s="260" t="s">
        <v>142</v>
      </c>
    </row>
    <row r="315" spans="1:51" s="14" customFormat="1" ht="12">
      <c r="A315" s="14"/>
      <c r="B315" s="250"/>
      <c r="C315" s="251"/>
      <c r="D315" s="241" t="s">
        <v>152</v>
      </c>
      <c r="E315" s="252" t="s">
        <v>18</v>
      </c>
      <c r="F315" s="253" t="s">
        <v>336</v>
      </c>
      <c r="G315" s="251"/>
      <c r="H315" s="254">
        <v>1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0" t="s">
        <v>152</v>
      </c>
      <c r="AU315" s="260" t="s">
        <v>79</v>
      </c>
      <c r="AV315" s="14" t="s">
        <v>79</v>
      </c>
      <c r="AW315" s="14" t="s">
        <v>32</v>
      </c>
      <c r="AX315" s="14" t="s">
        <v>70</v>
      </c>
      <c r="AY315" s="260" t="s">
        <v>142</v>
      </c>
    </row>
    <row r="316" spans="1:51" s="14" customFormat="1" ht="12">
      <c r="A316" s="14"/>
      <c r="B316" s="250"/>
      <c r="C316" s="251"/>
      <c r="D316" s="241" t="s">
        <v>152</v>
      </c>
      <c r="E316" s="252" t="s">
        <v>18</v>
      </c>
      <c r="F316" s="253" t="s">
        <v>327</v>
      </c>
      <c r="G316" s="251"/>
      <c r="H316" s="254">
        <v>2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152</v>
      </c>
      <c r="AU316" s="260" t="s">
        <v>79</v>
      </c>
      <c r="AV316" s="14" t="s">
        <v>79</v>
      </c>
      <c r="AW316" s="14" t="s">
        <v>32</v>
      </c>
      <c r="AX316" s="14" t="s">
        <v>70</v>
      </c>
      <c r="AY316" s="260" t="s">
        <v>142</v>
      </c>
    </row>
    <row r="317" spans="1:51" s="14" customFormat="1" ht="12">
      <c r="A317" s="14"/>
      <c r="B317" s="250"/>
      <c r="C317" s="251"/>
      <c r="D317" s="241" t="s">
        <v>152</v>
      </c>
      <c r="E317" s="252" t="s">
        <v>18</v>
      </c>
      <c r="F317" s="253" t="s">
        <v>363</v>
      </c>
      <c r="G317" s="251"/>
      <c r="H317" s="254">
        <v>0.5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152</v>
      </c>
      <c r="AU317" s="260" t="s">
        <v>79</v>
      </c>
      <c r="AV317" s="14" t="s">
        <v>79</v>
      </c>
      <c r="AW317" s="14" t="s">
        <v>32</v>
      </c>
      <c r="AX317" s="14" t="s">
        <v>70</v>
      </c>
      <c r="AY317" s="260" t="s">
        <v>142</v>
      </c>
    </row>
    <row r="318" spans="1:51" s="14" customFormat="1" ht="12">
      <c r="A318" s="14"/>
      <c r="B318" s="250"/>
      <c r="C318" s="251"/>
      <c r="D318" s="241" t="s">
        <v>152</v>
      </c>
      <c r="E318" s="252" t="s">
        <v>18</v>
      </c>
      <c r="F318" s="253" t="s">
        <v>336</v>
      </c>
      <c r="G318" s="251"/>
      <c r="H318" s="254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152</v>
      </c>
      <c r="AU318" s="260" t="s">
        <v>79</v>
      </c>
      <c r="AV318" s="14" t="s">
        <v>79</v>
      </c>
      <c r="AW318" s="14" t="s">
        <v>32</v>
      </c>
      <c r="AX318" s="14" t="s">
        <v>70</v>
      </c>
      <c r="AY318" s="260" t="s">
        <v>142</v>
      </c>
    </row>
    <row r="319" spans="1:51" s="15" customFormat="1" ht="12">
      <c r="A319" s="15"/>
      <c r="B319" s="261"/>
      <c r="C319" s="262"/>
      <c r="D319" s="241" t="s">
        <v>152</v>
      </c>
      <c r="E319" s="263" t="s">
        <v>18</v>
      </c>
      <c r="F319" s="264" t="s">
        <v>156</v>
      </c>
      <c r="G319" s="262"/>
      <c r="H319" s="265">
        <v>13.2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1" t="s">
        <v>152</v>
      </c>
      <c r="AU319" s="271" t="s">
        <v>79</v>
      </c>
      <c r="AV319" s="15" t="s">
        <v>150</v>
      </c>
      <c r="AW319" s="15" t="s">
        <v>32</v>
      </c>
      <c r="AX319" s="15" t="s">
        <v>77</v>
      </c>
      <c r="AY319" s="271" t="s">
        <v>142</v>
      </c>
    </row>
    <row r="320" spans="1:65" s="2" customFormat="1" ht="16.5" customHeight="1">
      <c r="A320" s="39"/>
      <c r="B320" s="40"/>
      <c r="C320" s="227" t="s">
        <v>364</v>
      </c>
      <c r="D320" s="227" t="s">
        <v>145</v>
      </c>
      <c r="E320" s="228" t="s">
        <v>365</v>
      </c>
      <c r="F320" s="229" t="s">
        <v>366</v>
      </c>
      <c r="G320" s="230" t="s">
        <v>367</v>
      </c>
      <c r="H320" s="231">
        <v>11</v>
      </c>
      <c r="I320" s="232"/>
      <c r="J320" s="231">
        <f>ROUND(I320*H320,2)</f>
        <v>0</v>
      </c>
      <c r="K320" s="229" t="s">
        <v>149</v>
      </c>
      <c r="L320" s="45"/>
      <c r="M320" s="233" t="s">
        <v>18</v>
      </c>
      <c r="N320" s="234" t="s">
        <v>41</v>
      </c>
      <c r="O320" s="85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7" t="s">
        <v>251</v>
      </c>
      <c r="AT320" s="237" t="s">
        <v>145</v>
      </c>
      <c r="AU320" s="237" t="s">
        <v>79</v>
      </c>
      <c r="AY320" s="18" t="s">
        <v>142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8" t="s">
        <v>77</v>
      </c>
      <c r="BK320" s="238">
        <f>ROUND(I320*H320,2)</f>
        <v>0</v>
      </c>
      <c r="BL320" s="18" t="s">
        <v>251</v>
      </c>
      <c r="BM320" s="237" t="s">
        <v>908</v>
      </c>
    </row>
    <row r="321" spans="1:51" s="14" customFormat="1" ht="12">
      <c r="A321" s="14"/>
      <c r="B321" s="250"/>
      <c r="C321" s="251"/>
      <c r="D321" s="241" t="s">
        <v>152</v>
      </c>
      <c r="E321" s="252" t="s">
        <v>18</v>
      </c>
      <c r="F321" s="253" t="s">
        <v>369</v>
      </c>
      <c r="G321" s="251"/>
      <c r="H321" s="254">
        <v>11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0" t="s">
        <v>152</v>
      </c>
      <c r="AU321" s="260" t="s">
        <v>79</v>
      </c>
      <c r="AV321" s="14" t="s">
        <v>79</v>
      </c>
      <c r="AW321" s="14" t="s">
        <v>32</v>
      </c>
      <c r="AX321" s="14" t="s">
        <v>70</v>
      </c>
      <c r="AY321" s="260" t="s">
        <v>142</v>
      </c>
    </row>
    <row r="322" spans="1:51" s="15" customFormat="1" ht="12">
      <c r="A322" s="15"/>
      <c r="B322" s="261"/>
      <c r="C322" s="262"/>
      <c r="D322" s="241" t="s">
        <v>152</v>
      </c>
      <c r="E322" s="263" t="s">
        <v>18</v>
      </c>
      <c r="F322" s="264" t="s">
        <v>156</v>
      </c>
      <c r="G322" s="262"/>
      <c r="H322" s="265">
        <v>11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1" t="s">
        <v>152</v>
      </c>
      <c r="AU322" s="271" t="s">
        <v>79</v>
      </c>
      <c r="AV322" s="15" t="s">
        <v>150</v>
      </c>
      <c r="AW322" s="15" t="s">
        <v>32</v>
      </c>
      <c r="AX322" s="15" t="s">
        <v>77</v>
      </c>
      <c r="AY322" s="271" t="s">
        <v>142</v>
      </c>
    </row>
    <row r="323" spans="1:65" s="2" customFormat="1" ht="16.5" customHeight="1">
      <c r="A323" s="39"/>
      <c r="B323" s="40"/>
      <c r="C323" s="227" t="s">
        <v>370</v>
      </c>
      <c r="D323" s="227" t="s">
        <v>145</v>
      </c>
      <c r="E323" s="228" t="s">
        <v>371</v>
      </c>
      <c r="F323" s="229" t="s">
        <v>372</v>
      </c>
      <c r="G323" s="230" t="s">
        <v>367</v>
      </c>
      <c r="H323" s="231">
        <v>9</v>
      </c>
      <c r="I323" s="232"/>
      <c r="J323" s="231">
        <f>ROUND(I323*H323,2)</f>
        <v>0</v>
      </c>
      <c r="K323" s="229" t="s">
        <v>149</v>
      </c>
      <c r="L323" s="45"/>
      <c r="M323" s="233" t="s">
        <v>18</v>
      </c>
      <c r="N323" s="234" t="s">
        <v>41</v>
      </c>
      <c r="O323" s="85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7" t="s">
        <v>251</v>
      </c>
      <c r="AT323" s="237" t="s">
        <v>145</v>
      </c>
      <c r="AU323" s="237" t="s">
        <v>79</v>
      </c>
      <c r="AY323" s="18" t="s">
        <v>142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77</v>
      </c>
      <c r="BK323" s="238">
        <f>ROUND(I323*H323,2)</f>
        <v>0</v>
      </c>
      <c r="BL323" s="18" t="s">
        <v>251</v>
      </c>
      <c r="BM323" s="237" t="s">
        <v>909</v>
      </c>
    </row>
    <row r="324" spans="1:51" s="14" customFormat="1" ht="12">
      <c r="A324" s="14"/>
      <c r="B324" s="250"/>
      <c r="C324" s="251"/>
      <c r="D324" s="241" t="s">
        <v>152</v>
      </c>
      <c r="E324" s="252" t="s">
        <v>18</v>
      </c>
      <c r="F324" s="253" t="s">
        <v>374</v>
      </c>
      <c r="G324" s="251"/>
      <c r="H324" s="254">
        <v>9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152</v>
      </c>
      <c r="AU324" s="260" t="s">
        <v>79</v>
      </c>
      <c r="AV324" s="14" t="s">
        <v>79</v>
      </c>
      <c r="AW324" s="14" t="s">
        <v>32</v>
      </c>
      <c r="AX324" s="14" t="s">
        <v>70</v>
      </c>
      <c r="AY324" s="260" t="s">
        <v>142</v>
      </c>
    </row>
    <row r="325" spans="1:51" s="15" customFormat="1" ht="12">
      <c r="A325" s="15"/>
      <c r="B325" s="261"/>
      <c r="C325" s="262"/>
      <c r="D325" s="241" t="s">
        <v>152</v>
      </c>
      <c r="E325" s="263" t="s">
        <v>18</v>
      </c>
      <c r="F325" s="264" t="s">
        <v>156</v>
      </c>
      <c r="G325" s="262"/>
      <c r="H325" s="265">
        <v>9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1" t="s">
        <v>152</v>
      </c>
      <c r="AU325" s="271" t="s">
        <v>79</v>
      </c>
      <c r="AV325" s="15" t="s">
        <v>150</v>
      </c>
      <c r="AW325" s="15" t="s">
        <v>32</v>
      </c>
      <c r="AX325" s="15" t="s">
        <v>77</v>
      </c>
      <c r="AY325" s="271" t="s">
        <v>142</v>
      </c>
    </row>
    <row r="326" spans="1:65" s="2" customFormat="1" ht="16.5" customHeight="1">
      <c r="A326" s="39"/>
      <c r="B326" s="40"/>
      <c r="C326" s="227" t="s">
        <v>375</v>
      </c>
      <c r="D326" s="227" t="s">
        <v>145</v>
      </c>
      <c r="E326" s="228" t="s">
        <v>376</v>
      </c>
      <c r="F326" s="229" t="s">
        <v>377</v>
      </c>
      <c r="G326" s="230" t="s">
        <v>316</v>
      </c>
      <c r="H326" s="231">
        <v>47.93</v>
      </c>
      <c r="I326" s="232"/>
      <c r="J326" s="231">
        <f>ROUND(I326*H326,2)</f>
        <v>0</v>
      </c>
      <c r="K326" s="229" t="s">
        <v>149</v>
      </c>
      <c r="L326" s="45"/>
      <c r="M326" s="233" t="s">
        <v>18</v>
      </c>
      <c r="N326" s="234" t="s">
        <v>41</v>
      </c>
      <c r="O326" s="85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7" t="s">
        <v>251</v>
      </c>
      <c r="AT326" s="237" t="s">
        <v>145</v>
      </c>
      <c r="AU326" s="237" t="s">
        <v>79</v>
      </c>
      <c r="AY326" s="18" t="s">
        <v>142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8" t="s">
        <v>77</v>
      </c>
      <c r="BK326" s="238">
        <f>ROUND(I326*H326,2)</f>
        <v>0</v>
      </c>
      <c r="BL326" s="18" t="s">
        <v>251</v>
      </c>
      <c r="BM326" s="237" t="s">
        <v>910</v>
      </c>
    </row>
    <row r="327" spans="1:51" s="14" customFormat="1" ht="12">
      <c r="A327" s="14"/>
      <c r="B327" s="250"/>
      <c r="C327" s="251"/>
      <c r="D327" s="241" t="s">
        <v>152</v>
      </c>
      <c r="E327" s="252" t="s">
        <v>18</v>
      </c>
      <c r="F327" s="253" t="s">
        <v>379</v>
      </c>
      <c r="G327" s="251"/>
      <c r="H327" s="254">
        <v>21.6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152</v>
      </c>
      <c r="AU327" s="260" t="s">
        <v>79</v>
      </c>
      <c r="AV327" s="14" t="s">
        <v>79</v>
      </c>
      <c r="AW327" s="14" t="s">
        <v>32</v>
      </c>
      <c r="AX327" s="14" t="s">
        <v>70</v>
      </c>
      <c r="AY327" s="260" t="s">
        <v>142</v>
      </c>
    </row>
    <row r="328" spans="1:51" s="14" customFormat="1" ht="12">
      <c r="A328" s="14"/>
      <c r="B328" s="250"/>
      <c r="C328" s="251"/>
      <c r="D328" s="241" t="s">
        <v>152</v>
      </c>
      <c r="E328" s="252" t="s">
        <v>18</v>
      </c>
      <c r="F328" s="253" t="s">
        <v>380</v>
      </c>
      <c r="G328" s="251"/>
      <c r="H328" s="254">
        <v>13.13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152</v>
      </c>
      <c r="AU328" s="260" t="s">
        <v>79</v>
      </c>
      <c r="AV328" s="14" t="s">
        <v>79</v>
      </c>
      <c r="AW328" s="14" t="s">
        <v>32</v>
      </c>
      <c r="AX328" s="14" t="s">
        <v>70</v>
      </c>
      <c r="AY328" s="260" t="s">
        <v>142</v>
      </c>
    </row>
    <row r="329" spans="1:51" s="14" customFormat="1" ht="12">
      <c r="A329" s="14"/>
      <c r="B329" s="250"/>
      <c r="C329" s="251"/>
      <c r="D329" s="241" t="s">
        <v>152</v>
      </c>
      <c r="E329" s="252" t="s">
        <v>18</v>
      </c>
      <c r="F329" s="253" t="s">
        <v>381</v>
      </c>
      <c r="G329" s="251"/>
      <c r="H329" s="254">
        <v>13.2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152</v>
      </c>
      <c r="AU329" s="260" t="s">
        <v>79</v>
      </c>
      <c r="AV329" s="14" t="s">
        <v>79</v>
      </c>
      <c r="AW329" s="14" t="s">
        <v>32</v>
      </c>
      <c r="AX329" s="14" t="s">
        <v>70</v>
      </c>
      <c r="AY329" s="260" t="s">
        <v>142</v>
      </c>
    </row>
    <row r="330" spans="1:51" s="15" customFormat="1" ht="12">
      <c r="A330" s="15"/>
      <c r="B330" s="261"/>
      <c r="C330" s="262"/>
      <c r="D330" s="241" t="s">
        <v>152</v>
      </c>
      <c r="E330" s="263" t="s">
        <v>18</v>
      </c>
      <c r="F330" s="264" t="s">
        <v>156</v>
      </c>
      <c r="G330" s="262"/>
      <c r="H330" s="265">
        <v>47.93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1" t="s">
        <v>152</v>
      </c>
      <c r="AU330" s="271" t="s">
        <v>79</v>
      </c>
      <c r="AV330" s="15" t="s">
        <v>150</v>
      </c>
      <c r="AW330" s="15" t="s">
        <v>32</v>
      </c>
      <c r="AX330" s="15" t="s">
        <v>77</v>
      </c>
      <c r="AY330" s="271" t="s">
        <v>142</v>
      </c>
    </row>
    <row r="331" spans="1:65" s="2" customFormat="1" ht="24" customHeight="1">
      <c r="A331" s="39"/>
      <c r="B331" s="40"/>
      <c r="C331" s="227" t="s">
        <v>382</v>
      </c>
      <c r="D331" s="227" t="s">
        <v>145</v>
      </c>
      <c r="E331" s="228" t="s">
        <v>383</v>
      </c>
      <c r="F331" s="229" t="s">
        <v>384</v>
      </c>
      <c r="G331" s="230" t="s">
        <v>309</v>
      </c>
      <c r="H331" s="232"/>
      <c r="I331" s="232"/>
      <c r="J331" s="231">
        <f>ROUND(I331*H331,2)</f>
        <v>0</v>
      </c>
      <c r="K331" s="229" t="s">
        <v>149</v>
      </c>
      <c r="L331" s="45"/>
      <c r="M331" s="233" t="s">
        <v>18</v>
      </c>
      <c r="N331" s="234" t="s">
        <v>41</v>
      </c>
      <c r="O331" s="85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7" t="s">
        <v>251</v>
      </c>
      <c r="AT331" s="237" t="s">
        <v>145</v>
      </c>
      <c r="AU331" s="237" t="s">
        <v>79</v>
      </c>
      <c r="AY331" s="18" t="s">
        <v>142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8" t="s">
        <v>77</v>
      </c>
      <c r="BK331" s="238">
        <f>ROUND(I331*H331,2)</f>
        <v>0</v>
      </c>
      <c r="BL331" s="18" t="s">
        <v>251</v>
      </c>
      <c r="BM331" s="237" t="s">
        <v>911</v>
      </c>
    </row>
    <row r="332" spans="1:63" s="12" customFormat="1" ht="22.8" customHeight="1">
      <c r="A332" s="12"/>
      <c r="B332" s="211"/>
      <c r="C332" s="212"/>
      <c r="D332" s="213" t="s">
        <v>69</v>
      </c>
      <c r="E332" s="225" t="s">
        <v>386</v>
      </c>
      <c r="F332" s="225" t="s">
        <v>387</v>
      </c>
      <c r="G332" s="212"/>
      <c r="H332" s="212"/>
      <c r="I332" s="215"/>
      <c r="J332" s="226">
        <f>BK332</f>
        <v>0</v>
      </c>
      <c r="K332" s="212"/>
      <c r="L332" s="217"/>
      <c r="M332" s="218"/>
      <c r="N332" s="219"/>
      <c r="O332" s="219"/>
      <c r="P332" s="220">
        <f>SUM(P333:P355)</f>
        <v>0</v>
      </c>
      <c r="Q332" s="219"/>
      <c r="R332" s="220">
        <f>SUM(R333:R355)</f>
        <v>0.034697000000000006</v>
      </c>
      <c r="S332" s="219"/>
      <c r="T332" s="221">
        <f>SUM(T333:T355)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2" t="s">
        <v>79</v>
      </c>
      <c r="AT332" s="223" t="s">
        <v>69</v>
      </c>
      <c r="AU332" s="223" t="s">
        <v>77</v>
      </c>
      <c r="AY332" s="222" t="s">
        <v>142</v>
      </c>
      <c r="BK332" s="224">
        <f>SUM(BK333:BK355)</f>
        <v>0</v>
      </c>
    </row>
    <row r="333" spans="1:65" s="2" customFormat="1" ht="16.5" customHeight="1">
      <c r="A333" s="39"/>
      <c r="B333" s="40"/>
      <c r="C333" s="227" t="s">
        <v>388</v>
      </c>
      <c r="D333" s="227" t="s">
        <v>145</v>
      </c>
      <c r="E333" s="228" t="s">
        <v>389</v>
      </c>
      <c r="F333" s="229" t="s">
        <v>390</v>
      </c>
      <c r="G333" s="230" t="s">
        <v>316</v>
      </c>
      <c r="H333" s="231">
        <v>10.53</v>
      </c>
      <c r="I333" s="232"/>
      <c r="J333" s="231">
        <f>ROUND(I333*H333,2)</f>
        <v>0</v>
      </c>
      <c r="K333" s="229" t="s">
        <v>149</v>
      </c>
      <c r="L333" s="45"/>
      <c r="M333" s="233" t="s">
        <v>18</v>
      </c>
      <c r="N333" s="234" t="s">
        <v>41</v>
      </c>
      <c r="O333" s="85"/>
      <c r="P333" s="235">
        <f>O333*H333</f>
        <v>0</v>
      </c>
      <c r="Q333" s="235">
        <v>0.00091</v>
      </c>
      <c r="R333" s="235">
        <f>Q333*H333</f>
        <v>0.0095823</v>
      </c>
      <c r="S333" s="235">
        <v>0</v>
      </c>
      <c r="T333" s="23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7" t="s">
        <v>251</v>
      </c>
      <c r="AT333" s="237" t="s">
        <v>145</v>
      </c>
      <c r="AU333" s="237" t="s">
        <v>79</v>
      </c>
      <c r="AY333" s="18" t="s">
        <v>142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8" t="s">
        <v>77</v>
      </c>
      <c r="BK333" s="238">
        <f>ROUND(I333*H333,2)</f>
        <v>0</v>
      </c>
      <c r="BL333" s="18" t="s">
        <v>251</v>
      </c>
      <c r="BM333" s="237" t="s">
        <v>912</v>
      </c>
    </row>
    <row r="334" spans="1:51" s="14" customFormat="1" ht="12">
      <c r="A334" s="14"/>
      <c r="B334" s="250"/>
      <c r="C334" s="251"/>
      <c r="D334" s="241" t="s">
        <v>152</v>
      </c>
      <c r="E334" s="252" t="s">
        <v>18</v>
      </c>
      <c r="F334" s="253" t="s">
        <v>326</v>
      </c>
      <c r="G334" s="251"/>
      <c r="H334" s="254">
        <v>5.03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152</v>
      </c>
      <c r="AU334" s="260" t="s">
        <v>79</v>
      </c>
      <c r="AV334" s="14" t="s">
        <v>79</v>
      </c>
      <c r="AW334" s="14" t="s">
        <v>32</v>
      </c>
      <c r="AX334" s="14" t="s">
        <v>70</v>
      </c>
      <c r="AY334" s="260" t="s">
        <v>142</v>
      </c>
    </row>
    <row r="335" spans="1:51" s="14" customFormat="1" ht="12">
      <c r="A335" s="14"/>
      <c r="B335" s="250"/>
      <c r="C335" s="251"/>
      <c r="D335" s="241" t="s">
        <v>152</v>
      </c>
      <c r="E335" s="252" t="s">
        <v>18</v>
      </c>
      <c r="F335" s="253" t="s">
        <v>327</v>
      </c>
      <c r="G335" s="251"/>
      <c r="H335" s="254">
        <v>2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152</v>
      </c>
      <c r="AU335" s="260" t="s">
        <v>79</v>
      </c>
      <c r="AV335" s="14" t="s">
        <v>79</v>
      </c>
      <c r="AW335" s="14" t="s">
        <v>32</v>
      </c>
      <c r="AX335" s="14" t="s">
        <v>70</v>
      </c>
      <c r="AY335" s="260" t="s">
        <v>142</v>
      </c>
    </row>
    <row r="336" spans="1:51" s="14" customFormat="1" ht="12">
      <c r="A336" s="14"/>
      <c r="B336" s="250"/>
      <c r="C336" s="251"/>
      <c r="D336" s="241" t="s">
        <v>152</v>
      </c>
      <c r="E336" s="252" t="s">
        <v>18</v>
      </c>
      <c r="F336" s="253" t="s">
        <v>328</v>
      </c>
      <c r="G336" s="251"/>
      <c r="H336" s="254">
        <v>1.5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152</v>
      </c>
      <c r="AU336" s="260" t="s">
        <v>79</v>
      </c>
      <c r="AV336" s="14" t="s">
        <v>79</v>
      </c>
      <c r="AW336" s="14" t="s">
        <v>32</v>
      </c>
      <c r="AX336" s="14" t="s">
        <v>70</v>
      </c>
      <c r="AY336" s="260" t="s">
        <v>142</v>
      </c>
    </row>
    <row r="337" spans="1:51" s="14" customFormat="1" ht="12">
      <c r="A337" s="14"/>
      <c r="B337" s="250"/>
      <c r="C337" s="251"/>
      <c r="D337" s="241" t="s">
        <v>152</v>
      </c>
      <c r="E337" s="252" t="s">
        <v>18</v>
      </c>
      <c r="F337" s="253" t="s">
        <v>79</v>
      </c>
      <c r="G337" s="251"/>
      <c r="H337" s="254">
        <v>2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152</v>
      </c>
      <c r="AU337" s="260" t="s">
        <v>79</v>
      </c>
      <c r="AV337" s="14" t="s">
        <v>79</v>
      </c>
      <c r="AW337" s="14" t="s">
        <v>32</v>
      </c>
      <c r="AX337" s="14" t="s">
        <v>70</v>
      </c>
      <c r="AY337" s="260" t="s">
        <v>142</v>
      </c>
    </row>
    <row r="338" spans="1:51" s="15" customFormat="1" ht="12">
      <c r="A338" s="15"/>
      <c r="B338" s="261"/>
      <c r="C338" s="262"/>
      <c r="D338" s="241" t="s">
        <v>152</v>
      </c>
      <c r="E338" s="263" t="s">
        <v>18</v>
      </c>
      <c r="F338" s="264" t="s">
        <v>156</v>
      </c>
      <c r="G338" s="262"/>
      <c r="H338" s="265">
        <v>10.53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1" t="s">
        <v>152</v>
      </c>
      <c r="AU338" s="271" t="s">
        <v>79</v>
      </c>
      <c r="AV338" s="15" t="s">
        <v>150</v>
      </c>
      <c r="AW338" s="15" t="s">
        <v>32</v>
      </c>
      <c r="AX338" s="15" t="s">
        <v>77</v>
      </c>
      <c r="AY338" s="271" t="s">
        <v>142</v>
      </c>
    </row>
    <row r="339" spans="1:65" s="2" customFormat="1" ht="16.5" customHeight="1">
      <c r="A339" s="39"/>
      <c r="B339" s="40"/>
      <c r="C339" s="227" t="s">
        <v>392</v>
      </c>
      <c r="D339" s="227" t="s">
        <v>145</v>
      </c>
      <c r="E339" s="228" t="s">
        <v>393</v>
      </c>
      <c r="F339" s="229" t="s">
        <v>394</v>
      </c>
      <c r="G339" s="230" t="s">
        <v>316</v>
      </c>
      <c r="H339" s="231">
        <v>15.3</v>
      </c>
      <c r="I339" s="232"/>
      <c r="J339" s="231">
        <f>ROUND(I339*H339,2)</f>
        <v>0</v>
      </c>
      <c r="K339" s="229" t="s">
        <v>149</v>
      </c>
      <c r="L339" s="45"/>
      <c r="M339" s="233" t="s">
        <v>18</v>
      </c>
      <c r="N339" s="234" t="s">
        <v>41</v>
      </c>
      <c r="O339" s="85"/>
      <c r="P339" s="235">
        <f>O339*H339</f>
        <v>0</v>
      </c>
      <c r="Q339" s="235">
        <v>0.00119</v>
      </c>
      <c r="R339" s="235">
        <f>Q339*H339</f>
        <v>0.018207</v>
      </c>
      <c r="S339" s="235">
        <v>0</v>
      </c>
      <c r="T339" s="23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7" t="s">
        <v>251</v>
      </c>
      <c r="AT339" s="237" t="s">
        <v>145</v>
      </c>
      <c r="AU339" s="237" t="s">
        <v>79</v>
      </c>
      <c r="AY339" s="18" t="s">
        <v>142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8" t="s">
        <v>77</v>
      </c>
      <c r="BK339" s="238">
        <f>ROUND(I339*H339,2)</f>
        <v>0</v>
      </c>
      <c r="BL339" s="18" t="s">
        <v>251</v>
      </c>
      <c r="BM339" s="237" t="s">
        <v>913</v>
      </c>
    </row>
    <row r="340" spans="1:51" s="14" customFormat="1" ht="12">
      <c r="A340" s="14"/>
      <c r="B340" s="250"/>
      <c r="C340" s="251"/>
      <c r="D340" s="241" t="s">
        <v>152</v>
      </c>
      <c r="E340" s="252" t="s">
        <v>18</v>
      </c>
      <c r="F340" s="253" t="s">
        <v>333</v>
      </c>
      <c r="G340" s="251"/>
      <c r="H340" s="254">
        <v>3.5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152</v>
      </c>
      <c r="AU340" s="260" t="s">
        <v>79</v>
      </c>
      <c r="AV340" s="14" t="s">
        <v>79</v>
      </c>
      <c r="AW340" s="14" t="s">
        <v>32</v>
      </c>
      <c r="AX340" s="14" t="s">
        <v>70</v>
      </c>
      <c r="AY340" s="260" t="s">
        <v>142</v>
      </c>
    </row>
    <row r="341" spans="1:51" s="14" customFormat="1" ht="12">
      <c r="A341" s="14"/>
      <c r="B341" s="250"/>
      <c r="C341" s="251"/>
      <c r="D341" s="241" t="s">
        <v>152</v>
      </c>
      <c r="E341" s="252" t="s">
        <v>18</v>
      </c>
      <c r="F341" s="253" t="s">
        <v>334</v>
      </c>
      <c r="G341" s="251"/>
      <c r="H341" s="254">
        <v>4.3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0" t="s">
        <v>152</v>
      </c>
      <c r="AU341" s="260" t="s">
        <v>79</v>
      </c>
      <c r="AV341" s="14" t="s">
        <v>79</v>
      </c>
      <c r="AW341" s="14" t="s">
        <v>32</v>
      </c>
      <c r="AX341" s="14" t="s">
        <v>70</v>
      </c>
      <c r="AY341" s="260" t="s">
        <v>142</v>
      </c>
    </row>
    <row r="342" spans="1:51" s="14" customFormat="1" ht="12">
      <c r="A342" s="14"/>
      <c r="B342" s="250"/>
      <c r="C342" s="251"/>
      <c r="D342" s="241" t="s">
        <v>152</v>
      </c>
      <c r="E342" s="252" t="s">
        <v>18</v>
      </c>
      <c r="F342" s="253" t="s">
        <v>335</v>
      </c>
      <c r="G342" s="251"/>
      <c r="H342" s="254">
        <v>1.5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152</v>
      </c>
      <c r="AU342" s="260" t="s">
        <v>79</v>
      </c>
      <c r="AV342" s="14" t="s">
        <v>79</v>
      </c>
      <c r="AW342" s="14" t="s">
        <v>32</v>
      </c>
      <c r="AX342" s="14" t="s">
        <v>70</v>
      </c>
      <c r="AY342" s="260" t="s">
        <v>142</v>
      </c>
    </row>
    <row r="343" spans="1:51" s="14" customFormat="1" ht="12">
      <c r="A343" s="14"/>
      <c r="B343" s="250"/>
      <c r="C343" s="251"/>
      <c r="D343" s="241" t="s">
        <v>152</v>
      </c>
      <c r="E343" s="252" t="s">
        <v>18</v>
      </c>
      <c r="F343" s="253" t="s">
        <v>336</v>
      </c>
      <c r="G343" s="251"/>
      <c r="H343" s="254">
        <v>1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152</v>
      </c>
      <c r="AU343" s="260" t="s">
        <v>79</v>
      </c>
      <c r="AV343" s="14" t="s">
        <v>79</v>
      </c>
      <c r="AW343" s="14" t="s">
        <v>32</v>
      </c>
      <c r="AX343" s="14" t="s">
        <v>70</v>
      </c>
      <c r="AY343" s="260" t="s">
        <v>142</v>
      </c>
    </row>
    <row r="344" spans="1:51" s="14" customFormat="1" ht="12">
      <c r="A344" s="14"/>
      <c r="B344" s="250"/>
      <c r="C344" s="251"/>
      <c r="D344" s="241" t="s">
        <v>152</v>
      </c>
      <c r="E344" s="252" t="s">
        <v>18</v>
      </c>
      <c r="F344" s="253" t="s">
        <v>327</v>
      </c>
      <c r="G344" s="251"/>
      <c r="H344" s="254">
        <v>2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152</v>
      </c>
      <c r="AU344" s="260" t="s">
        <v>79</v>
      </c>
      <c r="AV344" s="14" t="s">
        <v>79</v>
      </c>
      <c r="AW344" s="14" t="s">
        <v>32</v>
      </c>
      <c r="AX344" s="14" t="s">
        <v>70</v>
      </c>
      <c r="AY344" s="260" t="s">
        <v>142</v>
      </c>
    </row>
    <row r="345" spans="1:51" s="14" customFormat="1" ht="12">
      <c r="A345" s="14"/>
      <c r="B345" s="250"/>
      <c r="C345" s="251"/>
      <c r="D345" s="241" t="s">
        <v>152</v>
      </c>
      <c r="E345" s="252" t="s">
        <v>18</v>
      </c>
      <c r="F345" s="253" t="s">
        <v>327</v>
      </c>
      <c r="G345" s="251"/>
      <c r="H345" s="254">
        <v>2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0" t="s">
        <v>152</v>
      </c>
      <c r="AU345" s="260" t="s">
        <v>79</v>
      </c>
      <c r="AV345" s="14" t="s">
        <v>79</v>
      </c>
      <c r="AW345" s="14" t="s">
        <v>32</v>
      </c>
      <c r="AX345" s="14" t="s">
        <v>70</v>
      </c>
      <c r="AY345" s="260" t="s">
        <v>142</v>
      </c>
    </row>
    <row r="346" spans="1:51" s="14" customFormat="1" ht="12">
      <c r="A346" s="14"/>
      <c r="B346" s="250"/>
      <c r="C346" s="251"/>
      <c r="D346" s="241" t="s">
        <v>152</v>
      </c>
      <c r="E346" s="252" t="s">
        <v>18</v>
      </c>
      <c r="F346" s="253" t="s">
        <v>336</v>
      </c>
      <c r="G346" s="251"/>
      <c r="H346" s="254">
        <v>1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152</v>
      </c>
      <c r="AU346" s="260" t="s">
        <v>79</v>
      </c>
      <c r="AV346" s="14" t="s">
        <v>79</v>
      </c>
      <c r="AW346" s="14" t="s">
        <v>32</v>
      </c>
      <c r="AX346" s="14" t="s">
        <v>70</v>
      </c>
      <c r="AY346" s="260" t="s">
        <v>142</v>
      </c>
    </row>
    <row r="347" spans="1:51" s="15" customFormat="1" ht="12">
      <c r="A347" s="15"/>
      <c r="B347" s="261"/>
      <c r="C347" s="262"/>
      <c r="D347" s="241" t="s">
        <v>152</v>
      </c>
      <c r="E347" s="263" t="s">
        <v>18</v>
      </c>
      <c r="F347" s="264" t="s">
        <v>156</v>
      </c>
      <c r="G347" s="262"/>
      <c r="H347" s="265">
        <v>15.3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1" t="s">
        <v>152</v>
      </c>
      <c r="AU347" s="271" t="s">
        <v>79</v>
      </c>
      <c r="AV347" s="15" t="s">
        <v>150</v>
      </c>
      <c r="AW347" s="15" t="s">
        <v>32</v>
      </c>
      <c r="AX347" s="15" t="s">
        <v>77</v>
      </c>
      <c r="AY347" s="271" t="s">
        <v>142</v>
      </c>
    </row>
    <row r="348" spans="1:65" s="2" customFormat="1" ht="16.5" customHeight="1">
      <c r="A348" s="39"/>
      <c r="B348" s="40"/>
      <c r="C348" s="227" t="s">
        <v>396</v>
      </c>
      <c r="D348" s="227" t="s">
        <v>145</v>
      </c>
      <c r="E348" s="228" t="s">
        <v>397</v>
      </c>
      <c r="F348" s="229" t="s">
        <v>398</v>
      </c>
      <c r="G348" s="230" t="s">
        <v>399</v>
      </c>
      <c r="H348" s="231">
        <v>8</v>
      </c>
      <c r="I348" s="232"/>
      <c r="J348" s="231">
        <f>ROUND(I348*H348,2)</f>
        <v>0</v>
      </c>
      <c r="K348" s="229" t="s">
        <v>149</v>
      </c>
      <c r="L348" s="45"/>
      <c r="M348" s="233" t="s">
        <v>18</v>
      </c>
      <c r="N348" s="234" t="s">
        <v>41</v>
      </c>
      <c r="O348" s="85"/>
      <c r="P348" s="235">
        <f>O348*H348</f>
        <v>0</v>
      </c>
      <c r="Q348" s="235">
        <v>0.00025</v>
      </c>
      <c r="R348" s="235">
        <f>Q348*H348</f>
        <v>0.002</v>
      </c>
      <c r="S348" s="235">
        <v>0</v>
      </c>
      <c r="T348" s="236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7" t="s">
        <v>251</v>
      </c>
      <c r="AT348" s="237" t="s">
        <v>145</v>
      </c>
      <c r="AU348" s="237" t="s">
        <v>79</v>
      </c>
      <c r="AY348" s="18" t="s">
        <v>142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8" t="s">
        <v>77</v>
      </c>
      <c r="BK348" s="238">
        <f>ROUND(I348*H348,2)</f>
        <v>0</v>
      </c>
      <c r="BL348" s="18" t="s">
        <v>251</v>
      </c>
      <c r="BM348" s="237" t="s">
        <v>914</v>
      </c>
    </row>
    <row r="349" spans="1:51" s="14" customFormat="1" ht="12">
      <c r="A349" s="14"/>
      <c r="B349" s="250"/>
      <c r="C349" s="251"/>
      <c r="D349" s="241" t="s">
        <v>152</v>
      </c>
      <c r="E349" s="252" t="s">
        <v>18</v>
      </c>
      <c r="F349" s="253" t="s">
        <v>401</v>
      </c>
      <c r="G349" s="251"/>
      <c r="H349" s="254">
        <v>8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152</v>
      </c>
      <c r="AU349" s="260" t="s">
        <v>79</v>
      </c>
      <c r="AV349" s="14" t="s">
        <v>79</v>
      </c>
      <c r="AW349" s="14" t="s">
        <v>32</v>
      </c>
      <c r="AX349" s="14" t="s">
        <v>70</v>
      </c>
      <c r="AY349" s="260" t="s">
        <v>142</v>
      </c>
    </row>
    <row r="350" spans="1:51" s="15" customFormat="1" ht="12">
      <c r="A350" s="15"/>
      <c r="B350" s="261"/>
      <c r="C350" s="262"/>
      <c r="D350" s="241" t="s">
        <v>152</v>
      </c>
      <c r="E350" s="263" t="s">
        <v>18</v>
      </c>
      <c r="F350" s="264" t="s">
        <v>156</v>
      </c>
      <c r="G350" s="262"/>
      <c r="H350" s="265">
        <v>8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1" t="s">
        <v>152</v>
      </c>
      <c r="AU350" s="271" t="s">
        <v>79</v>
      </c>
      <c r="AV350" s="15" t="s">
        <v>150</v>
      </c>
      <c r="AW350" s="15" t="s">
        <v>32</v>
      </c>
      <c r="AX350" s="15" t="s">
        <v>77</v>
      </c>
      <c r="AY350" s="271" t="s">
        <v>142</v>
      </c>
    </row>
    <row r="351" spans="1:65" s="2" customFormat="1" ht="24" customHeight="1">
      <c r="A351" s="39"/>
      <c r="B351" s="40"/>
      <c r="C351" s="227" t="s">
        <v>402</v>
      </c>
      <c r="D351" s="227" t="s">
        <v>145</v>
      </c>
      <c r="E351" s="228" t="s">
        <v>403</v>
      </c>
      <c r="F351" s="229" t="s">
        <v>404</v>
      </c>
      <c r="G351" s="230" t="s">
        <v>316</v>
      </c>
      <c r="H351" s="231">
        <v>25.83</v>
      </c>
      <c r="I351" s="232"/>
      <c r="J351" s="231">
        <f>ROUND(I351*H351,2)</f>
        <v>0</v>
      </c>
      <c r="K351" s="229" t="s">
        <v>149</v>
      </c>
      <c r="L351" s="45"/>
      <c r="M351" s="233" t="s">
        <v>18</v>
      </c>
      <c r="N351" s="234" t="s">
        <v>41</v>
      </c>
      <c r="O351" s="85"/>
      <c r="P351" s="235">
        <f>O351*H351</f>
        <v>0</v>
      </c>
      <c r="Q351" s="235">
        <v>0.00019</v>
      </c>
      <c r="R351" s="235">
        <f>Q351*H351</f>
        <v>0.0049077</v>
      </c>
      <c r="S351" s="235">
        <v>0</v>
      </c>
      <c r="T351" s="23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7" t="s">
        <v>251</v>
      </c>
      <c r="AT351" s="237" t="s">
        <v>145</v>
      </c>
      <c r="AU351" s="237" t="s">
        <v>79</v>
      </c>
      <c r="AY351" s="18" t="s">
        <v>142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8" t="s">
        <v>77</v>
      </c>
      <c r="BK351" s="238">
        <f>ROUND(I351*H351,2)</f>
        <v>0</v>
      </c>
      <c r="BL351" s="18" t="s">
        <v>251</v>
      </c>
      <c r="BM351" s="237" t="s">
        <v>915</v>
      </c>
    </row>
    <row r="352" spans="1:51" s="14" customFormat="1" ht="12">
      <c r="A352" s="14"/>
      <c r="B352" s="250"/>
      <c r="C352" s="251"/>
      <c r="D352" s="241" t="s">
        <v>152</v>
      </c>
      <c r="E352" s="252" t="s">
        <v>18</v>
      </c>
      <c r="F352" s="253" t="s">
        <v>318</v>
      </c>
      <c r="G352" s="251"/>
      <c r="H352" s="254">
        <v>10.53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0" t="s">
        <v>152</v>
      </c>
      <c r="AU352" s="260" t="s">
        <v>79</v>
      </c>
      <c r="AV352" s="14" t="s">
        <v>79</v>
      </c>
      <c r="AW352" s="14" t="s">
        <v>32</v>
      </c>
      <c r="AX352" s="14" t="s">
        <v>70</v>
      </c>
      <c r="AY352" s="260" t="s">
        <v>142</v>
      </c>
    </row>
    <row r="353" spans="1:51" s="14" customFormat="1" ht="12">
      <c r="A353" s="14"/>
      <c r="B353" s="250"/>
      <c r="C353" s="251"/>
      <c r="D353" s="241" t="s">
        <v>152</v>
      </c>
      <c r="E353" s="252" t="s">
        <v>18</v>
      </c>
      <c r="F353" s="253" t="s">
        <v>319</v>
      </c>
      <c r="G353" s="251"/>
      <c r="H353" s="254">
        <v>15.3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0" t="s">
        <v>152</v>
      </c>
      <c r="AU353" s="260" t="s">
        <v>79</v>
      </c>
      <c r="AV353" s="14" t="s">
        <v>79</v>
      </c>
      <c r="AW353" s="14" t="s">
        <v>32</v>
      </c>
      <c r="AX353" s="14" t="s">
        <v>70</v>
      </c>
      <c r="AY353" s="260" t="s">
        <v>142</v>
      </c>
    </row>
    <row r="354" spans="1:51" s="15" customFormat="1" ht="12">
      <c r="A354" s="15"/>
      <c r="B354" s="261"/>
      <c r="C354" s="262"/>
      <c r="D354" s="241" t="s">
        <v>152</v>
      </c>
      <c r="E354" s="263" t="s">
        <v>18</v>
      </c>
      <c r="F354" s="264" t="s">
        <v>156</v>
      </c>
      <c r="G354" s="262"/>
      <c r="H354" s="265">
        <v>25.83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1" t="s">
        <v>152</v>
      </c>
      <c r="AU354" s="271" t="s">
        <v>79</v>
      </c>
      <c r="AV354" s="15" t="s">
        <v>150</v>
      </c>
      <c r="AW354" s="15" t="s">
        <v>32</v>
      </c>
      <c r="AX354" s="15" t="s">
        <v>77</v>
      </c>
      <c r="AY354" s="271" t="s">
        <v>142</v>
      </c>
    </row>
    <row r="355" spans="1:65" s="2" customFormat="1" ht="24" customHeight="1">
      <c r="A355" s="39"/>
      <c r="B355" s="40"/>
      <c r="C355" s="227" t="s">
        <v>406</v>
      </c>
      <c r="D355" s="227" t="s">
        <v>145</v>
      </c>
      <c r="E355" s="228" t="s">
        <v>407</v>
      </c>
      <c r="F355" s="229" t="s">
        <v>408</v>
      </c>
      <c r="G355" s="230" t="s">
        <v>309</v>
      </c>
      <c r="H355" s="232"/>
      <c r="I355" s="232"/>
      <c r="J355" s="231">
        <f>ROUND(I355*H355,2)</f>
        <v>0</v>
      </c>
      <c r="K355" s="229" t="s">
        <v>149</v>
      </c>
      <c r="L355" s="45"/>
      <c r="M355" s="233" t="s">
        <v>18</v>
      </c>
      <c r="N355" s="234" t="s">
        <v>41</v>
      </c>
      <c r="O355" s="85"/>
      <c r="P355" s="235">
        <f>O355*H355</f>
        <v>0</v>
      </c>
      <c r="Q355" s="235">
        <v>0</v>
      </c>
      <c r="R355" s="235">
        <f>Q355*H355</f>
        <v>0</v>
      </c>
      <c r="S355" s="235">
        <v>0</v>
      </c>
      <c r="T355" s="23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7" t="s">
        <v>251</v>
      </c>
      <c r="AT355" s="237" t="s">
        <v>145</v>
      </c>
      <c r="AU355" s="237" t="s">
        <v>79</v>
      </c>
      <c r="AY355" s="18" t="s">
        <v>142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8" t="s">
        <v>77</v>
      </c>
      <c r="BK355" s="238">
        <f>ROUND(I355*H355,2)</f>
        <v>0</v>
      </c>
      <c r="BL355" s="18" t="s">
        <v>251</v>
      </c>
      <c r="BM355" s="237" t="s">
        <v>916</v>
      </c>
    </row>
    <row r="356" spans="1:63" s="12" customFormat="1" ht="22.8" customHeight="1">
      <c r="A356" s="12"/>
      <c r="B356" s="211"/>
      <c r="C356" s="212"/>
      <c r="D356" s="213" t="s">
        <v>69</v>
      </c>
      <c r="E356" s="225" t="s">
        <v>410</v>
      </c>
      <c r="F356" s="225" t="s">
        <v>411</v>
      </c>
      <c r="G356" s="212"/>
      <c r="H356" s="212"/>
      <c r="I356" s="215"/>
      <c r="J356" s="226">
        <f>BK356</f>
        <v>0</v>
      </c>
      <c r="K356" s="212"/>
      <c r="L356" s="217"/>
      <c r="M356" s="218"/>
      <c r="N356" s="219"/>
      <c r="O356" s="219"/>
      <c r="P356" s="220">
        <f>SUM(P357:P488)</f>
        <v>0</v>
      </c>
      <c r="Q356" s="219"/>
      <c r="R356" s="220">
        <f>SUM(R357:R488)</f>
        <v>0.4325599999999999</v>
      </c>
      <c r="S356" s="219"/>
      <c r="T356" s="221">
        <f>SUM(T357:T488)</f>
        <v>0.48255000000000003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2" t="s">
        <v>79</v>
      </c>
      <c r="AT356" s="223" t="s">
        <v>69</v>
      </c>
      <c r="AU356" s="223" t="s">
        <v>77</v>
      </c>
      <c r="AY356" s="222" t="s">
        <v>142</v>
      </c>
      <c r="BK356" s="224">
        <f>SUM(BK357:BK488)</f>
        <v>0</v>
      </c>
    </row>
    <row r="357" spans="1:65" s="2" customFormat="1" ht="16.5" customHeight="1">
      <c r="A357" s="39"/>
      <c r="B357" s="40"/>
      <c r="C357" s="227" t="s">
        <v>412</v>
      </c>
      <c r="D357" s="227" t="s">
        <v>145</v>
      </c>
      <c r="E357" s="228" t="s">
        <v>413</v>
      </c>
      <c r="F357" s="229" t="s">
        <v>414</v>
      </c>
      <c r="G357" s="230" t="s">
        <v>415</v>
      </c>
      <c r="H357" s="231">
        <v>7</v>
      </c>
      <c r="I357" s="232"/>
      <c r="J357" s="231">
        <f>ROUND(I357*H357,2)</f>
        <v>0</v>
      </c>
      <c r="K357" s="229" t="s">
        <v>149</v>
      </c>
      <c r="L357" s="45"/>
      <c r="M357" s="233" t="s">
        <v>18</v>
      </c>
      <c r="N357" s="234" t="s">
        <v>41</v>
      </c>
      <c r="O357" s="85"/>
      <c r="P357" s="235">
        <f>O357*H357</f>
        <v>0</v>
      </c>
      <c r="Q357" s="235">
        <v>0</v>
      </c>
      <c r="R357" s="235">
        <f>Q357*H357</f>
        <v>0</v>
      </c>
      <c r="S357" s="235">
        <v>0.01933</v>
      </c>
      <c r="T357" s="236">
        <f>S357*H357</f>
        <v>0.13530999999999999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7" t="s">
        <v>251</v>
      </c>
      <c r="AT357" s="237" t="s">
        <v>145</v>
      </c>
      <c r="AU357" s="237" t="s">
        <v>79</v>
      </c>
      <c r="AY357" s="18" t="s">
        <v>142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8" t="s">
        <v>77</v>
      </c>
      <c r="BK357" s="238">
        <f>ROUND(I357*H357,2)</f>
        <v>0</v>
      </c>
      <c r="BL357" s="18" t="s">
        <v>251</v>
      </c>
      <c r="BM357" s="237" t="s">
        <v>917</v>
      </c>
    </row>
    <row r="358" spans="1:51" s="13" customFormat="1" ht="12">
      <c r="A358" s="13"/>
      <c r="B358" s="239"/>
      <c r="C358" s="240"/>
      <c r="D358" s="241" t="s">
        <v>152</v>
      </c>
      <c r="E358" s="242" t="s">
        <v>18</v>
      </c>
      <c r="F358" s="243" t="s">
        <v>417</v>
      </c>
      <c r="G358" s="240"/>
      <c r="H358" s="242" t="s">
        <v>18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152</v>
      </c>
      <c r="AU358" s="249" t="s">
        <v>79</v>
      </c>
      <c r="AV358" s="13" t="s">
        <v>77</v>
      </c>
      <c r="AW358" s="13" t="s">
        <v>32</v>
      </c>
      <c r="AX358" s="13" t="s">
        <v>70</v>
      </c>
      <c r="AY358" s="249" t="s">
        <v>142</v>
      </c>
    </row>
    <row r="359" spans="1:51" s="14" customFormat="1" ht="12">
      <c r="A359" s="14"/>
      <c r="B359" s="250"/>
      <c r="C359" s="251"/>
      <c r="D359" s="241" t="s">
        <v>152</v>
      </c>
      <c r="E359" s="252" t="s">
        <v>18</v>
      </c>
      <c r="F359" s="253" t="s">
        <v>418</v>
      </c>
      <c r="G359" s="251"/>
      <c r="H359" s="254">
        <v>7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152</v>
      </c>
      <c r="AU359" s="260" t="s">
        <v>79</v>
      </c>
      <c r="AV359" s="14" t="s">
        <v>79</v>
      </c>
      <c r="AW359" s="14" t="s">
        <v>32</v>
      </c>
      <c r="AX359" s="14" t="s">
        <v>70</v>
      </c>
      <c r="AY359" s="260" t="s">
        <v>142</v>
      </c>
    </row>
    <row r="360" spans="1:51" s="15" customFormat="1" ht="12">
      <c r="A360" s="15"/>
      <c r="B360" s="261"/>
      <c r="C360" s="262"/>
      <c r="D360" s="241" t="s">
        <v>152</v>
      </c>
      <c r="E360" s="263" t="s">
        <v>18</v>
      </c>
      <c r="F360" s="264" t="s">
        <v>156</v>
      </c>
      <c r="G360" s="262"/>
      <c r="H360" s="265">
        <v>7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1" t="s">
        <v>152</v>
      </c>
      <c r="AU360" s="271" t="s">
        <v>79</v>
      </c>
      <c r="AV360" s="15" t="s">
        <v>150</v>
      </c>
      <c r="AW360" s="15" t="s">
        <v>32</v>
      </c>
      <c r="AX360" s="15" t="s">
        <v>77</v>
      </c>
      <c r="AY360" s="271" t="s">
        <v>142</v>
      </c>
    </row>
    <row r="361" spans="1:65" s="2" customFormat="1" ht="16.5" customHeight="1">
      <c r="A361" s="39"/>
      <c r="B361" s="40"/>
      <c r="C361" s="227" t="s">
        <v>419</v>
      </c>
      <c r="D361" s="227" t="s">
        <v>145</v>
      </c>
      <c r="E361" s="228" t="s">
        <v>420</v>
      </c>
      <c r="F361" s="229" t="s">
        <v>421</v>
      </c>
      <c r="G361" s="230" t="s">
        <v>367</v>
      </c>
      <c r="H361" s="231">
        <v>1</v>
      </c>
      <c r="I361" s="232"/>
      <c r="J361" s="231">
        <f>ROUND(I361*H361,2)</f>
        <v>0</v>
      </c>
      <c r="K361" s="229" t="s">
        <v>149</v>
      </c>
      <c r="L361" s="45"/>
      <c r="M361" s="233" t="s">
        <v>18</v>
      </c>
      <c r="N361" s="234" t="s">
        <v>41</v>
      </c>
      <c r="O361" s="85"/>
      <c r="P361" s="235">
        <f>O361*H361</f>
        <v>0</v>
      </c>
      <c r="Q361" s="235">
        <v>0.00049</v>
      </c>
      <c r="R361" s="235">
        <f>Q361*H361</f>
        <v>0.00049</v>
      </c>
      <c r="S361" s="235">
        <v>0</v>
      </c>
      <c r="T361" s="23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7" t="s">
        <v>251</v>
      </c>
      <c r="AT361" s="237" t="s">
        <v>145</v>
      </c>
      <c r="AU361" s="237" t="s">
        <v>79</v>
      </c>
      <c r="AY361" s="18" t="s">
        <v>142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8" t="s">
        <v>77</v>
      </c>
      <c r="BK361" s="238">
        <f>ROUND(I361*H361,2)</f>
        <v>0</v>
      </c>
      <c r="BL361" s="18" t="s">
        <v>251</v>
      </c>
      <c r="BM361" s="237" t="s">
        <v>918</v>
      </c>
    </row>
    <row r="362" spans="1:51" s="13" customFormat="1" ht="12">
      <c r="A362" s="13"/>
      <c r="B362" s="239"/>
      <c r="C362" s="240"/>
      <c r="D362" s="241" t="s">
        <v>152</v>
      </c>
      <c r="E362" s="242" t="s">
        <v>18</v>
      </c>
      <c r="F362" s="243" t="s">
        <v>162</v>
      </c>
      <c r="G362" s="240"/>
      <c r="H362" s="242" t="s">
        <v>18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152</v>
      </c>
      <c r="AU362" s="249" t="s">
        <v>79</v>
      </c>
      <c r="AV362" s="13" t="s">
        <v>77</v>
      </c>
      <c r="AW362" s="13" t="s">
        <v>32</v>
      </c>
      <c r="AX362" s="13" t="s">
        <v>70</v>
      </c>
      <c r="AY362" s="249" t="s">
        <v>142</v>
      </c>
    </row>
    <row r="363" spans="1:51" s="14" customFormat="1" ht="12">
      <c r="A363" s="14"/>
      <c r="B363" s="250"/>
      <c r="C363" s="251"/>
      <c r="D363" s="241" t="s">
        <v>152</v>
      </c>
      <c r="E363" s="252" t="s">
        <v>18</v>
      </c>
      <c r="F363" s="253" t="s">
        <v>77</v>
      </c>
      <c r="G363" s="251"/>
      <c r="H363" s="254">
        <v>1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0" t="s">
        <v>152</v>
      </c>
      <c r="AU363" s="260" t="s">
        <v>79</v>
      </c>
      <c r="AV363" s="14" t="s">
        <v>79</v>
      </c>
      <c r="AW363" s="14" t="s">
        <v>32</v>
      </c>
      <c r="AX363" s="14" t="s">
        <v>70</v>
      </c>
      <c r="AY363" s="260" t="s">
        <v>142</v>
      </c>
    </row>
    <row r="364" spans="1:51" s="15" customFormat="1" ht="12">
      <c r="A364" s="15"/>
      <c r="B364" s="261"/>
      <c r="C364" s="262"/>
      <c r="D364" s="241" t="s">
        <v>152</v>
      </c>
      <c r="E364" s="263" t="s">
        <v>18</v>
      </c>
      <c r="F364" s="264" t="s">
        <v>156</v>
      </c>
      <c r="G364" s="262"/>
      <c r="H364" s="265">
        <v>1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1" t="s">
        <v>152</v>
      </c>
      <c r="AU364" s="271" t="s">
        <v>79</v>
      </c>
      <c r="AV364" s="15" t="s">
        <v>150</v>
      </c>
      <c r="AW364" s="15" t="s">
        <v>32</v>
      </c>
      <c r="AX364" s="15" t="s">
        <v>77</v>
      </c>
      <c r="AY364" s="271" t="s">
        <v>142</v>
      </c>
    </row>
    <row r="365" spans="1:65" s="2" customFormat="1" ht="16.5" customHeight="1">
      <c r="A365" s="39"/>
      <c r="B365" s="40"/>
      <c r="C365" s="272" t="s">
        <v>423</v>
      </c>
      <c r="D365" s="272" t="s">
        <v>321</v>
      </c>
      <c r="E365" s="273" t="s">
        <v>424</v>
      </c>
      <c r="F365" s="274" t="s">
        <v>425</v>
      </c>
      <c r="G365" s="275" t="s">
        <v>367</v>
      </c>
      <c r="H365" s="276">
        <v>1</v>
      </c>
      <c r="I365" s="277"/>
      <c r="J365" s="276">
        <f>ROUND(I365*H365,2)</f>
        <v>0</v>
      </c>
      <c r="K365" s="274" t="s">
        <v>149</v>
      </c>
      <c r="L365" s="278"/>
      <c r="M365" s="279" t="s">
        <v>18</v>
      </c>
      <c r="N365" s="280" t="s">
        <v>41</v>
      </c>
      <c r="O365" s="85"/>
      <c r="P365" s="235">
        <f>O365*H365</f>
        <v>0</v>
      </c>
      <c r="Q365" s="235">
        <v>0.0028</v>
      </c>
      <c r="R365" s="235">
        <f>Q365*H365</f>
        <v>0.0028</v>
      </c>
      <c r="S365" s="235">
        <v>0</v>
      </c>
      <c r="T365" s="23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7" t="s">
        <v>324</v>
      </c>
      <c r="AT365" s="237" t="s">
        <v>321</v>
      </c>
      <c r="AU365" s="237" t="s">
        <v>79</v>
      </c>
      <c r="AY365" s="18" t="s">
        <v>142</v>
      </c>
      <c r="BE365" s="238">
        <f>IF(N365="základní",J365,0)</f>
        <v>0</v>
      </c>
      <c r="BF365" s="238">
        <f>IF(N365="snížená",J365,0)</f>
        <v>0</v>
      </c>
      <c r="BG365" s="238">
        <f>IF(N365="zákl. přenesená",J365,0)</f>
        <v>0</v>
      </c>
      <c r="BH365" s="238">
        <f>IF(N365="sníž. přenesená",J365,0)</f>
        <v>0</v>
      </c>
      <c r="BI365" s="238">
        <f>IF(N365="nulová",J365,0)</f>
        <v>0</v>
      </c>
      <c r="BJ365" s="18" t="s">
        <v>77</v>
      </c>
      <c r="BK365" s="238">
        <f>ROUND(I365*H365,2)</f>
        <v>0</v>
      </c>
      <c r="BL365" s="18" t="s">
        <v>251</v>
      </c>
      <c r="BM365" s="237" t="s">
        <v>919</v>
      </c>
    </row>
    <row r="366" spans="1:51" s="13" customFormat="1" ht="12">
      <c r="A366" s="13"/>
      <c r="B366" s="239"/>
      <c r="C366" s="240"/>
      <c r="D366" s="241" t="s">
        <v>152</v>
      </c>
      <c r="E366" s="242" t="s">
        <v>18</v>
      </c>
      <c r="F366" s="243" t="s">
        <v>162</v>
      </c>
      <c r="G366" s="240"/>
      <c r="H366" s="242" t="s">
        <v>18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152</v>
      </c>
      <c r="AU366" s="249" t="s">
        <v>79</v>
      </c>
      <c r="AV366" s="13" t="s">
        <v>77</v>
      </c>
      <c r="AW366" s="13" t="s">
        <v>32</v>
      </c>
      <c r="AX366" s="13" t="s">
        <v>70</v>
      </c>
      <c r="AY366" s="249" t="s">
        <v>142</v>
      </c>
    </row>
    <row r="367" spans="1:51" s="14" customFormat="1" ht="12">
      <c r="A367" s="14"/>
      <c r="B367" s="250"/>
      <c r="C367" s="251"/>
      <c r="D367" s="241" t="s">
        <v>152</v>
      </c>
      <c r="E367" s="252" t="s">
        <v>18</v>
      </c>
      <c r="F367" s="253" t="s">
        <v>77</v>
      </c>
      <c r="G367" s="251"/>
      <c r="H367" s="254">
        <v>1</v>
      </c>
      <c r="I367" s="255"/>
      <c r="J367" s="251"/>
      <c r="K367" s="251"/>
      <c r="L367" s="256"/>
      <c r="M367" s="257"/>
      <c r="N367" s="258"/>
      <c r="O367" s="258"/>
      <c r="P367" s="258"/>
      <c r="Q367" s="258"/>
      <c r="R367" s="258"/>
      <c r="S367" s="258"/>
      <c r="T367" s="25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0" t="s">
        <v>152</v>
      </c>
      <c r="AU367" s="260" t="s">
        <v>79</v>
      </c>
      <c r="AV367" s="14" t="s">
        <v>79</v>
      </c>
      <c r="AW367" s="14" t="s">
        <v>32</v>
      </c>
      <c r="AX367" s="14" t="s">
        <v>70</v>
      </c>
      <c r="AY367" s="260" t="s">
        <v>142</v>
      </c>
    </row>
    <row r="368" spans="1:51" s="15" customFormat="1" ht="12">
      <c r="A368" s="15"/>
      <c r="B368" s="261"/>
      <c r="C368" s="262"/>
      <c r="D368" s="241" t="s">
        <v>152</v>
      </c>
      <c r="E368" s="263" t="s">
        <v>18</v>
      </c>
      <c r="F368" s="264" t="s">
        <v>156</v>
      </c>
      <c r="G368" s="262"/>
      <c r="H368" s="265">
        <v>1</v>
      </c>
      <c r="I368" s="266"/>
      <c r="J368" s="262"/>
      <c r="K368" s="262"/>
      <c r="L368" s="267"/>
      <c r="M368" s="268"/>
      <c r="N368" s="269"/>
      <c r="O368" s="269"/>
      <c r="P368" s="269"/>
      <c r="Q368" s="269"/>
      <c r="R368" s="269"/>
      <c r="S368" s="269"/>
      <c r="T368" s="270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1" t="s">
        <v>152</v>
      </c>
      <c r="AU368" s="271" t="s">
        <v>79</v>
      </c>
      <c r="AV368" s="15" t="s">
        <v>150</v>
      </c>
      <c r="AW368" s="15" t="s">
        <v>32</v>
      </c>
      <c r="AX368" s="15" t="s">
        <v>77</v>
      </c>
      <c r="AY368" s="271" t="s">
        <v>142</v>
      </c>
    </row>
    <row r="369" spans="1:65" s="2" customFormat="1" ht="16.5" customHeight="1">
      <c r="A369" s="39"/>
      <c r="B369" s="40"/>
      <c r="C369" s="227" t="s">
        <v>427</v>
      </c>
      <c r="D369" s="227" t="s">
        <v>145</v>
      </c>
      <c r="E369" s="228" t="s">
        <v>428</v>
      </c>
      <c r="F369" s="229" t="s">
        <v>429</v>
      </c>
      <c r="G369" s="230" t="s">
        <v>367</v>
      </c>
      <c r="H369" s="231">
        <v>7</v>
      </c>
      <c r="I369" s="232"/>
      <c r="J369" s="231">
        <f>ROUND(I369*H369,2)</f>
        <v>0</v>
      </c>
      <c r="K369" s="229" t="s">
        <v>149</v>
      </c>
      <c r="L369" s="45"/>
      <c r="M369" s="233" t="s">
        <v>18</v>
      </c>
      <c r="N369" s="234" t="s">
        <v>41</v>
      </c>
      <c r="O369" s="85"/>
      <c r="P369" s="235">
        <f>O369*H369</f>
        <v>0</v>
      </c>
      <c r="Q369" s="235">
        <v>0.00242</v>
      </c>
      <c r="R369" s="235">
        <f>Q369*H369</f>
        <v>0.01694</v>
      </c>
      <c r="S369" s="235">
        <v>0</v>
      </c>
      <c r="T369" s="23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7" t="s">
        <v>251</v>
      </c>
      <c r="AT369" s="237" t="s">
        <v>145</v>
      </c>
      <c r="AU369" s="237" t="s">
        <v>79</v>
      </c>
      <c r="AY369" s="18" t="s">
        <v>142</v>
      </c>
      <c r="BE369" s="238">
        <f>IF(N369="základní",J369,0)</f>
        <v>0</v>
      </c>
      <c r="BF369" s="238">
        <f>IF(N369="snížená",J369,0)</f>
        <v>0</v>
      </c>
      <c r="BG369" s="238">
        <f>IF(N369="zákl. přenesená",J369,0)</f>
        <v>0</v>
      </c>
      <c r="BH369" s="238">
        <f>IF(N369="sníž. přenesená",J369,0)</f>
        <v>0</v>
      </c>
      <c r="BI369" s="238">
        <f>IF(N369="nulová",J369,0)</f>
        <v>0</v>
      </c>
      <c r="BJ369" s="18" t="s">
        <v>77</v>
      </c>
      <c r="BK369" s="238">
        <f>ROUND(I369*H369,2)</f>
        <v>0</v>
      </c>
      <c r="BL369" s="18" t="s">
        <v>251</v>
      </c>
      <c r="BM369" s="237" t="s">
        <v>920</v>
      </c>
    </row>
    <row r="370" spans="1:51" s="13" customFormat="1" ht="12">
      <c r="A370" s="13"/>
      <c r="B370" s="239"/>
      <c r="C370" s="240"/>
      <c r="D370" s="241" t="s">
        <v>152</v>
      </c>
      <c r="E370" s="242" t="s">
        <v>18</v>
      </c>
      <c r="F370" s="243" t="s">
        <v>162</v>
      </c>
      <c r="G370" s="240"/>
      <c r="H370" s="242" t="s">
        <v>18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152</v>
      </c>
      <c r="AU370" s="249" t="s">
        <v>79</v>
      </c>
      <c r="AV370" s="13" t="s">
        <v>77</v>
      </c>
      <c r="AW370" s="13" t="s">
        <v>32</v>
      </c>
      <c r="AX370" s="13" t="s">
        <v>70</v>
      </c>
      <c r="AY370" s="249" t="s">
        <v>142</v>
      </c>
    </row>
    <row r="371" spans="1:51" s="14" customFormat="1" ht="12">
      <c r="A371" s="14"/>
      <c r="B371" s="250"/>
      <c r="C371" s="251"/>
      <c r="D371" s="241" t="s">
        <v>152</v>
      </c>
      <c r="E371" s="252" t="s">
        <v>18</v>
      </c>
      <c r="F371" s="253" t="s">
        <v>418</v>
      </c>
      <c r="G371" s="251"/>
      <c r="H371" s="254">
        <v>7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152</v>
      </c>
      <c r="AU371" s="260" t="s">
        <v>79</v>
      </c>
      <c r="AV371" s="14" t="s">
        <v>79</v>
      </c>
      <c r="AW371" s="14" t="s">
        <v>32</v>
      </c>
      <c r="AX371" s="14" t="s">
        <v>70</v>
      </c>
      <c r="AY371" s="260" t="s">
        <v>142</v>
      </c>
    </row>
    <row r="372" spans="1:51" s="15" customFormat="1" ht="12">
      <c r="A372" s="15"/>
      <c r="B372" s="261"/>
      <c r="C372" s="262"/>
      <c r="D372" s="241" t="s">
        <v>152</v>
      </c>
      <c r="E372" s="263" t="s">
        <v>18</v>
      </c>
      <c r="F372" s="264" t="s">
        <v>156</v>
      </c>
      <c r="G372" s="262"/>
      <c r="H372" s="265">
        <v>7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1" t="s">
        <v>152</v>
      </c>
      <c r="AU372" s="271" t="s">
        <v>79</v>
      </c>
      <c r="AV372" s="15" t="s">
        <v>150</v>
      </c>
      <c r="AW372" s="15" t="s">
        <v>32</v>
      </c>
      <c r="AX372" s="15" t="s">
        <v>77</v>
      </c>
      <c r="AY372" s="271" t="s">
        <v>142</v>
      </c>
    </row>
    <row r="373" spans="1:65" s="2" customFormat="1" ht="16.5" customHeight="1">
      <c r="A373" s="39"/>
      <c r="B373" s="40"/>
      <c r="C373" s="272" t="s">
        <v>431</v>
      </c>
      <c r="D373" s="272" t="s">
        <v>321</v>
      </c>
      <c r="E373" s="273" t="s">
        <v>432</v>
      </c>
      <c r="F373" s="274" t="s">
        <v>433</v>
      </c>
      <c r="G373" s="275" t="s">
        <v>367</v>
      </c>
      <c r="H373" s="276">
        <v>7</v>
      </c>
      <c r="I373" s="277"/>
      <c r="J373" s="276">
        <f>ROUND(I373*H373,2)</f>
        <v>0</v>
      </c>
      <c r="K373" s="274" t="s">
        <v>149</v>
      </c>
      <c r="L373" s="278"/>
      <c r="M373" s="279" t="s">
        <v>18</v>
      </c>
      <c r="N373" s="280" t="s">
        <v>41</v>
      </c>
      <c r="O373" s="85"/>
      <c r="P373" s="235">
        <f>O373*H373</f>
        <v>0</v>
      </c>
      <c r="Q373" s="235">
        <v>0.015</v>
      </c>
      <c r="R373" s="235">
        <f>Q373*H373</f>
        <v>0.105</v>
      </c>
      <c r="S373" s="235">
        <v>0</v>
      </c>
      <c r="T373" s="23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7" t="s">
        <v>324</v>
      </c>
      <c r="AT373" s="237" t="s">
        <v>321</v>
      </c>
      <c r="AU373" s="237" t="s">
        <v>79</v>
      </c>
      <c r="AY373" s="18" t="s">
        <v>142</v>
      </c>
      <c r="BE373" s="238">
        <f>IF(N373="základní",J373,0)</f>
        <v>0</v>
      </c>
      <c r="BF373" s="238">
        <f>IF(N373="snížená",J373,0)</f>
        <v>0</v>
      </c>
      <c r="BG373" s="238">
        <f>IF(N373="zákl. přenesená",J373,0)</f>
        <v>0</v>
      </c>
      <c r="BH373" s="238">
        <f>IF(N373="sníž. přenesená",J373,0)</f>
        <v>0</v>
      </c>
      <c r="BI373" s="238">
        <f>IF(N373="nulová",J373,0)</f>
        <v>0</v>
      </c>
      <c r="BJ373" s="18" t="s">
        <v>77</v>
      </c>
      <c r="BK373" s="238">
        <f>ROUND(I373*H373,2)</f>
        <v>0</v>
      </c>
      <c r="BL373" s="18" t="s">
        <v>251</v>
      </c>
      <c r="BM373" s="237" t="s">
        <v>921</v>
      </c>
    </row>
    <row r="374" spans="1:51" s="13" customFormat="1" ht="12">
      <c r="A374" s="13"/>
      <c r="B374" s="239"/>
      <c r="C374" s="240"/>
      <c r="D374" s="241" t="s">
        <v>152</v>
      </c>
      <c r="E374" s="242" t="s">
        <v>18</v>
      </c>
      <c r="F374" s="243" t="s">
        <v>162</v>
      </c>
      <c r="G374" s="240"/>
      <c r="H374" s="242" t="s">
        <v>18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152</v>
      </c>
      <c r="AU374" s="249" t="s">
        <v>79</v>
      </c>
      <c r="AV374" s="13" t="s">
        <v>77</v>
      </c>
      <c r="AW374" s="13" t="s">
        <v>32</v>
      </c>
      <c r="AX374" s="13" t="s">
        <v>70</v>
      </c>
      <c r="AY374" s="249" t="s">
        <v>142</v>
      </c>
    </row>
    <row r="375" spans="1:51" s="14" customFormat="1" ht="12">
      <c r="A375" s="14"/>
      <c r="B375" s="250"/>
      <c r="C375" s="251"/>
      <c r="D375" s="241" t="s">
        <v>152</v>
      </c>
      <c r="E375" s="252" t="s">
        <v>18</v>
      </c>
      <c r="F375" s="253" t="s">
        <v>418</v>
      </c>
      <c r="G375" s="251"/>
      <c r="H375" s="254">
        <v>7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152</v>
      </c>
      <c r="AU375" s="260" t="s">
        <v>79</v>
      </c>
      <c r="AV375" s="14" t="s">
        <v>79</v>
      </c>
      <c r="AW375" s="14" t="s">
        <v>32</v>
      </c>
      <c r="AX375" s="14" t="s">
        <v>70</v>
      </c>
      <c r="AY375" s="260" t="s">
        <v>142</v>
      </c>
    </row>
    <row r="376" spans="1:51" s="15" customFormat="1" ht="12">
      <c r="A376" s="15"/>
      <c r="B376" s="261"/>
      <c r="C376" s="262"/>
      <c r="D376" s="241" t="s">
        <v>152</v>
      </c>
      <c r="E376" s="263" t="s">
        <v>18</v>
      </c>
      <c r="F376" s="264" t="s">
        <v>156</v>
      </c>
      <c r="G376" s="262"/>
      <c r="H376" s="265">
        <v>7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1" t="s">
        <v>152</v>
      </c>
      <c r="AU376" s="271" t="s">
        <v>79</v>
      </c>
      <c r="AV376" s="15" t="s">
        <v>150</v>
      </c>
      <c r="AW376" s="15" t="s">
        <v>32</v>
      </c>
      <c r="AX376" s="15" t="s">
        <v>77</v>
      </c>
      <c r="AY376" s="271" t="s">
        <v>142</v>
      </c>
    </row>
    <row r="377" spans="1:65" s="2" customFormat="1" ht="16.5" customHeight="1">
      <c r="A377" s="39"/>
      <c r="B377" s="40"/>
      <c r="C377" s="272" t="s">
        <v>435</v>
      </c>
      <c r="D377" s="272" t="s">
        <v>321</v>
      </c>
      <c r="E377" s="273" t="s">
        <v>436</v>
      </c>
      <c r="F377" s="274" t="s">
        <v>437</v>
      </c>
      <c r="G377" s="275" t="s">
        <v>367</v>
      </c>
      <c r="H377" s="276">
        <v>7</v>
      </c>
      <c r="I377" s="277"/>
      <c r="J377" s="276">
        <f>ROUND(I377*H377,2)</f>
        <v>0</v>
      </c>
      <c r="K377" s="274" t="s">
        <v>149</v>
      </c>
      <c r="L377" s="278"/>
      <c r="M377" s="279" t="s">
        <v>18</v>
      </c>
      <c r="N377" s="280" t="s">
        <v>41</v>
      </c>
      <c r="O377" s="85"/>
      <c r="P377" s="235">
        <f>O377*H377</f>
        <v>0</v>
      </c>
      <c r="Q377" s="235">
        <v>0.0013</v>
      </c>
      <c r="R377" s="235">
        <f>Q377*H377</f>
        <v>0.0091</v>
      </c>
      <c r="S377" s="235">
        <v>0</v>
      </c>
      <c r="T377" s="23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7" t="s">
        <v>324</v>
      </c>
      <c r="AT377" s="237" t="s">
        <v>321</v>
      </c>
      <c r="AU377" s="237" t="s">
        <v>79</v>
      </c>
      <c r="AY377" s="18" t="s">
        <v>142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8" t="s">
        <v>77</v>
      </c>
      <c r="BK377" s="238">
        <f>ROUND(I377*H377,2)</f>
        <v>0</v>
      </c>
      <c r="BL377" s="18" t="s">
        <v>251</v>
      </c>
      <c r="BM377" s="237" t="s">
        <v>922</v>
      </c>
    </row>
    <row r="378" spans="1:51" s="13" customFormat="1" ht="12">
      <c r="A378" s="13"/>
      <c r="B378" s="239"/>
      <c r="C378" s="240"/>
      <c r="D378" s="241" t="s">
        <v>152</v>
      </c>
      <c r="E378" s="242" t="s">
        <v>18</v>
      </c>
      <c r="F378" s="243" t="s">
        <v>162</v>
      </c>
      <c r="G378" s="240"/>
      <c r="H378" s="242" t="s">
        <v>18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152</v>
      </c>
      <c r="AU378" s="249" t="s">
        <v>79</v>
      </c>
      <c r="AV378" s="13" t="s">
        <v>77</v>
      </c>
      <c r="AW378" s="13" t="s">
        <v>32</v>
      </c>
      <c r="AX378" s="13" t="s">
        <v>70</v>
      </c>
      <c r="AY378" s="249" t="s">
        <v>142</v>
      </c>
    </row>
    <row r="379" spans="1:51" s="14" customFormat="1" ht="12">
      <c r="A379" s="14"/>
      <c r="B379" s="250"/>
      <c r="C379" s="251"/>
      <c r="D379" s="241" t="s">
        <v>152</v>
      </c>
      <c r="E379" s="252" t="s">
        <v>18</v>
      </c>
      <c r="F379" s="253" t="s">
        <v>418</v>
      </c>
      <c r="G379" s="251"/>
      <c r="H379" s="254">
        <v>7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0" t="s">
        <v>152</v>
      </c>
      <c r="AU379" s="260" t="s">
        <v>79</v>
      </c>
      <c r="AV379" s="14" t="s">
        <v>79</v>
      </c>
      <c r="AW379" s="14" t="s">
        <v>32</v>
      </c>
      <c r="AX379" s="14" t="s">
        <v>70</v>
      </c>
      <c r="AY379" s="260" t="s">
        <v>142</v>
      </c>
    </row>
    <row r="380" spans="1:51" s="15" customFormat="1" ht="12">
      <c r="A380" s="15"/>
      <c r="B380" s="261"/>
      <c r="C380" s="262"/>
      <c r="D380" s="241" t="s">
        <v>152</v>
      </c>
      <c r="E380" s="263" t="s">
        <v>18</v>
      </c>
      <c r="F380" s="264" t="s">
        <v>156</v>
      </c>
      <c r="G380" s="262"/>
      <c r="H380" s="265">
        <v>7</v>
      </c>
      <c r="I380" s="266"/>
      <c r="J380" s="262"/>
      <c r="K380" s="262"/>
      <c r="L380" s="267"/>
      <c r="M380" s="268"/>
      <c r="N380" s="269"/>
      <c r="O380" s="269"/>
      <c r="P380" s="269"/>
      <c r="Q380" s="269"/>
      <c r="R380" s="269"/>
      <c r="S380" s="269"/>
      <c r="T380" s="270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1" t="s">
        <v>152</v>
      </c>
      <c r="AU380" s="271" t="s">
        <v>79</v>
      </c>
      <c r="AV380" s="15" t="s">
        <v>150</v>
      </c>
      <c r="AW380" s="15" t="s">
        <v>32</v>
      </c>
      <c r="AX380" s="15" t="s">
        <v>77</v>
      </c>
      <c r="AY380" s="271" t="s">
        <v>142</v>
      </c>
    </row>
    <row r="381" spans="1:65" s="2" customFormat="1" ht="16.5" customHeight="1">
      <c r="A381" s="39"/>
      <c r="B381" s="40"/>
      <c r="C381" s="272" t="s">
        <v>439</v>
      </c>
      <c r="D381" s="272" t="s">
        <v>321</v>
      </c>
      <c r="E381" s="273" t="s">
        <v>440</v>
      </c>
      <c r="F381" s="274" t="s">
        <v>441</v>
      </c>
      <c r="G381" s="275" t="s">
        <v>442</v>
      </c>
      <c r="H381" s="276">
        <v>7</v>
      </c>
      <c r="I381" s="277"/>
      <c r="J381" s="276">
        <f>ROUND(I381*H381,2)</f>
        <v>0</v>
      </c>
      <c r="K381" s="274" t="s">
        <v>149</v>
      </c>
      <c r="L381" s="278"/>
      <c r="M381" s="279" t="s">
        <v>18</v>
      </c>
      <c r="N381" s="280" t="s">
        <v>41</v>
      </c>
      <c r="O381" s="85"/>
      <c r="P381" s="235">
        <f>O381*H381</f>
        <v>0</v>
      </c>
      <c r="Q381" s="235">
        <v>5E-05</v>
      </c>
      <c r="R381" s="235">
        <f>Q381*H381</f>
        <v>0.00035</v>
      </c>
      <c r="S381" s="235">
        <v>0</v>
      </c>
      <c r="T381" s="23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7" t="s">
        <v>324</v>
      </c>
      <c r="AT381" s="237" t="s">
        <v>321</v>
      </c>
      <c r="AU381" s="237" t="s">
        <v>79</v>
      </c>
      <c r="AY381" s="18" t="s">
        <v>142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8" t="s">
        <v>77</v>
      </c>
      <c r="BK381" s="238">
        <f>ROUND(I381*H381,2)</f>
        <v>0</v>
      </c>
      <c r="BL381" s="18" t="s">
        <v>251</v>
      </c>
      <c r="BM381" s="237" t="s">
        <v>923</v>
      </c>
    </row>
    <row r="382" spans="1:51" s="13" customFormat="1" ht="12">
      <c r="A382" s="13"/>
      <c r="B382" s="239"/>
      <c r="C382" s="240"/>
      <c r="D382" s="241" t="s">
        <v>152</v>
      </c>
      <c r="E382" s="242" t="s">
        <v>18</v>
      </c>
      <c r="F382" s="243" t="s">
        <v>162</v>
      </c>
      <c r="G382" s="240"/>
      <c r="H382" s="242" t="s">
        <v>18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152</v>
      </c>
      <c r="AU382" s="249" t="s">
        <v>79</v>
      </c>
      <c r="AV382" s="13" t="s">
        <v>77</v>
      </c>
      <c r="AW382" s="13" t="s">
        <v>32</v>
      </c>
      <c r="AX382" s="13" t="s">
        <v>70</v>
      </c>
      <c r="AY382" s="249" t="s">
        <v>142</v>
      </c>
    </row>
    <row r="383" spans="1:51" s="14" customFormat="1" ht="12">
      <c r="A383" s="14"/>
      <c r="B383" s="250"/>
      <c r="C383" s="251"/>
      <c r="D383" s="241" t="s">
        <v>152</v>
      </c>
      <c r="E383" s="252" t="s">
        <v>18</v>
      </c>
      <c r="F383" s="253" t="s">
        <v>418</v>
      </c>
      <c r="G383" s="251"/>
      <c r="H383" s="254">
        <v>7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0" t="s">
        <v>152</v>
      </c>
      <c r="AU383" s="260" t="s">
        <v>79</v>
      </c>
      <c r="AV383" s="14" t="s">
        <v>79</v>
      </c>
      <c r="AW383" s="14" t="s">
        <v>32</v>
      </c>
      <c r="AX383" s="14" t="s">
        <v>70</v>
      </c>
      <c r="AY383" s="260" t="s">
        <v>142</v>
      </c>
    </row>
    <row r="384" spans="1:51" s="15" customFormat="1" ht="12">
      <c r="A384" s="15"/>
      <c r="B384" s="261"/>
      <c r="C384" s="262"/>
      <c r="D384" s="241" t="s">
        <v>152</v>
      </c>
      <c r="E384" s="263" t="s">
        <v>18</v>
      </c>
      <c r="F384" s="264" t="s">
        <v>156</v>
      </c>
      <c r="G384" s="262"/>
      <c r="H384" s="265">
        <v>7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1" t="s">
        <v>152</v>
      </c>
      <c r="AU384" s="271" t="s">
        <v>79</v>
      </c>
      <c r="AV384" s="15" t="s">
        <v>150</v>
      </c>
      <c r="AW384" s="15" t="s">
        <v>32</v>
      </c>
      <c r="AX384" s="15" t="s">
        <v>77</v>
      </c>
      <c r="AY384" s="271" t="s">
        <v>142</v>
      </c>
    </row>
    <row r="385" spans="1:65" s="2" customFormat="1" ht="16.5" customHeight="1">
      <c r="A385" s="39"/>
      <c r="B385" s="40"/>
      <c r="C385" s="227" t="s">
        <v>444</v>
      </c>
      <c r="D385" s="227" t="s">
        <v>145</v>
      </c>
      <c r="E385" s="228" t="s">
        <v>445</v>
      </c>
      <c r="F385" s="229" t="s">
        <v>446</v>
      </c>
      <c r="G385" s="230" t="s">
        <v>367</v>
      </c>
      <c r="H385" s="231">
        <v>4</v>
      </c>
      <c r="I385" s="232"/>
      <c r="J385" s="231">
        <f>ROUND(I385*H385,2)</f>
        <v>0</v>
      </c>
      <c r="K385" s="229" t="s">
        <v>149</v>
      </c>
      <c r="L385" s="45"/>
      <c r="M385" s="233" t="s">
        <v>18</v>
      </c>
      <c r="N385" s="234" t="s">
        <v>41</v>
      </c>
      <c r="O385" s="85"/>
      <c r="P385" s="235">
        <f>O385*H385</f>
        <v>0</v>
      </c>
      <c r="Q385" s="235">
        <v>8E-05</v>
      </c>
      <c r="R385" s="235">
        <f>Q385*H385</f>
        <v>0.00032</v>
      </c>
      <c r="S385" s="235">
        <v>0</v>
      </c>
      <c r="T385" s="23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7" t="s">
        <v>251</v>
      </c>
      <c r="AT385" s="237" t="s">
        <v>145</v>
      </c>
      <c r="AU385" s="237" t="s">
        <v>79</v>
      </c>
      <c r="AY385" s="18" t="s">
        <v>142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8" t="s">
        <v>77</v>
      </c>
      <c r="BK385" s="238">
        <f>ROUND(I385*H385,2)</f>
        <v>0</v>
      </c>
      <c r="BL385" s="18" t="s">
        <v>251</v>
      </c>
      <c r="BM385" s="237" t="s">
        <v>924</v>
      </c>
    </row>
    <row r="386" spans="1:51" s="13" customFormat="1" ht="12">
      <c r="A386" s="13"/>
      <c r="B386" s="239"/>
      <c r="C386" s="240"/>
      <c r="D386" s="241" t="s">
        <v>152</v>
      </c>
      <c r="E386" s="242" t="s">
        <v>18</v>
      </c>
      <c r="F386" s="243" t="s">
        <v>162</v>
      </c>
      <c r="G386" s="240"/>
      <c r="H386" s="242" t="s">
        <v>18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152</v>
      </c>
      <c r="AU386" s="249" t="s">
        <v>79</v>
      </c>
      <c r="AV386" s="13" t="s">
        <v>77</v>
      </c>
      <c r="AW386" s="13" t="s">
        <v>32</v>
      </c>
      <c r="AX386" s="13" t="s">
        <v>70</v>
      </c>
      <c r="AY386" s="249" t="s">
        <v>142</v>
      </c>
    </row>
    <row r="387" spans="1:51" s="14" customFormat="1" ht="12">
      <c r="A387" s="14"/>
      <c r="B387" s="250"/>
      <c r="C387" s="251"/>
      <c r="D387" s="241" t="s">
        <v>152</v>
      </c>
      <c r="E387" s="252" t="s">
        <v>18</v>
      </c>
      <c r="F387" s="253" t="s">
        <v>150</v>
      </c>
      <c r="G387" s="251"/>
      <c r="H387" s="254">
        <v>4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152</v>
      </c>
      <c r="AU387" s="260" t="s">
        <v>79</v>
      </c>
      <c r="AV387" s="14" t="s">
        <v>79</v>
      </c>
      <c r="AW387" s="14" t="s">
        <v>32</v>
      </c>
      <c r="AX387" s="14" t="s">
        <v>70</v>
      </c>
      <c r="AY387" s="260" t="s">
        <v>142</v>
      </c>
    </row>
    <row r="388" spans="1:51" s="15" customFormat="1" ht="12">
      <c r="A388" s="15"/>
      <c r="B388" s="261"/>
      <c r="C388" s="262"/>
      <c r="D388" s="241" t="s">
        <v>152</v>
      </c>
      <c r="E388" s="263" t="s">
        <v>18</v>
      </c>
      <c r="F388" s="264" t="s">
        <v>156</v>
      </c>
      <c r="G388" s="262"/>
      <c r="H388" s="265">
        <v>4</v>
      </c>
      <c r="I388" s="266"/>
      <c r="J388" s="262"/>
      <c r="K388" s="262"/>
      <c r="L388" s="267"/>
      <c r="M388" s="268"/>
      <c r="N388" s="269"/>
      <c r="O388" s="269"/>
      <c r="P388" s="269"/>
      <c r="Q388" s="269"/>
      <c r="R388" s="269"/>
      <c r="S388" s="269"/>
      <c r="T388" s="270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1" t="s">
        <v>152</v>
      </c>
      <c r="AU388" s="271" t="s">
        <v>79</v>
      </c>
      <c r="AV388" s="15" t="s">
        <v>150</v>
      </c>
      <c r="AW388" s="15" t="s">
        <v>32</v>
      </c>
      <c r="AX388" s="15" t="s">
        <v>77</v>
      </c>
      <c r="AY388" s="271" t="s">
        <v>142</v>
      </c>
    </row>
    <row r="389" spans="1:65" s="2" customFormat="1" ht="16.5" customHeight="1">
      <c r="A389" s="39"/>
      <c r="B389" s="40"/>
      <c r="C389" s="272" t="s">
        <v>448</v>
      </c>
      <c r="D389" s="272" t="s">
        <v>321</v>
      </c>
      <c r="E389" s="273" t="s">
        <v>449</v>
      </c>
      <c r="F389" s="274" t="s">
        <v>450</v>
      </c>
      <c r="G389" s="275" t="s">
        <v>367</v>
      </c>
      <c r="H389" s="276">
        <v>4</v>
      </c>
      <c r="I389" s="277"/>
      <c r="J389" s="276">
        <f>ROUND(I389*H389,2)</f>
        <v>0</v>
      </c>
      <c r="K389" s="274" t="s">
        <v>149</v>
      </c>
      <c r="L389" s="278"/>
      <c r="M389" s="279" t="s">
        <v>18</v>
      </c>
      <c r="N389" s="280" t="s">
        <v>41</v>
      </c>
      <c r="O389" s="85"/>
      <c r="P389" s="235">
        <f>O389*H389</f>
        <v>0</v>
      </c>
      <c r="Q389" s="235">
        <v>0.019</v>
      </c>
      <c r="R389" s="235">
        <f>Q389*H389</f>
        <v>0.076</v>
      </c>
      <c r="S389" s="235">
        <v>0</v>
      </c>
      <c r="T389" s="23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7" t="s">
        <v>324</v>
      </c>
      <c r="AT389" s="237" t="s">
        <v>321</v>
      </c>
      <c r="AU389" s="237" t="s">
        <v>79</v>
      </c>
      <c r="AY389" s="18" t="s">
        <v>142</v>
      </c>
      <c r="BE389" s="238">
        <f>IF(N389="základní",J389,0)</f>
        <v>0</v>
      </c>
      <c r="BF389" s="238">
        <f>IF(N389="snížená",J389,0)</f>
        <v>0</v>
      </c>
      <c r="BG389" s="238">
        <f>IF(N389="zákl. přenesená",J389,0)</f>
        <v>0</v>
      </c>
      <c r="BH389" s="238">
        <f>IF(N389="sníž. přenesená",J389,0)</f>
        <v>0</v>
      </c>
      <c r="BI389" s="238">
        <f>IF(N389="nulová",J389,0)</f>
        <v>0</v>
      </c>
      <c r="BJ389" s="18" t="s">
        <v>77</v>
      </c>
      <c r="BK389" s="238">
        <f>ROUND(I389*H389,2)</f>
        <v>0</v>
      </c>
      <c r="BL389" s="18" t="s">
        <v>251</v>
      </c>
      <c r="BM389" s="237" t="s">
        <v>925</v>
      </c>
    </row>
    <row r="390" spans="1:51" s="13" customFormat="1" ht="12">
      <c r="A390" s="13"/>
      <c r="B390" s="239"/>
      <c r="C390" s="240"/>
      <c r="D390" s="241" t="s">
        <v>152</v>
      </c>
      <c r="E390" s="242" t="s">
        <v>18</v>
      </c>
      <c r="F390" s="243" t="s">
        <v>162</v>
      </c>
      <c r="G390" s="240"/>
      <c r="H390" s="242" t="s">
        <v>18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152</v>
      </c>
      <c r="AU390" s="249" t="s">
        <v>79</v>
      </c>
      <c r="AV390" s="13" t="s">
        <v>77</v>
      </c>
      <c r="AW390" s="13" t="s">
        <v>32</v>
      </c>
      <c r="AX390" s="13" t="s">
        <v>70</v>
      </c>
      <c r="AY390" s="249" t="s">
        <v>142</v>
      </c>
    </row>
    <row r="391" spans="1:51" s="14" customFormat="1" ht="12">
      <c r="A391" s="14"/>
      <c r="B391" s="250"/>
      <c r="C391" s="251"/>
      <c r="D391" s="241" t="s">
        <v>152</v>
      </c>
      <c r="E391" s="252" t="s">
        <v>18</v>
      </c>
      <c r="F391" s="253" t="s">
        <v>150</v>
      </c>
      <c r="G391" s="251"/>
      <c r="H391" s="254">
        <v>4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152</v>
      </c>
      <c r="AU391" s="260" t="s">
        <v>79</v>
      </c>
      <c r="AV391" s="14" t="s">
        <v>79</v>
      </c>
      <c r="AW391" s="14" t="s">
        <v>32</v>
      </c>
      <c r="AX391" s="14" t="s">
        <v>70</v>
      </c>
      <c r="AY391" s="260" t="s">
        <v>142</v>
      </c>
    </row>
    <row r="392" spans="1:51" s="15" customFormat="1" ht="12">
      <c r="A392" s="15"/>
      <c r="B392" s="261"/>
      <c r="C392" s="262"/>
      <c r="D392" s="241" t="s">
        <v>152</v>
      </c>
      <c r="E392" s="263" t="s">
        <v>18</v>
      </c>
      <c r="F392" s="264" t="s">
        <v>156</v>
      </c>
      <c r="G392" s="262"/>
      <c r="H392" s="265">
        <v>4</v>
      </c>
      <c r="I392" s="266"/>
      <c r="J392" s="262"/>
      <c r="K392" s="262"/>
      <c r="L392" s="267"/>
      <c r="M392" s="268"/>
      <c r="N392" s="269"/>
      <c r="O392" s="269"/>
      <c r="P392" s="269"/>
      <c r="Q392" s="269"/>
      <c r="R392" s="269"/>
      <c r="S392" s="269"/>
      <c r="T392" s="270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1" t="s">
        <v>152</v>
      </c>
      <c r="AU392" s="271" t="s">
        <v>79</v>
      </c>
      <c r="AV392" s="15" t="s">
        <v>150</v>
      </c>
      <c r="AW392" s="15" t="s">
        <v>32</v>
      </c>
      <c r="AX392" s="15" t="s">
        <v>77</v>
      </c>
      <c r="AY392" s="271" t="s">
        <v>142</v>
      </c>
    </row>
    <row r="393" spans="1:65" s="2" customFormat="1" ht="16.5" customHeight="1">
      <c r="A393" s="39"/>
      <c r="B393" s="40"/>
      <c r="C393" s="272" t="s">
        <v>452</v>
      </c>
      <c r="D393" s="272" t="s">
        <v>321</v>
      </c>
      <c r="E393" s="273" t="s">
        <v>453</v>
      </c>
      <c r="F393" s="274" t="s">
        <v>454</v>
      </c>
      <c r="G393" s="275" t="s">
        <v>442</v>
      </c>
      <c r="H393" s="276">
        <v>4</v>
      </c>
      <c r="I393" s="277"/>
      <c r="J393" s="276">
        <f>ROUND(I393*H393,2)</f>
        <v>0</v>
      </c>
      <c r="K393" s="274" t="s">
        <v>149</v>
      </c>
      <c r="L393" s="278"/>
      <c r="M393" s="279" t="s">
        <v>18</v>
      </c>
      <c r="N393" s="280" t="s">
        <v>41</v>
      </c>
      <c r="O393" s="85"/>
      <c r="P393" s="235">
        <f>O393*H393</f>
        <v>0</v>
      </c>
      <c r="Q393" s="235">
        <v>0.002</v>
      </c>
      <c r="R393" s="235">
        <f>Q393*H393</f>
        <v>0.008</v>
      </c>
      <c r="S393" s="235">
        <v>0</v>
      </c>
      <c r="T393" s="23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7" t="s">
        <v>324</v>
      </c>
      <c r="AT393" s="237" t="s">
        <v>321</v>
      </c>
      <c r="AU393" s="237" t="s">
        <v>79</v>
      </c>
      <c r="AY393" s="18" t="s">
        <v>142</v>
      </c>
      <c r="BE393" s="238">
        <f>IF(N393="základní",J393,0)</f>
        <v>0</v>
      </c>
      <c r="BF393" s="238">
        <f>IF(N393="snížená",J393,0)</f>
        <v>0</v>
      </c>
      <c r="BG393" s="238">
        <f>IF(N393="zákl. přenesená",J393,0)</f>
        <v>0</v>
      </c>
      <c r="BH393" s="238">
        <f>IF(N393="sníž. přenesená",J393,0)</f>
        <v>0</v>
      </c>
      <c r="BI393" s="238">
        <f>IF(N393="nulová",J393,0)</f>
        <v>0</v>
      </c>
      <c r="BJ393" s="18" t="s">
        <v>77</v>
      </c>
      <c r="BK393" s="238">
        <f>ROUND(I393*H393,2)</f>
        <v>0</v>
      </c>
      <c r="BL393" s="18" t="s">
        <v>251</v>
      </c>
      <c r="BM393" s="237" t="s">
        <v>926</v>
      </c>
    </row>
    <row r="394" spans="1:51" s="13" customFormat="1" ht="12">
      <c r="A394" s="13"/>
      <c r="B394" s="239"/>
      <c r="C394" s="240"/>
      <c r="D394" s="241" t="s">
        <v>152</v>
      </c>
      <c r="E394" s="242" t="s">
        <v>18</v>
      </c>
      <c r="F394" s="243" t="s">
        <v>162</v>
      </c>
      <c r="G394" s="240"/>
      <c r="H394" s="242" t="s">
        <v>18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152</v>
      </c>
      <c r="AU394" s="249" t="s">
        <v>79</v>
      </c>
      <c r="AV394" s="13" t="s">
        <v>77</v>
      </c>
      <c r="AW394" s="13" t="s">
        <v>32</v>
      </c>
      <c r="AX394" s="13" t="s">
        <v>70</v>
      </c>
      <c r="AY394" s="249" t="s">
        <v>142</v>
      </c>
    </row>
    <row r="395" spans="1:51" s="14" customFormat="1" ht="12">
      <c r="A395" s="14"/>
      <c r="B395" s="250"/>
      <c r="C395" s="251"/>
      <c r="D395" s="241" t="s">
        <v>152</v>
      </c>
      <c r="E395" s="252" t="s">
        <v>18</v>
      </c>
      <c r="F395" s="253" t="s">
        <v>150</v>
      </c>
      <c r="G395" s="251"/>
      <c r="H395" s="254">
        <v>4</v>
      </c>
      <c r="I395" s="255"/>
      <c r="J395" s="251"/>
      <c r="K395" s="251"/>
      <c r="L395" s="256"/>
      <c r="M395" s="257"/>
      <c r="N395" s="258"/>
      <c r="O395" s="258"/>
      <c r="P395" s="258"/>
      <c r="Q395" s="258"/>
      <c r="R395" s="258"/>
      <c r="S395" s="258"/>
      <c r="T395" s="25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0" t="s">
        <v>152</v>
      </c>
      <c r="AU395" s="260" t="s">
        <v>79</v>
      </c>
      <c r="AV395" s="14" t="s">
        <v>79</v>
      </c>
      <c r="AW395" s="14" t="s">
        <v>32</v>
      </c>
      <c r="AX395" s="14" t="s">
        <v>70</v>
      </c>
      <c r="AY395" s="260" t="s">
        <v>142</v>
      </c>
    </row>
    <row r="396" spans="1:51" s="15" customFormat="1" ht="12">
      <c r="A396" s="15"/>
      <c r="B396" s="261"/>
      <c r="C396" s="262"/>
      <c r="D396" s="241" t="s">
        <v>152</v>
      </c>
      <c r="E396" s="263" t="s">
        <v>18</v>
      </c>
      <c r="F396" s="264" t="s">
        <v>156</v>
      </c>
      <c r="G396" s="262"/>
      <c r="H396" s="265">
        <v>4</v>
      </c>
      <c r="I396" s="266"/>
      <c r="J396" s="262"/>
      <c r="K396" s="262"/>
      <c r="L396" s="267"/>
      <c r="M396" s="268"/>
      <c r="N396" s="269"/>
      <c r="O396" s="269"/>
      <c r="P396" s="269"/>
      <c r="Q396" s="269"/>
      <c r="R396" s="269"/>
      <c r="S396" s="269"/>
      <c r="T396" s="270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1" t="s">
        <v>152</v>
      </c>
      <c r="AU396" s="271" t="s">
        <v>79</v>
      </c>
      <c r="AV396" s="15" t="s">
        <v>150</v>
      </c>
      <c r="AW396" s="15" t="s">
        <v>32</v>
      </c>
      <c r="AX396" s="15" t="s">
        <v>77</v>
      </c>
      <c r="AY396" s="271" t="s">
        <v>142</v>
      </c>
    </row>
    <row r="397" spans="1:65" s="2" customFormat="1" ht="16.5" customHeight="1">
      <c r="A397" s="39"/>
      <c r="B397" s="40"/>
      <c r="C397" s="272" t="s">
        <v>456</v>
      </c>
      <c r="D397" s="272" t="s">
        <v>321</v>
      </c>
      <c r="E397" s="273" t="s">
        <v>457</v>
      </c>
      <c r="F397" s="274" t="s">
        <v>458</v>
      </c>
      <c r="G397" s="275" t="s">
        <v>367</v>
      </c>
      <c r="H397" s="276">
        <v>1</v>
      </c>
      <c r="I397" s="277"/>
      <c r="J397" s="276">
        <f>ROUND(I397*H397,2)</f>
        <v>0</v>
      </c>
      <c r="K397" s="274" t="s">
        <v>149</v>
      </c>
      <c r="L397" s="278"/>
      <c r="M397" s="279" t="s">
        <v>18</v>
      </c>
      <c r="N397" s="280" t="s">
        <v>41</v>
      </c>
      <c r="O397" s="85"/>
      <c r="P397" s="235">
        <f>O397*H397</f>
        <v>0</v>
      </c>
      <c r="Q397" s="235">
        <v>0.0018</v>
      </c>
      <c r="R397" s="235">
        <f>Q397*H397</f>
        <v>0.0018</v>
      </c>
      <c r="S397" s="235">
        <v>0</v>
      </c>
      <c r="T397" s="23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7" t="s">
        <v>324</v>
      </c>
      <c r="AT397" s="237" t="s">
        <v>321</v>
      </c>
      <c r="AU397" s="237" t="s">
        <v>79</v>
      </c>
      <c r="AY397" s="18" t="s">
        <v>142</v>
      </c>
      <c r="BE397" s="238">
        <f>IF(N397="základní",J397,0)</f>
        <v>0</v>
      </c>
      <c r="BF397" s="238">
        <f>IF(N397="snížená",J397,0)</f>
        <v>0</v>
      </c>
      <c r="BG397" s="238">
        <f>IF(N397="zákl. přenesená",J397,0)</f>
        <v>0</v>
      </c>
      <c r="BH397" s="238">
        <f>IF(N397="sníž. přenesená",J397,0)</f>
        <v>0</v>
      </c>
      <c r="BI397" s="238">
        <f>IF(N397="nulová",J397,0)</f>
        <v>0</v>
      </c>
      <c r="BJ397" s="18" t="s">
        <v>77</v>
      </c>
      <c r="BK397" s="238">
        <f>ROUND(I397*H397,2)</f>
        <v>0</v>
      </c>
      <c r="BL397" s="18" t="s">
        <v>251</v>
      </c>
      <c r="BM397" s="237" t="s">
        <v>927</v>
      </c>
    </row>
    <row r="398" spans="1:51" s="13" customFormat="1" ht="12">
      <c r="A398" s="13"/>
      <c r="B398" s="239"/>
      <c r="C398" s="240"/>
      <c r="D398" s="241" t="s">
        <v>152</v>
      </c>
      <c r="E398" s="242" t="s">
        <v>18</v>
      </c>
      <c r="F398" s="243" t="s">
        <v>162</v>
      </c>
      <c r="G398" s="240"/>
      <c r="H398" s="242" t="s">
        <v>18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152</v>
      </c>
      <c r="AU398" s="249" t="s">
        <v>79</v>
      </c>
      <c r="AV398" s="13" t="s">
        <v>77</v>
      </c>
      <c r="AW398" s="13" t="s">
        <v>32</v>
      </c>
      <c r="AX398" s="13" t="s">
        <v>70</v>
      </c>
      <c r="AY398" s="249" t="s">
        <v>142</v>
      </c>
    </row>
    <row r="399" spans="1:51" s="14" customFormat="1" ht="12">
      <c r="A399" s="14"/>
      <c r="B399" s="250"/>
      <c r="C399" s="251"/>
      <c r="D399" s="241" t="s">
        <v>152</v>
      </c>
      <c r="E399" s="252" t="s">
        <v>18</v>
      </c>
      <c r="F399" s="253" t="s">
        <v>77</v>
      </c>
      <c r="G399" s="251"/>
      <c r="H399" s="254">
        <v>1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0" t="s">
        <v>152</v>
      </c>
      <c r="AU399" s="260" t="s">
        <v>79</v>
      </c>
      <c r="AV399" s="14" t="s">
        <v>79</v>
      </c>
      <c r="AW399" s="14" t="s">
        <v>32</v>
      </c>
      <c r="AX399" s="14" t="s">
        <v>70</v>
      </c>
      <c r="AY399" s="260" t="s">
        <v>142</v>
      </c>
    </row>
    <row r="400" spans="1:51" s="15" customFormat="1" ht="12">
      <c r="A400" s="15"/>
      <c r="B400" s="261"/>
      <c r="C400" s="262"/>
      <c r="D400" s="241" t="s">
        <v>152</v>
      </c>
      <c r="E400" s="263" t="s">
        <v>18</v>
      </c>
      <c r="F400" s="264" t="s">
        <v>156</v>
      </c>
      <c r="G400" s="262"/>
      <c r="H400" s="265">
        <v>1</v>
      </c>
      <c r="I400" s="266"/>
      <c r="J400" s="262"/>
      <c r="K400" s="262"/>
      <c r="L400" s="267"/>
      <c r="M400" s="268"/>
      <c r="N400" s="269"/>
      <c r="O400" s="269"/>
      <c r="P400" s="269"/>
      <c r="Q400" s="269"/>
      <c r="R400" s="269"/>
      <c r="S400" s="269"/>
      <c r="T400" s="27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1" t="s">
        <v>152</v>
      </c>
      <c r="AU400" s="271" t="s">
        <v>79</v>
      </c>
      <c r="AV400" s="15" t="s">
        <v>150</v>
      </c>
      <c r="AW400" s="15" t="s">
        <v>32</v>
      </c>
      <c r="AX400" s="15" t="s">
        <v>77</v>
      </c>
      <c r="AY400" s="271" t="s">
        <v>142</v>
      </c>
    </row>
    <row r="401" spans="1:65" s="2" customFormat="1" ht="16.5" customHeight="1">
      <c r="A401" s="39"/>
      <c r="B401" s="40"/>
      <c r="C401" s="227" t="s">
        <v>460</v>
      </c>
      <c r="D401" s="227" t="s">
        <v>145</v>
      </c>
      <c r="E401" s="228" t="s">
        <v>461</v>
      </c>
      <c r="F401" s="229" t="s">
        <v>462</v>
      </c>
      <c r="G401" s="230" t="s">
        <v>415</v>
      </c>
      <c r="H401" s="231">
        <v>4</v>
      </c>
      <c r="I401" s="232"/>
      <c r="J401" s="231">
        <f>ROUND(I401*H401,2)</f>
        <v>0</v>
      </c>
      <c r="K401" s="229" t="s">
        <v>149</v>
      </c>
      <c r="L401" s="45"/>
      <c r="M401" s="233" t="s">
        <v>18</v>
      </c>
      <c r="N401" s="234" t="s">
        <v>41</v>
      </c>
      <c r="O401" s="85"/>
      <c r="P401" s="235">
        <f>O401*H401</f>
        <v>0</v>
      </c>
      <c r="Q401" s="235">
        <v>0</v>
      </c>
      <c r="R401" s="235">
        <f>Q401*H401</f>
        <v>0</v>
      </c>
      <c r="S401" s="235">
        <v>0.03968</v>
      </c>
      <c r="T401" s="236">
        <f>S401*H401</f>
        <v>0.15872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7" t="s">
        <v>251</v>
      </c>
      <c r="AT401" s="237" t="s">
        <v>145</v>
      </c>
      <c r="AU401" s="237" t="s">
        <v>79</v>
      </c>
      <c r="AY401" s="18" t="s">
        <v>142</v>
      </c>
      <c r="BE401" s="238">
        <f>IF(N401="základní",J401,0)</f>
        <v>0</v>
      </c>
      <c r="BF401" s="238">
        <f>IF(N401="snížená",J401,0)</f>
        <v>0</v>
      </c>
      <c r="BG401" s="238">
        <f>IF(N401="zákl. přenesená",J401,0)</f>
        <v>0</v>
      </c>
      <c r="BH401" s="238">
        <f>IF(N401="sníž. přenesená",J401,0)</f>
        <v>0</v>
      </c>
      <c r="BI401" s="238">
        <f>IF(N401="nulová",J401,0)</f>
        <v>0</v>
      </c>
      <c r="BJ401" s="18" t="s">
        <v>77</v>
      </c>
      <c r="BK401" s="238">
        <f>ROUND(I401*H401,2)</f>
        <v>0</v>
      </c>
      <c r="BL401" s="18" t="s">
        <v>251</v>
      </c>
      <c r="BM401" s="237" t="s">
        <v>928</v>
      </c>
    </row>
    <row r="402" spans="1:51" s="13" customFormat="1" ht="12">
      <c r="A402" s="13"/>
      <c r="B402" s="239"/>
      <c r="C402" s="240"/>
      <c r="D402" s="241" t="s">
        <v>152</v>
      </c>
      <c r="E402" s="242" t="s">
        <v>18</v>
      </c>
      <c r="F402" s="243" t="s">
        <v>417</v>
      </c>
      <c r="G402" s="240"/>
      <c r="H402" s="242" t="s">
        <v>18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152</v>
      </c>
      <c r="AU402" s="249" t="s">
        <v>79</v>
      </c>
      <c r="AV402" s="13" t="s">
        <v>77</v>
      </c>
      <c r="AW402" s="13" t="s">
        <v>32</v>
      </c>
      <c r="AX402" s="13" t="s">
        <v>70</v>
      </c>
      <c r="AY402" s="249" t="s">
        <v>142</v>
      </c>
    </row>
    <row r="403" spans="1:51" s="14" customFormat="1" ht="12">
      <c r="A403" s="14"/>
      <c r="B403" s="250"/>
      <c r="C403" s="251"/>
      <c r="D403" s="241" t="s">
        <v>152</v>
      </c>
      <c r="E403" s="252" t="s">
        <v>18</v>
      </c>
      <c r="F403" s="253" t="s">
        <v>150</v>
      </c>
      <c r="G403" s="251"/>
      <c r="H403" s="254">
        <v>4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0" t="s">
        <v>152</v>
      </c>
      <c r="AU403" s="260" t="s">
        <v>79</v>
      </c>
      <c r="AV403" s="14" t="s">
        <v>79</v>
      </c>
      <c r="AW403" s="14" t="s">
        <v>32</v>
      </c>
      <c r="AX403" s="14" t="s">
        <v>70</v>
      </c>
      <c r="AY403" s="260" t="s">
        <v>142</v>
      </c>
    </row>
    <row r="404" spans="1:51" s="15" customFormat="1" ht="12">
      <c r="A404" s="15"/>
      <c r="B404" s="261"/>
      <c r="C404" s="262"/>
      <c r="D404" s="241" t="s">
        <v>152</v>
      </c>
      <c r="E404" s="263" t="s">
        <v>18</v>
      </c>
      <c r="F404" s="264" t="s">
        <v>156</v>
      </c>
      <c r="G404" s="262"/>
      <c r="H404" s="265">
        <v>4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1" t="s">
        <v>152</v>
      </c>
      <c r="AU404" s="271" t="s">
        <v>79</v>
      </c>
      <c r="AV404" s="15" t="s">
        <v>150</v>
      </c>
      <c r="AW404" s="15" t="s">
        <v>32</v>
      </c>
      <c r="AX404" s="15" t="s">
        <v>77</v>
      </c>
      <c r="AY404" s="271" t="s">
        <v>142</v>
      </c>
    </row>
    <row r="405" spans="1:65" s="2" customFormat="1" ht="16.5" customHeight="1">
      <c r="A405" s="39"/>
      <c r="B405" s="40"/>
      <c r="C405" s="227" t="s">
        <v>464</v>
      </c>
      <c r="D405" s="227" t="s">
        <v>145</v>
      </c>
      <c r="E405" s="228" t="s">
        <v>465</v>
      </c>
      <c r="F405" s="229" t="s">
        <v>466</v>
      </c>
      <c r="G405" s="230" t="s">
        <v>415</v>
      </c>
      <c r="H405" s="231">
        <v>7</v>
      </c>
      <c r="I405" s="232"/>
      <c r="J405" s="231">
        <f>ROUND(I405*H405,2)</f>
        <v>0</v>
      </c>
      <c r="K405" s="229" t="s">
        <v>149</v>
      </c>
      <c r="L405" s="45"/>
      <c r="M405" s="233" t="s">
        <v>18</v>
      </c>
      <c r="N405" s="234" t="s">
        <v>41</v>
      </c>
      <c r="O405" s="85"/>
      <c r="P405" s="235">
        <f>O405*H405</f>
        <v>0</v>
      </c>
      <c r="Q405" s="235">
        <v>0</v>
      </c>
      <c r="R405" s="235">
        <f>Q405*H405</f>
        <v>0</v>
      </c>
      <c r="S405" s="235">
        <v>0.01946</v>
      </c>
      <c r="T405" s="236">
        <f>S405*H405</f>
        <v>0.13622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7" t="s">
        <v>251</v>
      </c>
      <c r="AT405" s="237" t="s">
        <v>145</v>
      </c>
      <c r="AU405" s="237" t="s">
        <v>79</v>
      </c>
      <c r="AY405" s="18" t="s">
        <v>142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8" t="s">
        <v>77</v>
      </c>
      <c r="BK405" s="238">
        <f>ROUND(I405*H405,2)</f>
        <v>0</v>
      </c>
      <c r="BL405" s="18" t="s">
        <v>251</v>
      </c>
      <c r="BM405" s="237" t="s">
        <v>929</v>
      </c>
    </row>
    <row r="406" spans="1:51" s="13" customFormat="1" ht="12">
      <c r="A406" s="13"/>
      <c r="B406" s="239"/>
      <c r="C406" s="240"/>
      <c r="D406" s="241" t="s">
        <v>152</v>
      </c>
      <c r="E406" s="242" t="s">
        <v>18</v>
      </c>
      <c r="F406" s="243" t="s">
        <v>417</v>
      </c>
      <c r="G406" s="240"/>
      <c r="H406" s="242" t="s">
        <v>18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152</v>
      </c>
      <c r="AU406" s="249" t="s">
        <v>79</v>
      </c>
      <c r="AV406" s="13" t="s">
        <v>77</v>
      </c>
      <c r="AW406" s="13" t="s">
        <v>32</v>
      </c>
      <c r="AX406" s="13" t="s">
        <v>70</v>
      </c>
      <c r="AY406" s="249" t="s">
        <v>142</v>
      </c>
    </row>
    <row r="407" spans="1:51" s="14" customFormat="1" ht="12">
      <c r="A407" s="14"/>
      <c r="B407" s="250"/>
      <c r="C407" s="251"/>
      <c r="D407" s="241" t="s">
        <v>152</v>
      </c>
      <c r="E407" s="252" t="s">
        <v>18</v>
      </c>
      <c r="F407" s="253" t="s">
        <v>468</v>
      </c>
      <c r="G407" s="251"/>
      <c r="H407" s="254">
        <v>7</v>
      </c>
      <c r="I407" s="255"/>
      <c r="J407" s="251"/>
      <c r="K407" s="251"/>
      <c r="L407" s="256"/>
      <c r="M407" s="257"/>
      <c r="N407" s="258"/>
      <c r="O407" s="258"/>
      <c r="P407" s="258"/>
      <c r="Q407" s="258"/>
      <c r="R407" s="258"/>
      <c r="S407" s="258"/>
      <c r="T407" s="25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0" t="s">
        <v>152</v>
      </c>
      <c r="AU407" s="260" t="s">
        <v>79</v>
      </c>
      <c r="AV407" s="14" t="s">
        <v>79</v>
      </c>
      <c r="AW407" s="14" t="s">
        <v>32</v>
      </c>
      <c r="AX407" s="14" t="s">
        <v>70</v>
      </c>
      <c r="AY407" s="260" t="s">
        <v>142</v>
      </c>
    </row>
    <row r="408" spans="1:51" s="15" customFormat="1" ht="12">
      <c r="A408" s="15"/>
      <c r="B408" s="261"/>
      <c r="C408" s="262"/>
      <c r="D408" s="241" t="s">
        <v>152</v>
      </c>
      <c r="E408" s="263" t="s">
        <v>18</v>
      </c>
      <c r="F408" s="264" t="s">
        <v>156</v>
      </c>
      <c r="G408" s="262"/>
      <c r="H408" s="265">
        <v>7</v>
      </c>
      <c r="I408" s="266"/>
      <c r="J408" s="262"/>
      <c r="K408" s="262"/>
      <c r="L408" s="267"/>
      <c r="M408" s="268"/>
      <c r="N408" s="269"/>
      <c r="O408" s="269"/>
      <c r="P408" s="269"/>
      <c r="Q408" s="269"/>
      <c r="R408" s="269"/>
      <c r="S408" s="269"/>
      <c r="T408" s="270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1" t="s">
        <v>152</v>
      </c>
      <c r="AU408" s="271" t="s">
        <v>79</v>
      </c>
      <c r="AV408" s="15" t="s">
        <v>150</v>
      </c>
      <c r="AW408" s="15" t="s">
        <v>32</v>
      </c>
      <c r="AX408" s="15" t="s">
        <v>77</v>
      </c>
      <c r="AY408" s="271" t="s">
        <v>142</v>
      </c>
    </row>
    <row r="409" spans="1:65" s="2" customFormat="1" ht="16.5" customHeight="1">
      <c r="A409" s="39"/>
      <c r="B409" s="40"/>
      <c r="C409" s="227" t="s">
        <v>469</v>
      </c>
      <c r="D409" s="227" t="s">
        <v>145</v>
      </c>
      <c r="E409" s="228" t="s">
        <v>470</v>
      </c>
      <c r="F409" s="229" t="s">
        <v>471</v>
      </c>
      <c r="G409" s="230" t="s">
        <v>415</v>
      </c>
      <c r="H409" s="231">
        <v>7</v>
      </c>
      <c r="I409" s="232"/>
      <c r="J409" s="231">
        <f>ROUND(I409*H409,2)</f>
        <v>0</v>
      </c>
      <c r="K409" s="229" t="s">
        <v>149</v>
      </c>
      <c r="L409" s="45"/>
      <c r="M409" s="233" t="s">
        <v>18</v>
      </c>
      <c r="N409" s="234" t="s">
        <v>41</v>
      </c>
      <c r="O409" s="85"/>
      <c r="P409" s="235">
        <f>O409*H409</f>
        <v>0</v>
      </c>
      <c r="Q409" s="235">
        <v>0.00185</v>
      </c>
      <c r="R409" s="235">
        <f>Q409*H409</f>
        <v>0.01295</v>
      </c>
      <c r="S409" s="235">
        <v>0</v>
      </c>
      <c r="T409" s="23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7" t="s">
        <v>251</v>
      </c>
      <c r="AT409" s="237" t="s">
        <v>145</v>
      </c>
      <c r="AU409" s="237" t="s">
        <v>79</v>
      </c>
      <c r="AY409" s="18" t="s">
        <v>142</v>
      </c>
      <c r="BE409" s="238">
        <f>IF(N409="základní",J409,0)</f>
        <v>0</v>
      </c>
      <c r="BF409" s="238">
        <f>IF(N409="snížená",J409,0)</f>
        <v>0</v>
      </c>
      <c r="BG409" s="238">
        <f>IF(N409="zákl. přenesená",J409,0)</f>
        <v>0</v>
      </c>
      <c r="BH409" s="238">
        <f>IF(N409="sníž. přenesená",J409,0)</f>
        <v>0</v>
      </c>
      <c r="BI409" s="238">
        <f>IF(N409="nulová",J409,0)</f>
        <v>0</v>
      </c>
      <c r="BJ409" s="18" t="s">
        <v>77</v>
      </c>
      <c r="BK409" s="238">
        <f>ROUND(I409*H409,2)</f>
        <v>0</v>
      </c>
      <c r="BL409" s="18" t="s">
        <v>251</v>
      </c>
      <c r="BM409" s="237" t="s">
        <v>930</v>
      </c>
    </row>
    <row r="410" spans="1:51" s="13" customFormat="1" ht="12">
      <c r="A410" s="13"/>
      <c r="B410" s="239"/>
      <c r="C410" s="240"/>
      <c r="D410" s="241" t="s">
        <v>152</v>
      </c>
      <c r="E410" s="242" t="s">
        <v>18</v>
      </c>
      <c r="F410" s="243" t="s">
        <v>162</v>
      </c>
      <c r="G410" s="240"/>
      <c r="H410" s="242" t="s">
        <v>18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152</v>
      </c>
      <c r="AU410" s="249" t="s">
        <v>79</v>
      </c>
      <c r="AV410" s="13" t="s">
        <v>77</v>
      </c>
      <c r="AW410" s="13" t="s">
        <v>32</v>
      </c>
      <c r="AX410" s="13" t="s">
        <v>70</v>
      </c>
      <c r="AY410" s="249" t="s">
        <v>142</v>
      </c>
    </row>
    <row r="411" spans="1:51" s="14" customFormat="1" ht="12">
      <c r="A411" s="14"/>
      <c r="B411" s="250"/>
      <c r="C411" s="251"/>
      <c r="D411" s="241" t="s">
        <v>152</v>
      </c>
      <c r="E411" s="252" t="s">
        <v>18</v>
      </c>
      <c r="F411" s="253" t="s">
        <v>468</v>
      </c>
      <c r="G411" s="251"/>
      <c r="H411" s="254">
        <v>7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0" t="s">
        <v>152</v>
      </c>
      <c r="AU411" s="260" t="s">
        <v>79</v>
      </c>
      <c r="AV411" s="14" t="s">
        <v>79</v>
      </c>
      <c r="AW411" s="14" t="s">
        <v>32</v>
      </c>
      <c r="AX411" s="14" t="s">
        <v>70</v>
      </c>
      <c r="AY411" s="260" t="s">
        <v>142</v>
      </c>
    </row>
    <row r="412" spans="1:51" s="15" customFormat="1" ht="12">
      <c r="A412" s="15"/>
      <c r="B412" s="261"/>
      <c r="C412" s="262"/>
      <c r="D412" s="241" t="s">
        <v>152</v>
      </c>
      <c r="E412" s="263" t="s">
        <v>18</v>
      </c>
      <c r="F412" s="264" t="s">
        <v>156</v>
      </c>
      <c r="G412" s="262"/>
      <c r="H412" s="265">
        <v>7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1" t="s">
        <v>152</v>
      </c>
      <c r="AU412" s="271" t="s">
        <v>79</v>
      </c>
      <c r="AV412" s="15" t="s">
        <v>150</v>
      </c>
      <c r="AW412" s="15" t="s">
        <v>32</v>
      </c>
      <c r="AX412" s="15" t="s">
        <v>77</v>
      </c>
      <c r="AY412" s="271" t="s">
        <v>142</v>
      </c>
    </row>
    <row r="413" spans="1:65" s="2" customFormat="1" ht="16.5" customHeight="1">
      <c r="A413" s="39"/>
      <c r="B413" s="40"/>
      <c r="C413" s="272" t="s">
        <v>473</v>
      </c>
      <c r="D413" s="272" t="s">
        <v>321</v>
      </c>
      <c r="E413" s="273" t="s">
        <v>474</v>
      </c>
      <c r="F413" s="274" t="s">
        <v>475</v>
      </c>
      <c r="G413" s="275" t="s">
        <v>367</v>
      </c>
      <c r="H413" s="276">
        <v>7</v>
      </c>
      <c r="I413" s="277"/>
      <c r="J413" s="276">
        <f>ROUND(I413*H413,2)</f>
        <v>0</v>
      </c>
      <c r="K413" s="274" t="s">
        <v>149</v>
      </c>
      <c r="L413" s="278"/>
      <c r="M413" s="279" t="s">
        <v>18</v>
      </c>
      <c r="N413" s="280" t="s">
        <v>41</v>
      </c>
      <c r="O413" s="85"/>
      <c r="P413" s="235">
        <f>O413*H413</f>
        <v>0</v>
      </c>
      <c r="Q413" s="235">
        <v>0.0135</v>
      </c>
      <c r="R413" s="235">
        <f>Q413*H413</f>
        <v>0.0945</v>
      </c>
      <c r="S413" s="235">
        <v>0</v>
      </c>
      <c r="T413" s="23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7" t="s">
        <v>324</v>
      </c>
      <c r="AT413" s="237" t="s">
        <v>321</v>
      </c>
      <c r="AU413" s="237" t="s">
        <v>79</v>
      </c>
      <c r="AY413" s="18" t="s">
        <v>142</v>
      </c>
      <c r="BE413" s="238">
        <f>IF(N413="základní",J413,0)</f>
        <v>0</v>
      </c>
      <c r="BF413" s="238">
        <f>IF(N413="snížená",J413,0)</f>
        <v>0</v>
      </c>
      <c r="BG413" s="238">
        <f>IF(N413="zákl. přenesená",J413,0)</f>
        <v>0</v>
      </c>
      <c r="BH413" s="238">
        <f>IF(N413="sníž. přenesená",J413,0)</f>
        <v>0</v>
      </c>
      <c r="BI413" s="238">
        <f>IF(N413="nulová",J413,0)</f>
        <v>0</v>
      </c>
      <c r="BJ413" s="18" t="s">
        <v>77</v>
      </c>
      <c r="BK413" s="238">
        <f>ROUND(I413*H413,2)</f>
        <v>0</v>
      </c>
      <c r="BL413" s="18" t="s">
        <v>251</v>
      </c>
      <c r="BM413" s="237" t="s">
        <v>931</v>
      </c>
    </row>
    <row r="414" spans="1:51" s="13" customFormat="1" ht="12">
      <c r="A414" s="13"/>
      <c r="B414" s="239"/>
      <c r="C414" s="240"/>
      <c r="D414" s="241" t="s">
        <v>152</v>
      </c>
      <c r="E414" s="242" t="s">
        <v>18</v>
      </c>
      <c r="F414" s="243" t="s">
        <v>162</v>
      </c>
      <c r="G414" s="240"/>
      <c r="H414" s="242" t="s">
        <v>18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152</v>
      </c>
      <c r="AU414" s="249" t="s">
        <v>79</v>
      </c>
      <c r="AV414" s="13" t="s">
        <v>77</v>
      </c>
      <c r="AW414" s="13" t="s">
        <v>32</v>
      </c>
      <c r="AX414" s="13" t="s">
        <v>70</v>
      </c>
      <c r="AY414" s="249" t="s">
        <v>142</v>
      </c>
    </row>
    <row r="415" spans="1:51" s="14" customFormat="1" ht="12">
      <c r="A415" s="14"/>
      <c r="B415" s="250"/>
      <c r="C415" s="251"/>
      <c r="D415" s="241" t="s">
        <v>152</v>
      </c>
      <c r="E415" s="252" t="s">
        <v>18</v>
      </c>
      <c r="F415" s="253" t="s">
        <v>468</v>
      </c>
      <c r="G415" s="251"/>
      <c r="H415" s="254">
        <v>7</v>
      </c>
      <c r="I415" s="255"/>
      <c r="J415" s="251"/>
      <c r="K415" s="251"/>
      <c r="L415" s="256"/>
      <c r="M415" s="257"/>
      <c r="N415" s="258"/>
      <c r="O415" s="258"/>
      <c r="P415" s="258"/>
      <c r="Q415" s="258"/>
      <c r="R415" s="258"/>
      <c r="S415" s="258"/>
      <c r="T415" s="25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0" t="s">
        <v>152</v>
      </c>
      <c r="AU415" s="260" t="s">
        <v>79</v>
      </c>
      <c r="AV415" s="14" t="s">
        <v>79</v>
      </c>
      <c r="AW415" s="14" t="s">
        <v>32</v>
      </c>
      <c r="AX415" s="14" t="s">
        <v>70</v>
      </c>
      <c r="AY415" s="260" t="s">
        <v>142</v>
      </c>
    </row>
    <row r="416" spans="1:51" s="15" customFormat="1" ht="12">
      <c r="A416" s="15"/>
      <c r="B416" s="261"/>
      <c r="C416" s="262"/>
      <c r="D416" s="241" t="s">
        <v>152</v>
      </c>
      <c r="E416" s="263" t="s">
        <v>18</v>
      </c>
      <c r="F416" s="264" t="s">
        <v>156</v>
      </c>
      <c r="G416" s="262"/>
      <c r="H416" s="265">
        <v>7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1" t="s">
        <v>152</v>
      </c>
      <c r="AU416" s="271" t="s">
        <v>79</v>
      </c>
      <c r="AV416" s="15" t="s">
        <v>150</v>
      </c>
      <c r="AW416" s="15" t="s">
        <v>32</v>
      </c>
      <c r="AX416" s="15" t="s">
        <v>77</v>
      </c>
      <c r="AY416" s="271" t="s">
        <v>142</v>
      </c>
    </row>
    <row r="417" spans="1:65" s="2" customFormat="1" ht="16.5" customHeight="1">
      <c r="A417" s="39"/>
      <c r="B417" s="40"/>
      <c r="C417" s="272" t="s">
        <v>477</v>
      </c>
      <c r="D417" s="272" t="s">
        <v>321</v>
      </c>
      <c r="E417" s="273" t="s">
        <v>478</v>
      </c>
      <c r="F417" s="274" t="s">
        <v>479</v>
      </c>
      <c r="G417" s="275" t="s">
        <v>442</v>
      </c>
      <c r="H417" s="276">
        <v>7</v>
      </c>
      <c r="I417" s="277"/>
      <c r="J417" s="276">
        <f>ROUND(I417*H417,2)</f>
        <v>0</v>
      </c>
      <c r="K417" s="274" t="s">
        <v>149</v>
      </c>
      <c r="L417" s="278"/>
      <c r="M417" s="279" t="s">
        <v>18</v>
      </c>
      <c r="N417" s="280" t="s">
        <v>41</v>
      </c>
      <c r="O417" s="85"/>
      <c r="P417" s="235">
        <f>O417*H417</f>
        <v>0</v>
      </c>
      <c r="Q417" s="235">
        <v>0.0005</v>
      </c>
      <c r="R417" s="235">
        <f>Q417*H417</f>
        <v>0.0035</v>
      </c>
      <c r="S417" s="235">
        <v>0</v>
      </c>
      <c r="T417" s="23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7" t="s">
        <v>324</v>
      </c>
      <c r="AT417" s="237" t="s">
        <v>321</v>
      </c>
      <c r="AU417" s="237" t="s">
        <v>79</v>
      </c>
      <c r="AY417" s="18" t="s">
        <v>142</v>
      </c>
      <c r="BE417" s="238">
        <f>IF(N417="základní",J417,0)</f>
        <v>0</v>
      </c>
      <c r="BF417" s="238">
        <f>IF(N417="snížená",J417,0)</f>
        <v>0</v>
      </c>
      <c r="BG417" s="238">
        <f>IF(N417="zákl. přenesená",J417,0)</f>
        <v>0</v>
      </c>
      <c r="BH417" s="238">
        <f>IF(N417="sníž. přenesená",J417,0)</f>
        <v>0</v>
      </c>
      <c r="BI417" s="238">
        <f>IF(N417="nulová",J417,0)</f>
        <v>0</v>
      </c>
      <c r="BJ417" s="18" t="s">
        <v>77</v>
      </c>
      <c r="BK417" s="238">
        <f>ROUND(I417*H417,2)</f>
        <v>0</v>
      </c>
      <c r="BL417" s="18" t="s">
        <v>251</v>
      </c>
      <c r="BM417" s="237" t="s">
        <v>932</v>
      </c>
    </row>
    <row r="418" spans="1:51" s="13" customFormat="1" ht="12">
      <c r="A418" s="13"/>
      <c r="B418" s="239"/>
      <c r="C418" s="240"/>
      <c r="D418" s="241" t="s">
        <v>152</v>
      </c>
      <c r="E418" s="242" t="s">
        <v>18</v>
      </c>
      <c r="F418" s="243" t="s">
        <v>162</v>
      </c>
      <c r="G418" s="240"/>
      <c r="H418" s="242" t="s">
        <v>18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152</v>
      </c>
      <c r="AU418" s="249" t="s">
        <v>79</v>
      </c>
      <c r="AV418" s="13" t="s">
        <v>77</v>
      </c>
      <c r="AW418" s="13" t="s">
        <v>32</v>
      </c>
      <c r="AX418" s="13" t="s">
        <v>70</v>
      </c>
      <c r="AY418" s="249" t="s">
        <v>142</v>
      </c>
    </row>
    <row r="419" spans="1:51" s="14" customFormat="1" ht="12">
      <c r="A419" s="14"/>
      <c r="B419" s="250"/>
      <c r="C419" s="251"/>
      <c r="D419" s="241" t="s">
        <v>152</v>
      </c>
      <c r="E419" s="252" t="s">
        <v>18</v>
      </c>
      <c r="F419" s="253" t="s">
        <v>468</v>
      </c>
      <c r="G419" s="251"/>
      <c r="H419" s="254">
        <v>7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0" t="s">
        <v>152</v>
      </c>
      <c r="AU419" s="260" t="s">
        <v>79</v>
      </c>
      <c r="AV419" s="14" t="s">
        <v>79</v>
      </c>
      <c r="AW419" s="14" t="s">
        <v>32</v>
      </c>
      <c r="AX419" s="14" t="s">
        <v>70</v>
      </c>
      <c r="AY419" s="260" t="s">
        <v>142</v>
      </c>
    </row>
    <row r="420" spans="1:51" s="15" customFormat="1" ht="12">
      <c r="A420" s="15"/>
      <c r="B420" s="261"/>
      <c r="C420" s="262"/>
      <c r="D420" s="241" t="s">
        <v>152</v>
      </c>
      <c r="E420" s="263" t="s">
        <v>18</v>
      </c>
      <c r="F420" s="264" t="s">
        <v>156</v>
      </c>
      <c r="G420" s="262"/>
      <c r="H420" s="265">
        <v>7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1" t="s">
        <v>152</v>
      </c>
      <c r="AU420" s="271" t="s">
        <v>79</v>
      </c>
      <c r="AV420" s="15" t="s">
        <v>150</v>
      </c>
      <c r="AW420" s="15" t="s">
        <v>32</v>
      </c>
      <c r="AX420" s="15" t="s">
        <v>77</v>
      </c>
      <c r="AY420" s="271" t="s">
        <v>142</v>
      </c>
    </row>
    <row r="421" spans="1:65" s="2" customFormat="1" ht="16.5" customHeight="1">
      <c r="A421" s="39"/>
      <c r="B421" s="40"/>
      <c r="C421" s="272" t="s">
        <v>481</v>
      </c>
      <c r="D421" s="272" t="s">
        <v>321</v>
      </c>
      <c r="E421" s="273" t="s">
        <v>482</v>
      </c>
      <c r="F421" s="274" t="s">
        <v>483</v>
      </c>
      <c r="G421" s="275" t="s">
        <v>367</v>
      </c>
      <c r="H421" s="276">
        <v>7</v>
      </c>
      <c r="I421" s="277"/>
      <c r="J421" s="276">
        <f>ROUND(I421*H421,2)</f>
        <v>0</v>
      </c>
      <c r="K421" s="274" t="s">
        <v>149</v>
      </c>
      <c r="L421" s="278"/>
      <c r="M421" s="279" t="s">
        <v>18</v>
      </c>
      <c r="N421" s="280" t="s">
        <v>41</v>
      </c>
      <c r="O421" s="85"/>
      <c r="P421" s="235">
        <f>O421*H421</f>
        <v>0</v>
      </c>
      <c r="Q421" s="235">
        <v>0.006</v>
      </c>
      <c r="R421" s="235">
        <f>Q421*H421</f>
        <v>0.042</v>
      </c>
      <c r="S421" s="235">
        <v>0</v>
      </c>
      <c r="T421" s="23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7" t="s">
        <v>324</v>
      </c>
      <c r="AT421" s="237" t="s">
        <v>321</v>
      </c>
      <c r="AU421" s="237" t="s">
        <v>79</v>
      </c>
      <c r="AY421" s="18" t="s">
        <v>142</v>
      </c>
      <c r="BE421" s="238">
        <f>IF(N421="základní",J421,0)</f>
        <v>0</v>
      </c>
      <c r="BF421" s="238">
        <f>IF(N421="snížená",J421,0)</f>
        <v>0</v>
      </c>
      <c r="BG421" s="238">
        <f>IF(N421="zákl. přenesená",J421,0)</f>
        <v>0</v>
      </c>
      <c r="BH421" s="238">
        <f>IF(N421="sníž. přenesená",J421,0)</f>
        <v>0</v>
      </c>
      <c r="BI421" s="238">
        <f>IF(N421="nulová",J421,0)</f>
        <v>0</v>
      </c>
      <c r="BJ421" s="18" t="s">
        <v>77</v>
      </c>
      <c r="BK421" s="238">
        <f>ROUND(I421*H421,2)</f>
        <v>0</v>
      </c>
      <c r="BL421" s="18" t="s">
        <v>251</v>
      </c>
      <c r="BM421" s="237" t="s">
        <v>933</v>
      </c>
    </row>
    <row r="422" spans="1:51" s="13" customFormat="1" ht="12">
      <c r="A422" s="13"/>
      <c r="B422" s="239"/>
      <c r="C422" s="240"/>
      <c r="D422" s="241" t="s">
        <v>152</v>
      </c>
      <c r="E422" s="242" t="s">
        <v>18</v>
      </c>
      <c r="F422" s="243" t="s">
        <v>162</v>
      </c>
      <c r="G422" s="240"/>
      <c r="H422" s="242" t="s">
        <v>18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152</v>
      </c>
      <c r="AU422" s="249" t="s">
        <v>79</v>
      </c>
      <c r="AV422" s="13" t="s">
        <v>77</v>
      </c>
      <c r="AW422" s="13" t="s">
        <v>32</v>
      </c>
      <c r="AX422" s="13" t="s">
        <v>70</v>
      </c>
      <c r="AY422" s="249" t="s">
        <v>142</v>
      </c>
    </row>
    <row r="423" spans="1:51" s="14" customFormat="1" ht="12">
      <c r="A423" s="14"/>
      <c r="B423" s="250"/>
      <c r="C423" s="251"/>
      <c r="D423" s="241" t="s">
        <v>152</v>
      </c>
      <c r="E423" s="252" t="s">
        <v>18</v>
      </c>
      <c r="F423" s="253" t="s">
        <v>468</v>
      </c>
      <c r="G423" s="251"/>
      <c r="H423" s="254">
        <v>7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0" t="s">
        <v>152</v>
      </c>
      <c r="AU423" s="260" t="s">
        <v>79</v>
      </c>
      <c r="AV423" s="14" t="s">
        <v>79</v>
      </c>
      <c r="AW423" s="14" t="s">
        <v>32</v>
      </c>
      <c r="AX423" s="14" t="s">
        <v>70</v>
      </c>
      <c r="AY423" s="260" t="s">
        <v>142</v>
      </c>
    </row>
    <row r="424" spans="1:51" s="15" customFormat="1" ht="12">
      <c r="A424" s="15"/>
      <c r="B424" s="261"/>
      <c r="C424" s="262"/>
      <c r="D424" s="241" t="s">
        <v>152</v>
      </c>
      <c r="E424" s="263" t="s">
        <v>18</v>
      </c>
      <c r="F424" s="264" t="s">
        <v>156</v>
      </c>
      <c r="G424" s="262"/>
      <c r="H424" s="265">
        <v>7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1" t="s">
        <v>152</v>
      </c>
      <c r="AU424" s="271" t="s">
        <v>79</v>
      </c>
      <c r="AV424" s="15" t="s">
        <v>150</v>
      </c>
      <c r="AW424" s="15" t="s">
        <v>32</v>
      </c>
      <c r="AX424" s="15" t="s">
        <v>77</v>
      </c>
      <c r="AY424" s="271" t="s">
        <v>142</v>
      </c>
    </row>
    <row r="425" spans="1:65" s="2" customFormat="1" ht="16.5" customHeight="1">
      <c r="A425" s="39"/>
      <c r="B425" s="40"/>
      <c r="C425" s="227" t="s">
        <v>485</v>
      </c>
      <c r="D425" s="227" t="s">
        <v>145</v>
      </c>
      <c r="E425" s="228" t="s">
        <v>486</v>
      </c>
      <c r="F425" s="229" t="s">
        <v>487</v>
      </c>
      <c r="G425" s="230" t="s">
        <v>415</v>
      </c>
      <c r="H425" s="231">
        <v>1</v>
      </c>
      <c r="I425" s="232"/>
      <c r="J425" s="231">
        <f>ROUND(I425*H425,2)</f>
        <v>0</v>
      </c>
      <c r="K425" s="229" t="s">
        <v>149</v>
      </c>
      <c r="L425" s="45"/>
      <c r="M425" s="233" t="s">
        <v>18</v>
      </c>
      <c r="N425" s="234" t="s">
        <v>41</v>
      </c>
      <c r="O425" s="85"/>
      <c r="P425" s="235">
        <f>O425*H425</f>
        <v>0</v>
      </c>
      <c r="Q425" s="235">
        <v>0</v>
      </c>
      <c r="R425" s="235">
        <f>Q425*H425</f>
        <v>0</v>
      </c>
      <c r="S425" s="235">
        <v>0.0176</v>
      </c>
      <c r="T425" s="236">
        <f>S425*H425</f>
        <v>0.0176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7" t="s">
        <v>251</v>
      </c>
      <c r="AT425" s="237" t="s">
        <v>145</v>
      </c>
      <c r="AU425" s="237" t="s">
        <v>79</v>
      </c>
      <c r="AY425" s="18" t="s">
        <v>142</v>
      </c>
      <c r="BE425" s="238">
        <f>IF(N425="základní",J425,0)</f>
        <v>0</v>
      </c>
      <c r="BF425" s="238">
        <f>IF(N425="snížená",J425,0)</f>
        <v>0</v>
      </c>
      <c r="BG425" s="238">
        <f>IF(N425="zákl. přenesená",J425,0)</f>
        <v>0</v>
      </c>
      <c r="BH425" s="238">
        <f>IF(N425="sníž. přenesená",J425,0)</f>
        <v>0</v>
      </c>
      <c r="BI425" s="238">
        <f>IF(N425="nulová",J425,0)</f>
        <v>0</v>
      </c>
      <c r="BJ425" s="18" t="s">
        <v>77</v>
      </c>
      <c r="BK425" s="238">
        <f>ROUND(I425*H425,2)</f>
        <v>0</v>
      </c>
      <c r="BL425" s="18" t="s">
        <v>251</v>
      </c>
      <c r="BM425" s="237" t="s">
        <v>934</v>
      </c>
    </row>
    <row r="426" spans="1:51" s="13" customFormat="1" ht="12">
      <c r="A426" s="13"/>
      <c r="B426" s="239"/>
      <c r="C426" s="240"/>
      <c r="D426" s="241" t="s">
        <v>152</v>
      </c>
      <c r="E426" s="242" t="s">
        <v>18</v>
      </c>
      <c r="F426" s="243" t="s">
        <v>417</v>
      </c>
      <c r="G426" s="240"/>
      <c r="H426" s="242" t="s">
        <v>18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152</v>
      </c>
      <c r="AU426" s="249" t="s">
        <v>79</v>
      </c>
      <c r="AV426" s="13" t="s">
        <v>77</v>
      </c>
      <c r="AW426" s="13" t="s">
        <v>32</v>
      </c>
      <c r="AX426" s="13" t="s">
        <v>70</v>
      </c>
      <c r="AY426" s="249" t="s">
        <v>142</v>
      </c>
    </row>
    <row r="427" spans="1:51" s="14" customFormat="1" ht="12">
      <c r="A427" s="14"/>
      <c r="B427" s="250"/>
      <c r="C427" s="251"/>
      <c r="D427" s="241" t="s">
        <v>152</v>
      </c>
      <c r="E427" s="252" t="s">
        <v>18</v>
      </c>
      <c r="F427" s="253" t="s">
        <v>77</v>
      </c>
      <c r="G427" s="251"/>
      <c r="H427" s="254">
        <v>1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0" t="s">
        <v>152</v>
      </c>
      <c r="AU427" s="260" t="s">
        <v>79</v>
      </c>
      <c r="AV427" s="14" t="s">
        <v>79</v>
      </c>
      <c r="AW427" s="14" t="s">
        <v>32</v>
      </c>
      <c r="AX427" s="14" t="s">
        <v>70</v>
      </c>
      <c r="AY427" s="260" t="s">
        <v>142</v>
      </c>
    </row>
    <row r="428" spans="1:51" s="15" customFormat="1" ht="12">
      <c r="A428" s="15"/>
      <c r="B428" s="261"/>
      <c r="C428" s="262"/>
      <c r="D428" s="241" t="s">
        <v>152</v>
      </c>
      <c r="E428" s="263" t="s">
        <v>18</v>
      </c>
      <c r="F428" s="264" t="s">
        <v>156</v>
      </c>
      <c r="G428" s="262"/>
      <c r="H428" s="265">
        <v>1</v>
      </c>
      <c r="I428" s="266"/>
      <c r="J428" s="262"/>
      <c r="K428" s="262"/>
      <c r="L428" s="267"/>
      <c r="M428" s="268"/>
      <c r="N428" s="269"/>
      <c r="O428" s="269"/>
      <c r="P428" s="269"/>
      <c r="Q428" s="269"/>
      <c r="R428" s="269"/>
      <c r="S428" s="269"/>
      <c r="T428" s="270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1" t="s">
        <v>152</v>
      </c>
      <c r="AU428" s="271" t="s">
        <v>79</v>
      </c>
      <c r="AV428" s="15" t="s">
        <v>150</v>
      </c>
      <c r="AW428" s="15" t="s">
        <v>32</v>
      </c>
      <c r="AX428" s="15" t="s">
        <v>77</v>
      </c>
      <c r="AY428" s="271" t="s">
        <v>142</v>
      </c>
    </row>
    <row r="429" spans="1:65" s="2" customFormat="1" ht="16.5" customHeight="1">
      <c r="A429" s="39"/>
      <c r="B429" s="40"/>
      <c r="C429" s="227" t="s">
        <v>489</v>
      </c>
      <c r="D429" s="227" t="s">
        <v>145</v>
      </c>
      <c r="E429" s="228" t="s">
        <v>490</v>
      </c>
      <c r="F429" s="229" t="s">
        <v>491</v>
      </c>
      <c r="G429" s="230" t="s">
        <v>367</v>
      </c>
      <c r="H429" s="231">
        <v>1</v>
      </c>
      <c r="I429" s="232"/>
      <c r="J429" s="231">
        <f>ROUND(I429*H429,2)</f>
        <v>0</v>
      </c>
      <c r="K429" s="229" t="s">
        <v>149</v>
      </c>
      <c r="L429" s="45"/>
      <c r="M429" s="233" t="s">
        <v>18</v>
      </c>
      <c r="N429" s="234" t="s">
        <v>41</v>
      </c>
      <c r="O429" s="85"/>
      <c r="P429" s="235">
        <f>O429*H429</f>
        <v>0</v>
      </c>
      <c r="Q429" s="235">
        <v>0.00145</v>
      </c>
      <c r="R429" s="235">
        <f>Q429*H429</f>
        <v>0.00145</v>
      </c>
      <c r="S429" s="235">
        <v>0</v>
      </c>
      <c r="T429" s="23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7" t="s">
        <v>251</v>
      </c>
      <c r="AT429" s="237" t="s">
        <v>145</v>
      </c>
      <c r="AU429" s="237" t="s">
        <v>79</v>
      </c>
      <c r="AY429" s="18" t="s">
        <v>142</v>
      </c>
      <c r="BE429" s="238">
        <f>IF(N429="základní",J429,0)</f>
        <v>0</v>
      </c>
      <c r="BF429" s="238">
        <f>IF(N429="snížená",J429,0)</f>
        <v>0</v>
      </c>
      <c r="BG429" s="238">
        <f>IF(N429="zákl. přenesená",J429,0)</f>
        <v>0</v>
      </c>
      <c r="BH429" s="238">
        <f>IF(N429="sníž. přenesená",J429,0)</f>
        <v>0</v>
      </c>
      <c r="BI429" s="238">
        <f>IF(N429="nulová",J429,0)</f>
        <v>0</v>
      </c>
      <c r="BJ429" s="18" t="s">
        <v>77</v>
      </c>
      <c r="BK429" s="238">
        <f>ROUND(I429*H429,2)</f>
        <v>0</v>
      </c>
      <c r="BL429" s="18" t="s">
        <v>251</v>
      </c>
      <c r="BM429" s="237" t="s">
        <v>935</v>
      </c>
    </row>
    <row r="430" spans="1:51" s="14" customFormat="1" ht="12">
      <c r="A430" s="14"/>
      <c r="B430" s="250"/>
      <c r="C430" s="251"/>
      <c r="D430" s="241" t="s">
        <v>152</v>
      </c>
      <c r="E430" s="252" t="s">
        <v>18</v>
      </c>
      <c r="F430" s="253" t="s">
        <v>77</v>
      </c>
      <c r="G430" s="251"/>
      <c r="H430" s="254">
        <v>1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0" t="s">
        <v>152</v>
      </c>
      <c r="AU430" s="260" t="s">
        <v>79</v>
      </c>
      <c r="AV430" s="14" t="s">
        <v>79</v>
      </c>
      <c r="AW430" s="14" t="s">
        <v>32</v>
      </c>
      <c r="AX430" s="14" t="s">
        <v>70</v>
      </c>
      <c r="AY430" s="260" t="s">
        <v>142</v>
      </c>
    </row>
    <row r="431" spans="1:51" s="15" customFormat="1" ht="12">
      <c r="A431" s="15"/>
      <c r="B431" s="261"/>
      <c r="C431" s="262"/>
      <c r="D431" s="241" t="s">
        <v>152</v>
      </c>
      <c r="E431" s="263" t="s">
        <v>18</v>
      </c>
      <c r="F431" s="264" t="s">
        <v>156</v>
      </c>
      <c r="G431" s="262"/>
      <c r="H431" s="265">
        <v>1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1" t="s">
        <v>152</v>
      </c>
      <c r="AU431" s="271" t="s">
        <v>79</v>
      </c>
      <c r="AV431" s="15" t="s">
        <v>150</v>
      </c>
      <c r="AW431" s="15" t="s">
        <v>32</v>
      </c>
      <c r="AX431" s="15" t="s">
        <v>77</v>
      </c>
      <c r="AY431" s="271" t="s">
        <v>142</v>
      </c>
    </row>
    <row r="432" spans="1:65" s="2" customFormat="1" ht="16.5" customHeight="1">
      <c r="A432" s="39"/>
      <c r="B432" s="40"/>
      <c r="C432" s="272" t="s">
        <v>493</v>
      </c>
      <c r="D432" s="272" t="s">
        <v>321</v>
      </c>
      <c r="E432" s="273" t="s">
        <v>494</v>
      </c>
      <c r="F432" s="274" t="s">
        <v>495</v>
      </c>
      <c r="G432" s="275" t="s">
        <v>367</v>
      </c>
      <c r="H432" s="276">
        <v>1</v>
      </c>
      <c r="I432" s="277"/>
      <c r="J432" s="276">
        <f>ROUND(I432*H432,2)</f>
        <v>0</v>
      </c>
      <c r="K432" s="274" t="s">
        <v>149</v>
      </c>
      <c r="L432" s="278"/>
      <c r="M432" s="279" t="s">
        <v>18</v>
      </c>
      <c r="N432" s="280" t="s">
        <v>41</v>
      </c>
      <c r="O432" s="85"/>
      <c r="P432" s="235">
        <f>O432*H432</f>
        <v>0</v>
      </c>
      <c r="Q432" s="235">
        <v>0.016</v>
      </c>
      <c r="R432" s="235">
        <f>Q432*H432</f>
        <v>0.016</v>
      </c>
      <c r="S432" s="235">
        <v>0</v>
      </c>
      <c r="T432" s="23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7" t="s">
        <v>324</v>
      </c>
      <c r="AT432" s="237" t="s">
        <v>321</v>
      </c>
      <c r="AU432" s="237" t="s">
        <v>79</v>
      </c>
      <c r="AY432" s="18" t="s">
        <v>142</v>
      </c>
      <c r="BE432" s="238">
        <f>IF(N432="základní",J432,0)</f>
        <v>0</v>
      </c>
      <c r="BF432" s="238">
        <f>IF(N432="snížená",J432,0)</f>
        <v>0</v>
      </c>
      <c r="BG432" s="238">
        <f>IF(N432="zákl. přenesená",J432,0)</f>
        <v>0</v>
      </c>
      <c r="BH432" s="238">
        <f>IF(N432="sníž. přenesená",J432,0)</f>
        <v>0</v>
      </c>
      <c r="BI432" s="238">
        <f>IF(N432="nulová",J432,0)</f>
        <v>0</v>
      </c>
      <c r="BJ432" s="18" t="s">
        <v>77</v>
      </c>
      <c r="BK432" s="238">
        <f>ROUND(I432*H432,2)</f>
        <v>0</v>
      </c>
      <c r="BL432" s="18" t="s">
        <v>251</v>
      </c>
      <c r="BM432" s="237" t="s">
        <v>936</v>
      </c>
    </row>
    <row r="433" spans="1:51" s="14" customFormat="1" ht="12">
      <c r="A433" s="14"/>
      <c r="B433" s="250"/>
      <c r="C433" s="251"/>
      <c r="D433" s="241" t="s">
        <v>152</v>
      </c>
      <c r="E433" s="252" t="s">
        <v>18</v>
      </c>
      <c r="F433" s="253" t="s">
        <v>77</v>
      </c>
      <c r="G433" s="251"/>
      <c r="H433" s="254">
        <v>1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0" t="s">
        <v>152</v>
      </c>
      <c r="AU433" s="260" t="s">
        <v>79</v>
      </c>
      <c r="AV433" s="14" t="s">
        <v>79</v>
      </c>
      <c r="AW433" s="14" t="s">
        <v>32</v>
      </c>
      <c r="AX433" s="14" t="s">
        <v>70</v>
      </c>
      <c r="AY433" s="260" t="s">
        <v>142</v>
      </c>
    </row>
    <row r="434" spans="1:51" s="15" customFormat="1" ht="12">
      <c r="A434" s="15"/>
      <c r="B434" s="261"/>
      <c r="C434" s="262"/>
      <c r="D434" s="241" t="s">
        <v>152</v>
      </c>
      <c r="E434" s="263" t="s">
        <v>18</v>
      </c>
      <c r="F434" s="264" t="s">
        <v>156</v>
      </c>
      <c r="G434" s="262"/>
      <c r="H434" s="265">
        <v>1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1" t="s">
        <v>152</v>
      </c>
      <c r="AU434" s="271" t="s">
        <v>79</v>
      </c>
      <c r="AV434" s="15" t="s">
        <v>150</v>
      </c>
      <c r="AW434" s="15" t="s">
        <v>32</v>
      </c>
      <c r="AX434" s="15" t="s">
        <v>77</v>
      </c>
      <c r="AY434" s="271" t="s">
        <v>142</v>
      </c>
    </row>
    <row r="435" spans="1:65" s="2" customFormat="1" ht="16.5" customHeight="1">
      <c r="A435" s="39"/>
      <c r="B435" s="40"/>
      <c r="C435" s="227" t="s">
        <v>497</v>
      </c>
      <c r="D435" s="227" t="s">
        <v>145</v>
      </c>
      <c r="E435" s="228" t="s">
        <v>498</v>
      </c>
      <c r="F435" s="229" t="s">
        <v>499</v>
      </c>
      <c r="G435" s="230" t="s">
        <v>415</v>
      </c>
      <c r="H435" s="231">
        <v>5</v>
      </c>
      <c r="I435" s="232"/>
      <c r="J435" s="231">
        <f>ROUND(I435*H435,2)</f>
        <v>0</v>
      </c>
      <c r="K435" s="229" t="s">
        <v>149</v>
      </c>
      <c r="L435" s="45"/>
      <c r="M435" s="233" t="s">
        <v>18</v>
      </c>
      <c r="N435" s="234" t="s">
        <v>41</v>
      </c>
      <c r="O435" s="85"/>
      <c r="P435" s="235">
        <f>O435*H435</f>
        <v>0</v>
      </c>
      <c r="Q435" s="235">
        <v>0.00052</v>
      </c>
      <c r="R435" s="235">
        <f>Q435*H435</f>
        <v>0.0026</v>
      </c>
      <c r="S435" s="235">
        <v>0</v>
      </c>
      <c r="T435" s="23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7" t="s">
        <v>251</v>
      </c>
      <c r="AT435" s="237" t="s">
        <v>145</v>
      </c>
      <c r="AU435" s="237" t="s">
        <v>79</v>
      </c>
      <c r="AY435" s="18" t="s">
        <v>142</v>
      </c>
      <c r="BE435" s="238">
        <f>IF(N435="základní",J435,0)</f>
        <v>0</v>
      </c>
      <c r="BF435" s="238">
        <f>IF(N435="snížená",J435,0)</f>
        <v>0</v>
      </c>
      <c r="BG435" s="238">
        <f>IF(N435="zákl. přenesená",J435,0)</f>
        <v>0</v>
      </c>
      <c r="BH435" s="238">
        <f>IF(N435="sníž. přenesená",J435,0)</f>
        <v>0</v>
      </c>
      <c r="BI435" s="238">
        <f>IF(N435="nulová",J435,0)</f>
        <v>0</v>
      </c>
      <c r="BJ435" s="18" t="s">
        <v>77</v>
      </c>
      <c r="BK435" s="238">
        <f>ROUND(I435*H435,2)</f>
        <v>0</v>
      </c>
      <c r="BL435" s="18" t="s">
        <v>251</v>
      </c>
      <c r="BM435" s="237" t="s">
        <v>937</v>
      </c>
    </row>
    <row r="436" spans="1:51" s="13" customFormat="1" ht="12">
      <c r="A436" s="13"/>
      <c r="B436" s="239"/>
      <c r="C436" s="240"/>
      <c r="D436" s="241" t="s">
        <v>152</v>
      </c>
      <c r="E436" s="242" t="s">
        <v>18</v>
      </c>
      <c r="F436" s="243" t="s">
        <v>162</v>
      </c>
      <c r="G436" s="240"/>
      <c r="H436" s="242" t="s">
        <v>18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152</v>
      </c>
      <c r="AU436" s="249" t="s">
        <v>79</v>
      </c>
      <c r="AV436" s="13" t="s">
        <v>77</v>
      </c>
      <c r="AW436" s="13" t="s">
        <v>32</v>
      </c>
      <c r="AX436" s="13" t="s">
        <v>70</v>
      </c>
      <c r="AY436" s="249" t="s">
        <v>142</v>
      </c>
    </row>
    <row r="437" spans="1:51" s="14" customFormat="1" ht="12">
      <c r="A437" s="14"/>
      <c r="B437" s="250"/>
      <c r="C437" s="251"/>
      <c r="D437" s="241" t="s">
        <v>152</v>
      </c>
      <c r="E437" s="252" t="s">
        <v>18</v>
      </c>
      <c r="F437" s="253" t="s">
        <v>501</v>
      </c>
      <c r="G437" s="251"/>
      <c r="H437" s="254">
        <v>5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0" t="s">
        <v>152</v>
      </c>
      <c r="AU437" s="260" t="s">
        <v>79</v>
      </c>
      <c r="AV437" s="14" t="s">
        <v>79</v>
      </c>
      <c r="AW437" s="14" t="s">
        <v>32</v>
      </c>
      <c r="AX437" s="14" t="s">
        <v>70</v>
      </c>
      <c r="AY437" s="260" t="s">
        <v>142</v>
      </c>
    </row>
    <row r="438" spans="1:51" s="15" customFormat="1" ht="12">
      <c r="A438" s="15"/>
      <c r="B438" s="261"/>
      <c r="C438" s="262"/>
      <c r="D438" s="241" t="s">
        <v>152</v>
      </c>
      <c r="E438" s="263" t="s">
        <v>18</v>
      </c>
      <c r="F438" s="264" t="s">
        <v>156</v>
      </c>
      <c r="G438" s="262"/>
      <c r="H438" s="265">
        <v>5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1" t="s">
        <v>152</v>
      </c>
      <c r="AU438" s="271" t="s">
        <v>79</v>
      </c>
      <c r="AV438" s="15" t="s">
        <v>150</v>
      </c>
      <c r="AW438" s="15" t="s">
        <v>32</v>
      </c>
      <c r="AX438" s="15" t="s">
        <v>77</v>
      </c>
      <c r="AY438" s="271" t="s">
        <v>142</v>
      </c>
    </row>
    <row r="439" spans="1:65" s="2" customFormat="1" ht="16.5" customHeight="1">
      <c r="A439" s="39"/>
      <c r="B439" s="40"/>
      <c r="C439" s="227" t="s">
        <v>502</v>
      </c>
      <c r="D439" s="227" t="s">
        <v>145</v>
      </c>
      <c r="E439" s="228" t="s">
        <v>503</v>
      </c>
      <c r="F439" s="229" t="s">
        <v>504</v>
      </c>
      <c r="G439" s="230" t="s">
        <v>415</v>
      </c>
      <c r="H439" s="231">
        <v>7</v>
      </c>
      <c r="I439" s="232"/>
      <c r="J439" s="231">
        <f>ROUND(I439*H439,2)</f>
        <v>0</v>
      </c>
      <c r="K439" s="229" t="s">
        <v>149</v>
      </c>
      <c r="L439" s="45"/>
      <c r="M439" s="233" t="s">
        <v>18</v>
      </c>
      <c r="N439" s="234" t="s">
        <v>41</v>
      </c>
      <c r="O439" s="85"/>
      <c r="P439" s="235">
        <f>O439*H439</f>
        <v>0</v>
      </c>
      <c r="Q439" s="235">
        <v>0.00052</v>
      </c>
      <c r="R439" s="235">
        <f>Q439*H439</f>
        <v>0.0036399999999999996</v>
      </c>
      <c r="S439" s="235">
        <v>0</v>
      </c>
      <c r="T439" s="23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7" t="s">
        <v>251</v>
      </c>
      <c r="AT439" s="237" t="s">
        <v>145</v>
      </c>
      <c r="AU439" s="237" t="s">
        <v>79</v>
      </c>
      <c r="AY439" s="18" t="s">
        <v>142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8" t="s">
        <v>77</v>
      </c>
      <c r="BK439" s="238">
        <f>ROUND(I439*H439,2)</f>
        <v>0</v>
      </c>
      <c r="BL439" s="18" t="s">
        <v>251</v>
      </c>
      <c r="BM439" s="237" t="s">
        <v>938</v>
      </c>
    </row>
    <row r="440" spans="1:51" s="13" customFormat="1" ht="12">
      <c r="A440" s="13"/>
      <c r="B440" s="239"/>
      <c r="C440" s="240"/>
      <c r="D440" s="241" t="s">
        <v>152</v>
      </c>
      <c r="E440" s="242" t="s">
        <v>18</v>
      </c>
      <c r="F440" s="243" t="s">
        <v>162</v>
      </c>
      <c r="G440" s="240"/>
      <c r="H440" s="242" t="s">
        <v>18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152</v>
      </c>
      <c r="AU440" s="249" t="s">
        <v>79</v>
      </c>
      <c r="AV440" s="13" t="s">
        <v>77</v>
      </c>
      <c r="AW440" s="13" t="s">
        <v>32</v>
      </c>
      <c r="AX440" s="13" t="s">
        <v>70</v>
      </c>
      <c r="AY440" s="249" t="s">
        <v>142</v>
      </c>
    </row>
    <row r="441" spans="1:51" s="14" customFormat="1" ht="12">
      <c r="A441" s="14"/>
      <c r="B441" s="250"/>
      <c r="C441" s="251"/>
      <c r="D441" s="241" t="s">
        <v>152</v>
      </c>
      <c r="E441" s="252" t="s">
        <v>18</v>
      </c>
      <c r="F441" s="253" t="s">
        <v>418</v>
      </c>
      <c r="G441" s="251"/>
      <c r="H441" s="254">
        <v>7</v>
      </c>
      <c r="I441" s="255"/>
      <c r="J441" s="251"/>
      <c r="K441" s="251"/>
      <c r="L441" s="256"/>
      <c r="M441" s="257"/>
      <c r="N441" s="258"/>
      <c r="O441" s="258"/>
      <c r="P441" s="258"/>
      <c r="Q441" s="258"/>
      <c r="R441" s="258"/>
      <c r="S441" s="258"/>
      <c r="T441" s="25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0" t="s">
        <v>152</v>
      </c>
      <c r="AU441" s="260" t="s">
        <v>79</v>
      </c>
      <c r="AV441" s="14" t="s">
        <v>79</v>
      </c>
      <c r="AW441" s="14" t="s">
        <v>32</v>
      </c>
      <c r="AX441" s="14" t="s">
        <v>70</v>
      </c>
      <c r="AY441" s="260" t="s">
        <v>142</v>
      </c>
    </row>
    <row r="442" spans="1:51" s="15" customFormat="1" ht="12">
      <c r="A442" s="15"/>
      <c r="B442" s="261"/>
      <c r="C442" s="262"/>
      <c r="D442" s="241" t="s">
        <v>152</v>
      </c>
      <c r="E442" s="263" t="s">
        <v>18</v>
      </c>
      <c r="F442" s="264" t="s">
        <v>156</v>
      </c>
      <c r="G442" s="262"/>
      <c r="H442" s="265">
        <v>7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1" t="s">
        <v>152</v>
      </c>
      <c r="AU442" s="271" t="s">
        <v>79</v>
      </c>
      <c r="AV442" s="15" t="s">
        <v>150</v>
      </c>
      <c r="AW442" s="15" t="s">
        <v>32</v>
      </c>
      <c r="AX442" s="15" t="s">
        <v>77</v>
      </c>
      <c r="AY442" s="271" t="s">
        <v>142</v>
      </c>
    </row>
    <row r="443" spans="1:65" s="2" customFormat="1" ht="16.5" customHeight="1">
      <c r="A443" s="39"/>
      <c r="B443" s="40"/>
      <c r="C443" s="227" t="s">
        <v>506</v>
      </c>
      <c r="D443" s="227" t="s">
        <v>145</v>
      </c>
      <c r="E443" s="228" t="s">
        <v>507</v>
      </c>
      <c r="F443" s="229" t="s">
        <v>508</v>
      </c>
      <c r="G443" s="230" t="s">
        <v>415</v>
      </c>
      <c r="H443" s="231">
        <v>2</v>
      </c>
      <c r="I443" s="232"/>
      <c r="J443" s="231">
        <f>ROUND(I443*H443,2)</f>
        <v>0</v>
      </c>
      <c r="K443" s="229" t="s">
        <v>149</v>
      </c>
      <c r="L443" s="45"/>
      <c r="M443" s="233" t="s">
        <v>18</v>
      </c>
      <c r="N443" s="234" t="s">
        <v>41</v>
      </c>
      <c r="O443" s="85"/>
      <c r="P443" s="235">
        <f>O443*H443</f>
        <v>0</v>
      </c>
      <c r="Q443" s="235">
        <v>0.00052</v>
      </c>
      <c r="R443" s="235">
        <f>Q443*H443</f>
        <v>0.00104</v>
      </c>
      <c r="S443" s="235">
        <v>0</v>
      </c>
      <c r="T443" s="23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7" t="s">
        <v>251</v>
      </c>
      <c r="AT443" s="237" t="s">
        <v>145</v>
      </c>
      <c r="AU443" s="237" t="s">
        <v>79</v>
      </c>
      <c r="AY443" s="18" t="s">
        <v>142</v>
      </c>
      <c r="BE443" s="238">
        <f>IF(N443="základní",J443,0)</f>
        <v>0</v>
      </c>
      <c r="BF443" s="238">
        <f>IF(N443="snížená",J443,0)</f>
        <v>0</v>
      </c>
      <c r="BG443" s="238">
        <f>IF(N443="zákl. přenesená",J443,0)</f>
        <v>0</v>
      </c>
      <c r="BH443" s="238">
        <f>IF(N443="sníž. přenesená",J443,0)</f>
        <v>0</v>
      </c>
      <c r="BI443" s="238">
        <f>IF(N443="nulová",J443,0)</f>
        <v>0</v>
      </c>
      <c r="BJ443" s="18" t="s">
        <v>77</v>
      </c>
      <c r="BK443" s="238">
        <f>ROUND(I443*H443,2)</f>
        <v>0</v>
      </c>
      <c r="BL443" s="18" t="s">
        <v>251</v>
      </c>
      <c r="BM443" s="237" t="s">
        <v>939</v>
      </c>
    </row>
    <row r="444" spans="1:51" s="13" customFormat="1" ht="12">
      <c r="A444" s="13"/>
      <c r="B444" s="239"/>
      <c r="C444" s="240"/>
      <c r="D444" s="241" t="s">
        <v>152</v>
      </c>
      <c r="E444" s="242" t="s">
        <v>18</v>
      </c>
      <c r="F444" s="243" t="s">
        <v>162</v>
      </c>
      <c r="G444" s="240"/>
      <c r="H444" s="242" t="s">
        <v>18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152</v>
      </c>
      <c r="AU444" s="249" t="s">
        <v>79</v>
      </c>
      <c r="AV444" s="13" t="s">
        <v>77</v>
      </c>
      <c r="AW444" s="13" t="s">
        <v>32</v>
      </c>
      <c r="AX444" s="13" t="s">
        <v>70</v>
      </c>
      <c r="AY444" s="249" t="s">
        <v>142</v>
      </c>
    </row>
    <row r="445" spans="1:51" s="14" customFormat="1" ht="12">
      <c r="A445" s="14"/>
      <c r="B445" s="250"/>
      <c r="C445" s="251"/>
      <c r="D445" s="241" t="s">
        <v>152</v>
      </c>
      <c r="E445" s="252" t="s">
        <v>18</v>
      </c>
      <c r="F445" s="253" t="s">
        <v>79</v>
      </c>
      <c r="G445" s="251"/>
      <c r="H445" s="254">
        <v>2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0" t="s">
        <v>152</v>
      </c>
      <c r="AU445" s="260" t="s">
        <v>79</v>
      </c>
      <c r="AV445" s="14" t="s">
        <v>79</v>
      </c>
      <c r="AW445" s="14" t="s">
        <v>32</v>
      </c>
      <c r="AX445" s="14" t="s">
        <v>70</v>
      </c>
      <c r="AY445" s="260" t="s">
        <v>142</v>
      </c>
    </row>
    <row r="446" spans="1:51" s="15" customFormat="1" ht="12">
      <c r="A446" s="15"/>
      <c r="B446" s="261"/>
      <c r="C446" s="262"/>
      <c r="D446" s="241" t="s">
        <v>152</v>
      </c>
      <c r="E446" s="263" t="s">
        <v>18</v>
      </c>
      <c r="F446" s="264" t="s">
        <v>156</v>
      </c>
      <c r="G446" s="262"/>
      <c r="H446" s="265">
        <v>2</v>
      </c>
      <c r="I446" s="266"/>
      <c r="J446" s="262"/>
      <c r="K446" s="262"/>
      <c r="L446" s="267"/>
      <c r="M446" s="268"/>
      <c r="N446" s="269"/>
      <c r="O446" s="269"/>
      <c r="P446" s="269"/>
      <c r="Q446" s="269"/>
      <c r="R446" s="269"/>
      <c r="S446" s="269"/>
      <c r="T446" s="270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71" t="s">
        <v>152</v>
      </c>
      <c r="AU446" s="271" t="s">
        <v>79</v>
      </c>
      <c r="AV446" s="15" t="s">
        <v>150</v>
      </c>
      <c r="AW446" s="15" t="s">
        <v>32</v>
      </c>
      <c r="AX446" s="15" t="s">
        <v>77</v>
      </c>
      <c r="AY446" s="271" t="s">
        <v>142</v>
      </c>
    </row>
    <row r="447" spans="1:65" s="2" customFormat="1" ht="16.5" customHeight="1">
      <c r="A447" s="39"/>
      <c r="B447" s="40"/>
      <c r="C447" s="227" t="s">
        <v>510</v>
      </c>
      <c r="D447" s="227" t="s">
        <v>145</v>
      </c>
      <c r="E447" s="228" t="s">
        <v>511</v>
      </c>
      <c r="F447" s="229" t="s">
        <v>512</v>
      </c>
      <c r="G447" s="230" t="s">
        <v>415</v>
      </c>
      <c r="H447" s="231">
        <v>1</v>
      </c>
      <c r="I447" s="232"/>
      <c r="J447" s="231">
        <f>ROUND(I447*H447,2)</f>
        <v>0</v>
      </c>
      <c r="K447" s="229" t="s">
        <v>149</v>
      </c>
      <c r="L447" s="45"/>
      <c r="M447" s="233" t="s">
        <v>18</v>
      </c>
      <c r="N447" s="234" t="s">
        <v>41</v>
      </c>
      <c r="O447" s="85"/>
      <c r="P447" s="235">
        <f>O447*H447</f>
        <v>0</v>
      </c>
      <c r="Q447" s="235">
        <v>0</v>
      </c>
      <c r="R447" s="235">
        <f>Q447*H447</f>
        <v>0</v>
      </c>
      <c r="S447" s="235">
        <v>0.0347</v>
      </c>
      <c r="T447" s="236">
        <f>S447*H447</f>
        <v>0.0347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7" t="s">
        <v>251</v>
      </c>
      <c r="AT447" s="237" t="s">
        <v>145</v>
      </c>
      <c r="AU447" s="237" t="s">
        <v>79</v>
      </c>
      <c r="AY447" s="18" t="s">
        <v>142</v>
      </c>
      <c r="BE447" s="238">
        <f>IF(N447="základní",J447,0)</f>
        <v>0</v>
      </c>
      <c r="BF447" s="238">
        <f>IF(N447="snížená",J447,0)</f>
        <v>0</v>
      </c>
      <c r="BG447" s="238">
        <f>IF(N447="zákl. přenesená",J447,0)</f>
        <v>0</v>
      </c>
      <c r="BH447" s="238">
        <f>IF(N447="sníž. přenesená",J447,0)</f>
        <v>0</v>
      </c>
      <c r="BI447" s="238">
        <f>IF(N447="nulová",J447,0)</f>
        <v>0</v>
      </c>
      <c r="BJ447" s="18" t="s">
        <v>77</v>
      </c>
      <c r="BK447" s="238">
        <f>ROUND(I447*H447,2)</f>
        <v>0</v>
      </c>
      <c r="BL447" s="18" t="s">
        <v>251</v>
      </c>
      <c r="BM447" s="237" t="s">
        <v>940</v>
      </c>
    </row>
    <row r="448" spans="1:51" s="14" customFormat="1" ht="12">
      <c r="A448" s="14"/>
      <c r="B448" s="250"/>
      <c r="C448" s="251"/>
      <c r="D448" s="241" t="s">
        <v>152</v>
      </c>
      <c r="E448" s="252" t="s">
        <v>18</v>
      </c>
      <c r="F448" s="253" t="s">
        <v>77</v>
      </c>
      <c r="G448" s="251"/>
      <c r="H448" s="254">
        <v>1</v>
      </c>
      <c r="I448" s="255"/>
      <c r="J448" s="251"/>
      <c r="K448" s="251"/>
      <c r="L448" s="256"/>
      <c r="M448" s="257"/>
      <c r="N448" s="258"/>
      <c r="O448" s="258"/>
      <c r="P448" s="258"/>
      <c r="Q448" s="258"/>
      <c r="R448" s="258"/>
      <c r="S448" s="258"/>
      <c r="T448" s="25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0" t="s">
        <v>152</v>
      </c>
      <c r="AU448" s="260" t="s">
        <v>79</v>
      </c>
      <c r="AV448" s="14" t="s">
        <v>79</v>
      </c>
      <c r="AW448" s="14" t="s">
        <v>32</v>
      </c>
      <c r="AX448" s="14" t="s">
        <v>70</v>
      </c>
      <c r="AY448" s="260" t="s">
        <v>142</v>
      </c>
    </row>
    <row r="449" spans="1:51" s="15" customFormat="1" ht="12">
      <c r="A449" s="15"/>
      <c r="B449" s="261"/>
      <c r="C449" s="262"/>
      <c r="D449" s="241" t="s">
        <v>152</v>
      </c>
      <c r="E449" s="263" t="s">
        <v>18</v>
      </c>
      <c r="F449" s="264" t="s">
        <v>156</v>
      </c>
      <c r="G449" s="262"/>
      <c r="H449" s="265">
        <v>1</v>
      </c>
      <c r="I449" s="266"/>
      <c r="J449" s="262"/>
      <c r="K449" s="262"/>
      <c r="L449" s="267"/>
      <c r="M449" s="268"/>
      <c r="N449" s="269"/>
      <c r="O449" s="269"/>
      <c r="P449" s="269"/>
      <c r="Q449" s="269"/>
      <c r="R449" s="269"/>
      <c r="S449" s="269"/>
      <c r="T449" s="270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1" t="s">
        <v>152</v>
      </c>
      <c r="AU449" s="271" t="s">
        <v>79</v>
      </c>
      <c r="AV449" s="15" t="s">
        <v>150</v>
      </c>
      <c r="AW449" s="15" t="s">
        <v>32</v>
      </c>
      <c r="AX449" s="15" t="s">
        <v>77</v>
      </c>
      <c r="AY449" s="271" t="s">
        <v>142</v>
      </c>
    </row>
    <row r="450" spans="1:65" s="2" customFormat="1" ht="16.5" customHeight="1">
      <c r="A450" s="39"/>
      <c r="B450" s="40"/>
      <c r="C450" s="227" t="s">
        <v>514</v>
      </c>
      <c r="D450" s="227" t="s">
        <v>145</v>
      </c>
      <c r="E450" s="228" t="s">
        <v>515</v>
      </c>
      <c r="F450" s="229" t="s">
        <v>516</v>
      </c>
      <c r="G450" s="230" t="s">
        <v>415</v>
      </c>
      <c r="H450" s="231">
        <v>1</v>
      </c>
      <c r="I450" s="232"/>
      <c r="J450" s="231">
        <f>ROUND(I450*H450,2)</f>
        <v>0</v>
      </c>
      <c r="K450" s="229" t="s">
        <v>149</v>
      </c>
      <c r="L450" s="45"/>
      <c r="M450" s="233" t="s">
        <v>18</v>
      </c>
      <c r="N450" s="234" t="s">
        <v>41</v>
      </c>
      <c r="O450" s="85"/>
      <c r="P450" s="235">
        <f>O450*H450</f>
        <v>0</v>
      </c>
      <c r="Q450" s="235">
        <v>0.00059</v>
      </c>
      <c r="R450" s="235">
        <f>Q450*H450</f>
        <v>0.00059</v>
      </c>
      <c r="S450" s="235">
        <v>0</v>
      </c>
      <c r="T450" s="236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7" t="s">
        <v>251</v>
      </c>
      <c r="AT450" s="237" t="s">
        <v>145</v>
      </c>
      <c r="AU450" s="237" t="s">
        <v>79</v>
      </c>
      <c r="AY450" s="18" t="s">
        <v>142</v>
      </c>
      <c r="BE450" s="238">
        <f>IF(N450="základní",J450,0)</f>
        <v>0</v>
      </c>
      <c r="BF450" s="238">
        <f>IF(N450="snížená",J450,0)</f>
        <v>0</v>
      </c>
      <c r="BG450" s="238">
        <f>IF(N450="zákl. přenesená",J450,0)</f>
        <v>0</v>
      </c>
      <c r="BH450" s="238">
        <f>IF(N450="sníž. přenesená",J450,0)</f>
        <v>0</v>
      </c>
      <c r="BI450" s="238">
        <f>IF(N450="nulová",J450,0)</f>
        <v>0</v>
      </c>
      <c r="BJ450" s="18" t="s">
        <v>77</v>
      </c>
      <c r="BK450" s="238">
        <f>ROUND(I450*H450,2)</f>
        <v>0</v>
      </c>
      <c r="BL450" s="18" t="s">
        <v>251</v>
      </c>
      <c r="BM450" s="237" t="s">
        <v>941</v>
      </c>
    </row>
    <row r="451" spans="1:51" s="13" customFormat="1" ht="12">
      <c r="A451" s="13"/>
      <c r="B451" s="239"/>
      <c r="C451" s="240"/>
      <c r="D451" s="241" t="s">
        <v>152</v>
      </c>
      <c r="E451" s="242" t="s">
        <v>18</v>
      </c>
      <c r="F451" s="243" t="s">
        <v>162</v>
      </c>
      <c r="G451" s="240"/>
      <c r="H451" s="242" t="s">
        <v>18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152</v>
      </c>
      <c r="AU451" s="249" t="s">
        <v>79</v>
      </c>
      <c r="AV451" s="13" t="s">
        <v>77</v>
      </c>
      <c r="AW451" s="13" t="s">
        <v>32</v>
      </c>
      <c r="AX451" s="13" t="s">
        <v>70</v>
      </c>
      <c r="AY451" s="249" t="s">
        <v>142</v>
      </c>
    </row>
    <row r="452" spans="1:51" s="14" customFormat="1" ht="12">
      <c r="A452" s="14"/>
      <c r="B452" s="250"/>
      <c r="C452" s="251"/>
      <c r="D452" s="241" t="s">
        <v>152</v>
      </c>
      <c r="E452" s="252" t="s">
        <v>18</v>
      </c>
      <c r="F452" s="253" t="s">
        <v>77</v>
      </c>
      <c r="G452" s="251"/>
      <c r="H452" s="254">
        <v>1</v>
      </c>
      <c r="I452" s="255"/>
      <c r="J452" s="251"/>
      <c r="K452" s="251"/>
      <c r="L452" s="256"/>
      <c r="M452" s="257"/>
      <c r="N452" s="258"/>
      <c r="O452" s="258"/>
      <c r="P452" s="258"/>
      <c r="Q452" s="258"/>
      <c r="R452" s="258"/>
      <c r="S452" s="258"/>
      <c r="T452" s="25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0" t="s">
        <v>152</v>
      </c>
      <c r="AU452" s="260" t="s">
        <v>79</v>
      </c>
      <c r="AV452" s="14" t="s">
        <v>79</v>
      </c>
      <c r="AW452" s="14" t="s">
        <v>32</v>
      </c>
      <c r="AX452" s="14" t="s">
        <v>70</v>
      </c>
      <c r="AY452" s="260" t="s">
        <v>142</v>
      </c>
    </row>
    <row r="453" spans="1:51" s="15" customFormat="1" ht="12">
      <c r="A453" s="15"/>
      <c r="B453" s="261"/>
      <c r="C453" s="262"/>
      <c r="D453" s="241" t="s">
        <v>152</v>
      </c>
      <c r="E453" s="263" t="s">
        <v>18</v>
      </c>
      <c r="F453" s="264" t="s">
        <v>156</v>
      </c>
      <c r="G453" s="262"/>
      <c r="H453" s="265">
        <v>1</v>
      </c>
      <c r="I453" s="266"/>
      <c r="J453" s="262"/>
      <c r="K453" s="262"/>
      <c r="L453" s="267"/>
      <c r="M453" s="268"/>
      <c r="N453" s="269"/>
      <c r="O453" s="269"/>
      <c r="P453" s="269"/>
      <c r="Q453" s="269"/>
      <c r="R453" s="269"/>
      <c r="S453" s="269"/>
      <c r="T453" s="270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71" t="s">
        <v>152</v>
      </c>
      <c r="AU453" s="271" t="s">
        <v>79</v>
      </c>
      <c r="AV453" s="15" t="s">
        <v>150</v>
      </c>
      <c r="AW453" s="15" t="s">
        <v>32</v>
      </c>
      <c r="AX453" s="15" t="s">
        <v>77</v>
      </c>
      <c r="AY453" s="271" t="s">
        <v>142</v>
      </c>
    </row>
    <row r="454" spans="1:65" s="2" customFormat="1" ht="16.5" customHeight="1">
      <c r="A454" s="39"/>
      <c r="B454" s="40"/>
      <c r="C454" s="272" t="s">
        <v>518</v>
      </c>
      <c r="D454" s="272" t="s">
        <v>321</v>
      </c>
      <c r="E454" s="273" t="s">
        <v>519</v>
      </c>
      <c r="F454" s="274" t="s">
        <v>520</v>
      </c>
      <c r="G454" s="275" t="s">
        <v>367</v>
      </c>
      <c r="H454" s="276">
        <v>1</v>
      </c>
      <c r="I454" s="277"/>
      <c r="J454" s="276">
        <f>ROUND(I454*H454,2)</f>
        <v>0</v>
      </c>
      <c r="K454" s="274" t="s">
        <v>149</v>
      </c>
      <c r="L454" s="278"/>
      <c r="M454" s="279" t="s">
        <v>18</v>
      </c>
      <c r="N454" s="280" t="s">
        <v>41</v>
      </c>
      <c r="O454" s="85"/>
      <c r="P454" s="235">
        <f>O454*H454</f>
        <v>0</v>
      </c>
      <c r="Q454" s="235">
        <v>0.014</v>
      </c>
      <c r="R454" s="235">
        <f>Q454*H454</f>
        <v>0.014</v>
      </c>
      <c r="S454" s="235">
        <v>0</v>
      </c>
      <c r="T454" s="236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7" t="s">
        <v>324</v>
      </c>
      <c r="AT454" s="237" t="s">
        <v>321</v>
      </c>
      <c r="AU454" s="237" t="s">
        <v>79</v>
      </c>
      <c r="AY454" s="18" t="s">
        <v>142</v>
      </c>
      <c r="BE454" s="238">
        <f>IF(N454="základní",J454,0)</f>
        <v>0</v>
      </c>
      <c r="BF454" s="238">
        <f>IF(N454="snížená",J454,0)</f>
        <v>0</v>
      </c>
      <c r="BG454" s="238">
        <f>IF(N454="zákl. přenesená",J454,0)</f>
        <v>0</v>
      </c>
      <c r="BH454" s="238">
        <f>IF(N454="sníž. přenesená",J454,0)</f>
        <v>0</v>
      </c>
      <c r="BI454" s="238">
        <f>IF(N454="nulová",J454,0)</f>
        <v>0</v>
      </c>
      <c r="BJ454" s="18" t="s">
        <v>77</v>
      </c>
      <c r="BK454" s="238">
        <f>ROUND(I454*H454,2)</f>
        <v>0</v>
      </c>
      <c r="BL454" s="18" t="s">
        <v>251</v>
      </c>
      <c r="BM454" s="237" t="s">
        <v>942</v>
      </c>
    </row>
    <row r="455" spans="1:51" s="13" customFormat="1" ht="12">
      <c r="A455" s="13"/>
      <c r="B455" s="239"/>
      <c r="C455" s="240"/>
      <c r="D455" s="241" t="s">
        <v>152</v>
      </c>
      <c r="E455" s="242" t="s">
        <v>18</v>
      </c>
      <c r="F455" s="243" t="s">
        <v>162</v>
      </c>
      <c r="G455" s="240"/>
      <c r="H455" s="242" t="s">
        <v>18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9" t="s">
        <v>152</v>
      </c>
      <c r="AU455" s="249" t="s">
        <v>79</v>
      </c>
      <c r="AV455" s="13" t="s">
        <v>77</v>
      </c>
      <c r="AW455" s="13" t="s">
        <v>32</v>
      </c>
      <c r="AX455" s="13" t="s">
        <v>70</v>
      </c>
      <c r="AY455" s="249" t="s">
        <v>142</v>
      </c>
    </row>
    <row r="456" spans="1:51" s="14" customFormat="1" ht="12">
      <c r="A456" s="14"/>
      <c r="B456" s="250"/>
      <c r="C456" s="251"/>
      <c r="D456" s="241" t="s">
        <v>152</v>
      </c>
      <c r="E456" s="252" t="s">
        <v>18</v>
      </c>
      <c r="F456" s="253" t="s">
        <v>77</v>
      </c>
      <c r="G456" s="251"/>
      <c r="H456" s="254">
        <v>1</v>
      </c>
      <c r="I456" s="255"/>
      <c r="J456" s="251"/>
      <c r="K456" s="251"/>
      <c r="L456" s="256"/>
      <c r="M456" s="257"/>
      <c r="N456" s="258"/>
      <c r="O456" s="258"/>
      <c r="P456" s="258"/>
      <c r="Q456" s="258"/>
      <c r="R456" s="258"/>
      <c r="S456" s="258"/>
      <c r="T456" s="25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0" t="s">
        <v>152</v>
      </c>
      <c r="AU456" s="260" t="s">
        <v>79</v>
      </c>
      <c r="AV456" s="14" t="s">
        <v>79</v>
      </c>
      <c r="AW456" s="14" t="s">
        <v>32</v>
      </c>
      <c r="AX456" s="14" t="s">
        <v>70</v>
      </c>
      <c r="AY456" s="260" t="s">
        <v>142</v>
      </c>
    </row>
    <row r="457" spans="1:51" s="15" customFormat="1" ht="12">
      <c r="A457" s="15"/>
      <c r="B457" s="261"/>
      <c r="C457" s="262"/>
      <c r="D457" s="241" t="s">
        <v>152</v>
      </c>
      <c r="E457" s="263" t="s">
        <v>18</v>
      </c>
      <c r="F457" s="264" t="s">
        <v>156</v>
      </c>
      <c r="G457" s="262"/>
      <c r="H457" s="265">
        <v>1</v>
      </c>
      <c r="I457" s="266"/>
      <c r="J457" s="262"/>
      <c r="K457" s="262"/>
      <c r="L457" s="267"/>
      <c r="M457" s="268"/>
      <c r="N457" s="269"/>
      <c r="O457" s="269"/>
      <c r="P457" s="269"/>
      <c r="Q457" s="269"/>
      <c r="R457" s="269"/>
      <c r="S457" s="269"/>
      <c r="T457" s="27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1" t="s">
        <v>152</v>
      </c>
      <c r="AU457" s="271" t="s">
        <v>79</v>
      </c>
      <c r="AV457" s="15" t="s">
        <v>150</v>
      </c>
      <c r="AW457" s="15" t="s">
        <v>32</v>
      </c>
      <c r="AX457" s="15" t="s">
        <v>77</v>
      </c>
      <c r="AY457" s="271" t="s">
        <v>142</v>
      </c>
    </row>
    <row r="458" spans="1:65" s="2" customFormat="1" ht="16.5" customHeight="1">
      <c r="A458" s="39"/>
      <c r="B458" s="40"/>
      <c r="C458" s="272" t="s">
        <v>522</v>
      </c>
      <c r="D458" s="272" t="s">
        <v>321</v>
      </c>
      <c r="E458" s="273" t="s">
        <v>523</v>
      </c>
      <c r="F458" s="274" t="s">
        <v>524</v>
      </c>
      <c r="G458" s="275" t="s">
        <v>367</v>
      </c>
      <c r="H458" s="276">
        <v>1</v>
      </c>
      <c r="I458" s="277"/>
      <c r="J458" s="276">
        <f>ROUND(I458*H458,2)</f>
        <v>0</v>
      </c>
      <c r="K458" s="274" t="s">
        <v>149</v>
      </c>
      <c r="L458" s="278"/>
      <c r="M458" s="279" t="s">
        <v>18</v>
      </c>
      <c r="N458" s="280" t="s">
        <v>41</v>
      </c>
      <c r="O458" s="85"/>
      <c r="P458" s="235">
        <f>O458*H458</f>
        <v>0</v>
      </c>
      <c r="Q458" s="235">
        <v>0.001</v>
      </c>
      <c r="R458" s="235">
        <f>Q458*H458</f>
        <v>0.001</v>
      </c>
      <c r="S458" s="235">
        <v>0</v>
      </c>
      <c r="T458" s="236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7" t="s">
        <v>324</v>
      </c>
      <c r="AT458" s="237" t="s">
        <v>321</v>
      </c>
      <c r="AU458" s="237" t="s">
        <v>79</v>
      </c>
      <c r="AY458" s="18" t="s">
        <v>142</v>
      </c>
      <c r="BE458" s="238">
        <f>IF(N458="základní",J458,0)</f>
        <v>0</v>
      </c>
      <c r="BF458" s="238">
        <f>IF(N458="snížená",J458,0)</f>
        <v>0</v>
      </c>
      <c r="BG458" s="238">
        <f>IF(N458="zákl. přenesená",J458,0)</f>
        <v>0</v>
      </c>
      <c r="BH458" s="238">
        <f>IF(N458="sníž. přenesená",J458,0)</f>
        <v>0</v>
      </c>
      <c r="BI458" s="238">
        <f>IF(N458="nulová",J458,0)</f>
        <v>0</v>
      </c>
      <c r="BJ458" s="18" t="s">
        <v>77</v>
      </c>
      <c r="BK458" s="238">
        <f>ROUND(I458*H458,2)</f>
        <v>0</v>
      </c>
      <c r="BL458" s="18" t="s">
        <v>251</v>
      </c>
      <c r="BM458" s="237" t="s">
        <v>943</v>
      </c>
    </row>
    <row r="459" spans="1:51" s="13" customFormat="1" ht="12">
      <c r="A459" s="13"/>
      <c r="B459" s="239"/>
      <c r="C459" s="240"/>
      <c r="D459" s="241" t="s">
        <v>152</v>
      </c>
      <c r="E459" s="242" t="s">
        <v>18</v>
      </c>
      <c r="F459" s="243" t="s">
        <v>162</v>
      </c>
      <c r="G459" s="240"/>
      <c r="H459" s="242" t="s">
        <v>18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152</v>
      </c>
      <c r="AU459" s="249" t="s">
        <v>79</v>
      </c>
      <c r="AV459" s="13" t="s">
        <v>77</v>
      </c>
      <c r="AW459" s="13" t="s">
        <v>32</v>
      </c>
      <c r="AX459" s="13" t="s">
        <v>70</v>
      </c>
      <c r="AY459" s="249" t="s">
        <v>142</v>
      </c>
    </row>
    <row r="460" spans="1:51" s="14" customFormat="1" ht="12">
      <c r="A460" s="14"/>
      <c r="B460" s="250"/>
      <c r="C460" s="251"/>
      <c r="D460" s="241" t="s">
        <v>152</v>
      </c>
      <c r="E460" s="252" t="s">
        <v>18</v>
      </c>
      <c r="F460" s="253" t="s">
        <v>77</v>
      </c>
      <c r="G460" s="251"/>
      <c r="H460" s="254">
        <v>1</v>
      </c>
      <c r="I460" s="255"/>
      <c r="J460" s="251"/>
      <c r="K460" s="251"/>
      <c r="L460" s="256"/>
      <c r="M460" s="257"/>
      <c r="N460" s="258"/>
      <c r="O460" s="258"/>
      <c r="P460" s="258"/>
      <c r="Q460" s="258"/>
      <c r="R460" s="258"/>
      <c r="S460" s="258"/>
      <c r="T460" s="25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0" t="s">
        <v>152</v>
      </c>
      <c r="AU460" s="260" t="s">
        <v>79</v>
      </c>
      <c r="AV460" s="14" t="s">
        <v>79</v>
      </c>
      <c r="AW460" s="14" t="s">
        <v>32</v>
      </c>
      <c r="AX460" s="14" t="s">
        <v>70</v>
      </c>
      <c r="AY460" s="260" t="s">
        <v>142</v>
      </c>
    </row>
    <row r="461" spans="1:51" s="15" customFormat="1" ht="12">
      <c r="A461" s="15"/>
      <c r="B461" s="261"/>
      <c r="C461" s="262"/>
      <c r="D461" s="241" t="s">
        <v>152</v>
      </c>
      <c r="E461" s="263" t="s">
        <v>18</v>
      </c>
      <c r="F461" s="264" t="s">
        <v>156</v>
      </c>
      <c r="G461" s="262"/>
      <c r="H461" s="265">
        <v>1</v>
      </c>
      <c r="I461" s="266"/>
      <c r="J461" s="262"/>
      <c r="K461" s="262"/>
      <c r="L461" s="267"/>
      <c r="M461" s="268"/>
      <c r="N461" s="269"/>
      <c r="O461" s="269"/>
      <c r="P461" s="269"/>
      <c r="Q461" s="269"/>
      <c r="R461" s="269"/>
      <c r="S461" s="269"/>
      <c r="T461" s="270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1" t="s">
        <v>152</v>
      </c>
      <c r="AU461" s="271" t="s">
        <v>79</v>
      </c>
      <c r="AV461" s="15" t="s">
        <v>150</v>
      </c>
      <c r="AW461" s="15" t="s">
        <v>32</v>
      </c>
      <c r="AX461" s="15" t="s">
        <v>77</v>
      </c>
      <c r="AY461" s="271" t="s">
        <v>142</v>
      </c>
    </row>
    <row r="462" spans="1:65" s="2" customFormat="1" ht="16.5" customHeight="1">
      <c r="A462" s="39"/>
      <c r="B462" s="40"/>
      <c r="C462" s="227" t="s">
        <v>526</v>
      </c>
      <c r="D462" s="227" t="s">
        <v>145</v>
      </c>
      <c r="E462" s="228" t="s">
        <v>527</v>
      </c>
      <c r="F462" s="229" t="s">
        <v>528</v>
      </c>
      <c r="G462" s="230" t="s">
        <v>367</v>
      </c>
      <c r="H462" s="231">
        <v>1</v>
      </c>
      <c r="I462" s="232"/>
      <c r="J462" s="231">
        <f>ROUND(I462*H462,2)</f>
        <v>0</v>
      </c>
      <c r="K462" s="229" t="s">
        <v>149</v>
      </c>
      <c r="L462" s="45"/>
      <c r="M462" s="233" t="s">
        <v>18</v>
      </c>
      <c r="N462" s="234" t="s">
        <v>41</v>
      </c>
      <c r="O462" s="85"/>
      <c r="P462" s="235">
        <f>O462*H462</f>
        <v>0</v>
      </c>
      <c r="Q462" s="235">
        <v>0.00016</v>
      </c>
      <c r="R462" s="235">
        <f>Q462*H462</f>
        <v>0.00016</v>
      </c>
      <c r="S462" s="235">
        <v>0</v>
      </c>
      <c r="T462" s="236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7" t="s">
        <v>251</v>
      </c>
      <c r="AT462" s="237" t="s">
        <v>145</v>
      </c>
      <c r="AU462" s="237" t="s">
        <v>79</v>
      </c>
      <c r="AY462" s="18" t="s">
        <v>142</v>
      </c>
      <c r="BE462" s="238">
        <f>IF(N462="základní",J462,0)</f>
        <v>0</v>
      </c>
      <c r="BF462" s="238">
        <f>IF(N462="snížená",J462,0)</f>
        <v>0</v>
      </c>
      <c r="BG462" s="238">
        <f>IF(N462="zákl. přenesená",J462,0)</f>
        <v>0</v>
      </c>
      <c r="BH462" s="238">
        <f>IF(N462="sníž. přenesená",J462,0)</f>
        <v>0</v>
      </c>
      <c r="BI462" s="238">
        <f>IF(N462="nulová",J462,0)</f>
        <v>0</v>
      </c>
      <c r="BJ462" s="18" t="s">
        <v>77</v>
      </c>
      <c r="BK462" s="238">
        <f>ROUND(I462*H462,2)</f>
        <v>0</v>
      </c>
      <c r="BL462" s="18" t="s">
        <v>251</v>
      </c>
      <c r="BM462" s="237" t="s">
        <v>944</v>
      </c>
    </row>
    <row r="463" spans="1:51" s="13" customFormat="1" ht="12">
      <c r="A463" s="13"/>
      <c r="B463" s="239"/>
      <c r="C463" s="240"/>
      <c r="D463" s="241" t="s">
        <v>152</v>
      </c>
      <c r="E463" s="242" t="s">
        <v>18</v>
      </c>
      <c r="F463" s="243" t="s">
        <v>162</v>
      </c>
      <c r="G463" s="240"/>
      <c r="H463" s="242" t="s">
        <v>18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152</v>
      </c>
      <c r="AU463" s="249" t="s">
        <v>79</v>
      </c>
      <c r="AV463" s="13" t="s">
        <v>77</v>
      </c>
      <c r="AW463" s="13" t="s">
        <v>32</v>
      </c>
      <c r="AX463" s="13" t="s">
        <v>70</v>
      </c>
      <c r="AY463" s="249" t="s">
        <v>142</v>
      </c>
    </row>
    <row r="464" spans="1:51" s="14" customFormat="1" ht="12">
      <c r="A464" s="14"/>
      <c r="B464" s="250"/>
      <c r="C464" s="251"/>
      <c r="D464" s="241" t="s">
        <v>152</v>
      </c>
      <c r="E464" s="252" t="s">
        <v>18</v>
      </c>
      <c r="F464" s="253" t="s">
        <v>77</v>
      </c>
      <c r="G464" s="251"/>
      <c r="H464" s="254">
        <v>1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0" t="s">
        <v>152</v>
      </c>
      <c r="AU464" s="260" t="s">
        <v>79</v>
      </c>
      <c r="AV464" s="14" t="s">
        <v>79</v>
      </c>
      <c r="AW464" s="14" t="s">
        <v>32</v>
      </c>
      <c r="AX464" s="14" t="s">
        <v>70</v>
      </c>
      <c r="AY464" s="260" t="s">
        <v>142</v>
      </c>
    </row>
    <row r="465" spans="1:51" s="15" customFormat="1" ht="12">
      <c r="A465" s="15"/>
      <c r="B465" s="261"/>
      <c r="C465" s="262"/>
      <c r="D465" s="241" t="s">
        <v>152</v>
      </c>
      <c r="E465" s="263" t="s">
        <v>18</v>
      </c>
      <c r="F465" s="264" t="s">
        <v>156</v>
      </c>
      <c r="G465" s="262"/>
      <c r="H465" s="265">
        <v>1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1" t="s">
        <v>152</v>
      </c>
      <c r="AU465" s="271" t="s">
        <v>79</v>
      </c>
      <c r="AV465" s="15" t="s">
        <v>150</v>
      </c>
      <c r="AW465" s="15" t="s">
        <v>32</v>
      </c>
      <c r="AX465" s="15" t="s">
        <v>77</v>
      </c>
      <c r="AY465" s="271" t="s">
        <v>142</v>
      </c>
    </row>
    <row r="466" spans="1:65" s="2" customFormat="1" ht="16.5" customHeight="1">
      <c r="A466" s="39"/>
      <c r="B466" s="40"/>
      <c r="C466" s="272" t="s">
        <v>530</v>
      </c>
      <c r="D466" s="272" t="s">
        <v>321</v>
      </c>
      <c r="E466" s="273" t="s">
        <v>531</v>
      </c>
      <c r="F466" s="274" t="s">
        <v>532</v>
      </c>
      <c r="G466" s="275" t="s">
        <v>367</v>
      </c>
      <c r="H466" s="276">
        <v>1</v>
      </c>
      <c r="I466" s="277"/>
      <c r="J466" s="276">
        <f>ROUND(I466*H466,2)</f>
        <v>0</v>
      </c>
      <c r="K466" s="274" t="s">
        <v>149</v>
      </c>
      <c r="L466" s="278"/>
      <c r="M466" s="279" t="s">
        <v>18</v>
      </c>
      <c r="N466" s="280" t="s">
        <v>41</v>
      </c>
      <c r="O466" s="85"/>
      <c r="P466" s="235">
        <f>O466*H466</f>
        <v>0</v>
      </c>
      <c r="Q466" s="235">
        <v>0.002</v>
      </c>
      <c r="R466" s="235">
        <f>Q466*H466</f>
        <v>0.002</v>
      </c>
      <c r="S466" s="235">
        <v>0</v>
      </c>
      <c r="T466" s="23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7" t="s">
        <v>324</v>
      </c>
      <c r="AT466" s="237" t="s">
        <v>321</v>
      </c>
      <c r="AU466" s="237" t="s">
        <v>79</v>
      </c>
      <c r="AY466" s="18" t="s">
        <v>142</v>
      </c>
      <c r="BE466" s="238">
        <f>IF(N466="základní",J466,0)</f>
        <v>0</v>
      </c>
      <c r="BF466" s="238">
        <f>IF(N466="snížená",J466,0)</f>
        <v>0</v>
      </c>
      <c r="BG466" s="238">
        <f>IF(N466="zákl. přenesená",J466,0)</f>
        <v>0</v>
      </c>
      <c r="BH466" s="238">
        <f>IF(N466="sníž. přenesená",J466,0)</f>
        <v>0</v>
      </c>
      <c r="BI466" s="238">
        <f>IF(N466="nulová",J466,0)</f>
        <v>0</v>
      </c>
      <c r="BJ466" s="18" t="s">
        <v>77</v>
      </c>
      <c r="BK466" s="238">
        <f>ROUND(I466*H466,2)</f>
        <v>0</v>
      </c>
      <c r="BL466" s="18" t="s">
        <v>251</v>
      </c>
      <c r="BM466" s="237" t="s">
        <v>945</v>
      </c>
    </row>
    <row r="467" spans="1:51" s="13" customFormat="1" ht="12">
      <c r="A467" s="13"/>
      <c r="B467" s="239"/>
      <c r="C467" s="240"/>
      <c r="D467" s="241" t="s">
        <v>152</v>
      </c>
      <c r="E467" s="242" t="s">
        <v>18</v>
      </c>
      <c r="F467" s="243" t="s">
        <v>162</v>
      </c>
      <c r="G467" s="240"/>
      <c r="H467" s="242" t="s">
        <v>18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152</v>
      </c>
      <c r="AU467" s="249" t="s">
        <v>79</v>
      </c>
      <c r="AV467" s="13" t="s">
        <v>77</v>
      </c>
      <c r="AW467" s="13" t="s">
        <v>32</v>
      </c>
      <c r="AX467" s="13" t="s">
        <v>70</v>
      </c>
      <c r="AY467" s="249" t="s">
        <v>142</v>
      </c>
    </row>
    <row r="468" spans="1:51" s="14" customFormat="1" ht="12">
      <c r="A468" s="14"/>
      <c r="B468" s="250"/>
      <c r="C468" s="251"/>
      <c r="D468" s="241" t="s">
        <v>152</v>
      </c>
      <c r="E468" s="252" t="s">
        <v>18</v>
      </c>
      <c r="F468" s="253" t="s">
        <v>77</v>
      </c>
      <c r="G468" s="251"/>
      <c r="H468" s="254">
        <v>1</v>
      </c>
      <c r="I468" s="255"/>
      <c r="J468" s="251"/>
      <c r="K468" s="251"/>
      <c r="L468" s="256"/>
      <c r="M468" s="257"/>
      <c r="N468" s="258"/>
      <c r="O468" s="258"/>
      <c r="P468" s="258"/>
      <c r="Q468" s="258"/>
      <c r="R468" s="258"/>
      <c r="S468" s="258"/>
      <c r="T468" s="25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0" t="s">
        <v>152</v>
      </c>
      <c r="AU468" s="260" t="s">
        <v>79</v>
      </c>
      <c r="AV468" s="14" t="s">
        <v>79</v>
      </c>
      <c r="AW468" s="14" t="s">
        <v>32</v>
      </c>
      <c r="AX468" s="14" t="s">
        <v>70</v>
      </c>
      <c r="AY468" s="260" t="s">
        <v>142</v>
      </c>
    </row>
    <row r="469" spans="1:51" s="15" customFormat="1" ht="12">
      <c r="A469" s="15"/>
      <c r="B469" s="261"/>
      <c r="C469" s="262"/>
      <c r="D469" s="241" t="s">
        <v>152</v>
      </c>
      <c r="E469" s="263" t="s">
        <v>18</v>
      </c>
      <c r="F469" s="264" t="s">
        <v>156</v>
      </c>
      <c r="G469" s="262"/>
      <c r="H469" s="265">
        <v>1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1" t="s">
        <v>152</v>
      </c>
      <c r="AU469" s="271" t="s">
        <v>79</v>
      </c>
      <c r="AV469" s="15" t="s">
        <v>150</v>
      </c>
      <c r="AW469" s="15" t="s">
        <v>32</v>
      </c>
      <c r="AX469" s="15" t="s">
        <v>77</v>
      </c>
      <c r="AY469" s="271" t="s">
        <v>142</v>
      </c>
    </row>
    <row r="470" spans="1:65" s="2" customFormat="1" ht="16.5" customHeight="1">
      <c r="A470" s="39"/>
      <c r="B470" s="40"/>
      <c r="C470" s="227" t="s">
        <v>534</v>
      </c>
      <c r="D470" s="227" t="s">
        <v>145</v>
      </c>
      <c r="E470" s="228" t="s">
        <v>535</v>
      </c>
      <c r="F470" s="229" t="s">
        <v>536</v>
      </c>
      <c r="G470" s="230" t="s">
        <v>367</v>
      </c>
      <c r="H470" s="231">
        <v>7</v>
      </c>
      <c r="I470" s="232"/>
      <c r="J470" s="231">
        <f>ROUND(I470*H470,2)</f>
        <v>0</v>
      </c>
      <c r="K470" s="229" t="s">
        <v>149</v>
      </c>
      <c r="L470" s="45"/>
      <c r="M470" s="233" t="s">
        <v>18</v>
      </c>
      <c r="N470" s="234" t="s">
        <v>41</v>
      </c>
      <c r="O470" s="85"/>
      <c r="P470" s="235">
        <f>O470*H470</f>
        <v>0</v>
      </c>
      <c r="Q470" s="235">
        <v>4E-05</v>
      </c>
      <c r="R470" s="235">
        <f>Q470*H470</f>
        <v>0.00028000000000000003</v>
      </c>
      <c r="S470" s="235">
        <v>0</v>
      </c>
      <c r="T470" s="23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7" t="s">
        <v>251</v>
      </c>
      <c r="AT470" s="237" t="s">
        <v>145</v>
      </c>
      <c r="AU470" s="237" t="s">
        <v>79</v>
      </c>
      <c r="AY470" s="18" t="s">
        <v>142</v>
      </c>
      <c r="BE470" s="238">
        <f>IF(N470="základní",J470,0)</f>
        <v>0</v>
      </c>
      <c r="BF470" s="238">
        <f>IF(N470="snížená",J470,0)</f>
        <v>0</v>
      </c>
      <c r="BG470" s="238">
        <f>IF(N470="zákl. přenesená",J470,0)</f>
        <v>0</v>
      </c>
      <c r="BH470" s="238">
        <f>IF(N470="sníž. přenesená",J470,0)</f>
        <v>0</v>
      </c>
      <c r="BI470" s="238">
        <f>IF(N470="nulová",J470,0)</f>
        <v>0</v>
      </c>
      <c r="BJ470" s="18" t="s">
        <v>77</v>
      </c>
      <c r="BK470" s="238">
        <f>ROUND(I470*H470,2)</f>
        <v>0</v>
      </c>
      <c r="BL470" s="18" t="s">
        <v>251</v>
      </c>
      <c r="BM470" s="237" t="s">
        <v>946</v>
      </c>
    </row>
    <row r="471" spans="1:51" s="13" customFormat="1" ht="12">
      <c r="A471" s="13"/>
      <c r="B471" s="239"/>
      <c r="C471" s="240"/>
      <c r="D471" s="241" t="s">
        <v>152</v>
      </c>
      <c r="E471" s="242" t="s">
        <v>18</v>
      </c>
      <c r="F471" s="243" t="s">
        <v>162</v>
      </c>
      <c r="G471" s="240"/>
      <c r="H471" s="242" t="s">
        <v>18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152</v>
      </c>
      <c r="AU471" s="249" t="s">
        <v>79</v>
      </c>
      <c r="AV471" s="13" t="s">
        <v>77</v>
      </c>
      <c r="AW471" s="13" t="s">
        <v>32</v>
      </c>
      <c r="AX471" s="13" t="s">
        <v>70</v>
      </c>
      <c r="AY471" s="249" t="s">
        <v>142</v>
      </c>
    </row>
    <row r="472" spans="1:51" s="14" customFormat="1" ht="12">
      <c r="A472" s="14"/>
      <c r="B472" s="250"/>
      <c r="C472" s="251"/>
      <c r="D472" s="241" t="s">
        <v>152</v>
      </c>
      <c r="E472" s="252" t="s">
        <v>18</v>
      </c>
      <c r="F472" s="253" t="s">
        <v>468</v>
      </c>
      <c r="G472" s="251"/>
      <c r="H472" s="254">
        <v>7</v>
      </c>
      <c r="I472" s="255"/>
      <c r="J472" s="251"/>
      <c r="K472" s="251"/>
      <c r="L472" s="256"/>
      <c r="M472" s="257"/>
      <c r="N472" s="258"/>
      <c r="O472" s="258"/>
      <c r="P472" s="258"/>
      <c r="Q472" s="258"/>
      <c r="R472" s="258"/>
      <c r="S472" s="258"/>
      <c r="T472" s="25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0" t="s">
        <v>152</v>
      </c>
      <c r="AU472" s="260" t="s">
        <v>79</v>
      </c>
      <c r="AV472" s="14" t="s">
        <v>79</v>
      </c>
      <c r="AW472" s="14" t="s">
        <v>32</v>
      </c>
      <c r="AX472" s="14" t="s">
        <v>70</v>
      </c>
      <c r="AY472" s="260" t="s">
        <v>142</v>
      </c>
    </row>
    <row r="473" spans="1:51" s="15" customFormat="1" ht="12">
      <c r="A473" s="15"/>
      <c r="B473" s="261"/>
      <c r="C473" s="262"/>
      <c r="D473" s="241" t="s">
        <v>152</v>
      </c>
      <c r="E473" s="263" t="s">
        <v>18</v>
      </c>
      <c r="F473" s="264" t="s">
        <v>156</v>
      </c>
      <c r="G473" s="262"/>
      <c r="H473" s="265">
        <v>7</v>
      </c>
      <c r="I473" s="266"/>
      <c r="J473" s="262"/>
      <c r="K473" s="262"/>
      <c r="L473" s="267"/>
      <c r="M473" s="268"/>
      <c r="N473" s="269"/>
      <c r="O473" s="269"/>
      <c r="P473" s="269"/>
      <c r="Q473" s="269"/>
      <c r="R473" s="269"/>
      <c r="S473" s="269"/>
      <c r="T473" s="27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1" t="s">
        <v>152</v>
      </c>
      <c r="AU473" s="271" t="s">
        <v>79</v>
      </c>
      <c r="AV473" s="15" t="s">
        <v>150</v>
      </c>
      <c r="AW473" s="15" t="s">
        <v>32</v>
      </c>
      <c r="AX473" s="15" t="s">
        <v>77</v>
      </c>
      <c r="AY473" s="271" t="s">
        <v>142</v>
      </c>
    </row>
    <row r="474" spans="1:65" s="2" customFormat="1" ht="16.5" customHeight="1">
      <c r="A474" s="39"/>
      <c r="B474" s="40"/>
      <c r="C474" s="272" t="s">
        <v>538</v>
      </c>
      <c r="D474" s="272" t="s">
        <v>321</v>
      </c>
      <c r="E474" s="273" t="s">
        <v>539</v>
      </c>
      <c r="F474" s="274" t="s">
        <v>540</v>
      </c>
      <c r="G474" s="275" t="s">
        <v>367</v>
      </c>
      <c r="H474" s="276">
        <v>7</v>
      </c>
      <c r="I474" s="277"/>
      <c r="J474" s="276">
        <f>ROUND(I474*H474,2)</f>
        <v>0</v>
      </c>
      <c r="K474" s="274" t="s">
        <v>149</v>
      </c>
      <c r="L474" s="278"/>
      <c r="M474" s="279" t="s">
        <v>18</v>
      </c>
      <c r="N474" s="280" t="s">
        <v>41</v>
      </c>
      <c r="O474" s="85"/>
      <c r="P474" s="235">
        <f>O474*H474</f>
        <v>0</v>
      </c>
      <c r="Q474" s="235">
        <v>0.0018</v>
      </c>
      <c r="R474" s="235">
        <f>Q474*H474</f>
        <v>0.0126</v>
      </c>
      <c r="S474" s="235">
        <v>0</v>
      </c>
      <c r="T474" s="236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7" t="s">
        <v>324</v>
      </c>
      <c r="AT474" s="237" t="s">
        <v>321</v>
      </c>
      <c r="AU474" s="237" t="s">
        <v>79</v>
      </c>
      <c r="AY474" s="18" t="s">
        <v>142</v>
      </c>
      <c r="BE474" s="238">
        <f>IF(N474="základní",J474,0)</f>
        <v>0</v>
      </c>
      <c r="BF474" s="238">
        <f>IF(N474="snížená",J474,0)</f>
        <v>0</v>
      </c>
      <c r="BG474" s="238">
        <f>IF(N474="zákl. přenesená",J474,0)</f>
        <v>0</v>
      </c>
      <c r="BH474" s="238">
        <f>IF(N474="sníž. přenesená",J474,0)</f>
        <v>0</v>
      </c>
      <c r="BI474" s="238">
        <f>IF(N474="nulová",J474,0)</f>
        <v>0</v>
      </c>
      <c r="BJ474" s="18" t="s">
        <v>77</v>
      </c>
      <c r="BK474" s="238">
        <f>ROUND(I474*H474,2)</f>
        <v>0</v>
      </c>
      <c r="BL474" s="18" t="s">
        <v>251</v>
      </c>
      <c r="BM474" s="237" t="s">
        <v>947</v>
      </c>
    </row>
    <row r="475" spans="1:51" s="13" customFormat="1" ht="12">
      <c r="A475" s="13"/>
      <c r="B475" s="239"/>
      <c r="C475" s="240"/>
      <c r="D475" s="241" t="s">
        <v>152</v>
      </c>
      <c r="E475" s="242" t="s">
        <v>18</v>
      </c>
      <c r="F475" s="243" t="s">
        <v>162</v>
      </c>
      <c r="G475" s="240"/>
      <c r="H475" s="242" t="s">
        <v>18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9" t="s">
        <v>152</v>
      </c>
      <c r="AU475" s="249" t="s">
        <v>79</v>
      </c>
      <c r="AV475" s="13" t="s">
        <v>77</v>
      </c>
      <c r="AW475" s="13" t="s">
        <v>32</v>
      </c>
      <c r="AX475" s="13" t="s">
        <v>70</v>
      </c>
      <c r="AY475" s="249" t="s">
        <v>142</v>
      </c>
    </row>
    <row r="476" spans="1:51" s="14" customFormat="1" ht="12">
      <c r="A476" s="14"/>
      <c r="B476" s="250"/>
      <c r="C476" s="251"/>
      <c r="D476" s="241" t="s">
        <v>152</v>
      </c>
      <c r="E476" s="252" t="s">
        <v>18</v>
      </c>
      <c r="F476" s="253" t="s">
        <v>468</v>
      </c>
      <c r="G476" s="251"/>
      <c r="H476" s="254">
        <v>7</v>
      </c>
      <c r="I476" s="255"/>
      <c r="J476" s="251"/>
      <c r="K476" s="251"/>
      <c r="L476" s="256"/>
      <c r="M476" s="257"/>
      <c r="N476" s="258"/>
      <c r="O476" s="258"/>
      <c r="P476" s="258"/>
      <c r="Q476" s="258"/>
      <c r="R476" s="258"/>
      <c r="S476" s="258"/>
      <c r="T476" s="25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0" t="s">
        <v>152</v>
      </c>
      <c r="AU476" s="260" t="s">
        <v>79</v>
      </c>
      <c r="AV476" s="14" t="s">
        <v>79</v>
      </c>
      <c r="AW476" s="14" t="s">
        <v>32</v>
      </c>
      <c r="AX476" s="14" t="s">
        <v>70</v>
      </c>
      <c r="AY476" s="260" t="s">
        <v>142</v>
      </c>
    </row>
    <row r="477" spans="1:51" s="15" customFormat="1" ht="12">
      <c r="A477" s="15"/>
      <c r="B477" s="261"/>
      <c r="C477" s="262"/>
      <c r="D477" s="241" t="s">
        <v>152</v>
      </c>
      <c r="E477" s="263" t="s">
        <v>18</v>
      </c>
      <c r="F477" s="264" t="s">
        <v>156</v>
      </c>
      <c r="G477" s="262"/>
      <c r="H477" s="265">
        <v>7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1" t="s">
        <v>152</v>
      </c>
      <c r="AU477" s="271" t="s">
        <v>79</v>
      </c>
      <c r="AV477" s="15" t="s">
        <v>150</v>
      </c>
      <c r="AW477" s="15" t="s">
        <v>32</v>
      </c>
      <c r="AX477" s="15" t="s">
        <v>77</v>
      </c>
      <c r="AY477" s="271" t="s">
        <v>142</v>
      </c>
    </row>
    <row r="478" spans="1:65" s="2" customFormat="1" ht="16.5" customHeight="1">
      <c r="A478" s="39"/>
      <c r="B478" s="40"/>
      <c r="C478" s="227" t="s">
        <v>542</v>
      </c>
      <c r="D478" s="227" t="s">
        <v>145</v>
      </c>
      <c r="E478" s="228" t="s">
        <v>543</v>
      </c>
      <c r="F478" s="229" t="s">
        <v>544</v>
      </c>
      <c r="G478" s="230" t="s">
        <v>367</v>
      </c>
      <c r="H478" s="231">
        <v>1</v>
      </c>
      <c r="I478" s="232"/>
      <c r="J478" s="231">
        <f>ROUND(I478*H478,2)</f>
        <v>0</v>
      </c>
      <c r="K478" s="229" t="s">
        <v>149</v>
      </c>
      <c r="L478" s="45"/>
      <c r="M478" s="233" t="s">
        <v>18</v>
      </c>
      <c r="N478" s="234" t="s">
        <v>41</v>
      </c>
      <c r="O478" s="85"/>
      <c r="P478" s="235">
        <f>O478*H478</f>
        <v>0</v>
      </c>
      <c r="Q478" s="235">
        <v>4E-05</v>
      </c>
      <c r="R478" s="235">
        <f>Q478*H478</f>
        <v>4E-05</v>
      </c>
      <c r="S478" s="235">
        <v>0</v>
      </c>
      <c r="T478" s="23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7" t="s">
        <v>251</v>
      </c>
      <c r="AT478" s="237" t="s">
        <v>145</v>
      </c>
      <c r="AU478" s="237" t="s">
        <v>79</v>
      </c>
      <c r="AY478" s="18" t="s">
        <v>142</v>
      </c>
      <c r="BE478" s="238">
        <f>IF(N478="základní",J478,0)</f>
        <v>0</v>
      </c>
      <c r="BF478" s="238">
        <f>IF(N478="snížená",J478,0)</f>
        <v>0</v>
      </c>
      <c r="BG478" s="238">
        <f>IF(N478="zákl. přenesená",J478,0)</f>
        <v>0</v>
      </c>
      <c r="BH478" s="238">
        <f>IF(N478="sníž. přenesená",J478,0)</f>
        <v>0</v>
      </c>
      <c r="BI478" s="238">
        <f>IF(N478="nulová",J478,0)</f>
        <v>0</v>
      </c>
      <c r="BJ478" s="18" t="s">
        <v>77</v>
      </c>
      <c r="BK478" s="238">
        <f>ROUND(I478*H478,2)</f>
        <v>0</v>
      </c>
      <c r="BL478" s="18" t="s">
        <v>251</v>
      </c>
      <c r="BM478" s="237" t="s">
        <v>948</v>
      </c>
    </row>
    <row r="479" spans="1:51" s="14" customFormat="1" ht="12">
      <c r="A479" s="14"/>
      <c r="B479" s="250"/>
      <c r="C479" s="251"/>
      <c r="D479" s="241" t="s">
        <v>152</v>
      </c>
      <c r="E479" s="252" t="s">
        <v>18</v>
      </c>
      <c r="F479" s="253" t="s">
        <v>77</v>
      </c>
      <c r="G479" s="251"/>
      <c r="H479" s="254">
        <v>1</v>
      </c>
      <c r="I479" s="255"/>
      <c r="J479" s="251"/>
      <c r="K479" s="251"/>
      <c r="L479" s="256"/>
      <c r="M479" s="257"/>
      <c r="N479" s="258"/>
      <c r="O479" s="258"/>
      <c r="P479" s="258"/>
      <c r="Q479" s="258"/>
      <c r="R479" s="258"/>
      <c r="S479" s="258"/>
      <c r="T479" s="25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0" t="s">
        <v>152</v>
      </c>
      <c r="AU479" s="260" t="s">
        <v>79</v>
      </c>
      <c r="AV479" s="14" t="s">
        <v>79</v>
      </c>
      <c r="AW479" s="14" t="s">
        <v>32</v>
      </c>
      <c r="AX479" s="14" t="s">
        <v>70</v>
      </c>
      <c r="AY479" s="260" t="s">
        <v>142</v>
      </c>
    </row>
    <row r="480" spans="1:51" s="15" customFormat="1" ht="12">
      <c r="A480" s="15"/>
      <c r="B480" s="261"/>
      <c r="C480" s="262"/>
      <c r="D480" s="241" t="s">
        <v>152</v>
      </c>
      <c r="E480" s="263" t="s">
        <v>18</v>
      </c>
      <c r="F480" s="264" t="s">
        <v>156</v>
      </c>
      <c r="G480" s="262"/>
      <c r="H480" s="265">
        <v>1</v>
      </c>
      <c r="I480" s="266"/>
      <c r="J480" s="262"/>
      <c r="K480" s="262"/>
      <c r="L480" s="267"/>
      <c r="M480" s="268"/>
      <c r="N480" s="269"/>
      <c r="O480" s="269"/>
      <c r="P480" s="269"/>
      <c r="Q480" s="269"/>
      <c r="R480" s="269"/>
      <c r="S480" s="269"/>
      <c r="T480" s="270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71" t="s">
        <v>152</v>
      </c>
      <c r="AU480" s="271" t="s">
        <v>79</v>
      </c>
      <c r="AV480" s="15" t="s">
        <v>150</v>
      </c>
      <c r="AW480" s="15" t="s">
        <v>32</v>
      </c>
      <c r="AX480" s="15" t="s">
        <v>77</v>
      </c>
      <c r="AY480" s="271" t="s">
        <v>142</v>
      </c>
    </row>
    <row r="481" spans="1:65" s="2" customFormat="1" ht="16.5" customHeight="1">
      <c r="A481" s="39"/>
      <c r="B481" s="40"/>
      <c r="C481" s="272" t="s">
        <v>546</v>
      </c>
      <c r="D481" s="272" t="s">
        <v>321</v>
      </c>
      <c r="E481" s="273" t="s">
        <v>547</v>
      </c>
      <c r="F481" s="274" t="s">
        <v>548</v>
      </c>
      <c r="G481" s="275" t="s">
        <v>367</v>
      </c>
      <c r="H481" s="276">
        <v>1</v>
      </c>
      <c r="I481" s="277"/>
      <c r="J481" s="276">
        <f>ROUND(I481*H481,2)</f>
        <v>0</v>
      </c>
      <c r="K481" s="274" t="s">
        <v>149</v>
      </c>
      <c r="L481" s="278"/>
      <c r="M481" s="279" t="s">
        <v>18</v>
      </c>
      <c r="N481" s="280" t="s">
        <v>41</v>
      </c>
      <c r="O481" s="85"/>
      <c r="P481" s="235">
        <f>O481*H481</f>
        <v>0</v>
      </c>
      <c r="Q481" s="235">
        <v>0.0018</v>
      </c>
      <c r="R481" s="235">
        <f>Q481*H481</f>
        <v>0.0018</v>
      </c>
      <c r="S481" s="235">
        <v>0</v>
      </c>
      <c r="T481" s="236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7" t="s">
        <v>324</v>
      </c>
      <c r="AT481" s="237" t="s">
        <v>321</v>
      </c>
      <c r="AU481" s="237" t="s">
        <v>79</v>
      </c>
      <c r="AY481" s="18" t="s">
        <v>142</v>
      </c>
      <c r="BE481" s="238">
        <f>IF(N481="základní",J481,0)</f>
        <v>0</v>
      </c>
      <c r="BF481" s="238">
        <f>IF(N481="snížená",J481,0)</f>
        <v>0</v>
      </c>
      <c r="BG481" s="238">
        <f>IF(N481="zákl. přenesená",J481,0)</f>
        <v>0</v>
      </c>
      <c r="BH481" s="238">
        <f>IF(N481="sníž. přenesená",J481,0)</f>
        <v>0</v>
      </c>
      <c r="BI481" s="238">
        <f>IF(N481="nulová",J481,0)</f>
        <v>0</v>
      </c>
      <c r="BJ481" s="18" t="s">
        <v>77</v>
      </c>
      <c r="BK481" s="238">
        <f>ROUND(I481*H481,2)</f>
        <v>0</v>
      </c>
      <c r="BL481" s="18" t="s">
        <v>251</v>
      </c>
      <c r="BM481" s="237" t="s">
        <v>949</v>
      </c>
    </row>
    <row r="482" spans="1:51" s="14" customFormat="1" ht="12">
      <c r="A482" s="14"/>
      <c r="B482" s="250"/>
      <c r="C482" s="251"/>
      <c r="D482" s="241" t="s">
        <v>152</v>
      </c>
      <c r="E482" s="252" t="s">
        <v>18</v>
      </c>
      <c r="F482" s="253" t="s">
        <v>77</v>
      </c>
      <c r="G482" s="251"/>
      <c r="H482" s="254">
        <v>1</v>
      </c>
      <c r="I482" s="255"/>
      <c r="J482" s="251"/>
      <c r="K482" s="251"/>
      <c r="L482" s="256"/>
      <c r="M482" s="257"/>
      <c r="N482" s="258"/>
      <c r="O482" s="258"/>
      <c r="P482" s="258"/>
      <c r="Q482" s="258"/>
      <c r="R482" s="258"/>
      <c r="S482" s="258"/>
      <c r="T482" s="25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0" t="s">
        <v>152</v>
      </c>
      <c r="AU482" s="260" t="s">
        <v>79</v>
      </c>
      <c r="AV482" s="14" t="s">
        <v>79</v>
      </c>
      <c r="AW482" s="14" t="s">
        <v>32</v>
      </c>
      <c r="AX482" s="14" t="s">
        <v>70</v>
      </c>
      <c r="AY482" s="260" t="s">
        <v>142</v>
      </c>
    </row>
    <row r="483" spans="1:51" s="15" customFormat="1" ht="12">
      <c r="A483" s="15"/>
      <c r="B483" s="261"/>
      <c r="C483" s="262"/>
      <c r="D483" s="241" t="s">
        <v>152</v>
      </c>
      <c r="E483" s="263" t="s">
        <v>18</v>
      </c>
      <c r="F483" s="264" t="s">
        <v>156</v>
      </c>
      <c r="G483" s="262"/>
      <c r="H483" s="265">
        <v>1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1" t="s">
        <v>152</v>
      </c>
      <c r="AU483" s="271" t="s">
        <v>79</v>
      </c>
      <c r="AV483" s="15" t="s">
        <v>150</v>
      </c>
      <c r="AW483" s="15" t="s">
        <v>32</v>
      </c>
      <c r="AX483" s="15" t="s">
        <v>77</v>
      </c>
      <c r="AY483" s="271" t="s">
        <v>142</v>
      </c>
    </row>
    <row r="484" spans="1:65" s="2" customFormat="1" ht="16.5" customHeight="1">
      <c r="A484" s="39"/>
      <c r="B484" s="40"/>
      <c r="C484" s="227" t="s">
        <v>550</v>
      </c>
      <c r="D484" s="227" t="s">
        <v>145</v>
      </c>
      <c r="E484" s="228" t="s">
        <v>551</v>
      </c>
      <c r="F484" s="229" t="s">
        <v>552</v>
      </c>
      <c r="G484" s="230" t="s">
        <v>367</v>
      </c>
      <c r="H484" s="231">
        <v>7</v>
      </c>
      <c r="I484" s="232"/>
      <c r="J484" s="231">
        <f>ROUND(I484*H484,2)</f>
        <v>0</v>
      </c>
      <c r="K484" s="229" t="s">
        <v>149</v>
      </c>
      <c r="L484" s="45"/>
      <c r="M484" s="233" t="s">
        <v>18</v>
      </c>
      <c r="N484" s="234" t="s">
        <v>41</v>
      </c>
      <c r="O484" s="85"/>
      <c r="P484" s="235">
        <f>O484*H484</f>
        <v>0</v>
      </c>
      <c r="Q484" s="235">
        <v>0.00023</v>
      </c>
      <c r="R484" s="235">
        <f>Q484*H484</f>
        <v>0.00161</v>
      </c>
      <c r="S484" s="235">
        <v>0</v>
      </c>
      <c r="T484" s="23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7" t="s">
        <v>251</v>
      </c>
      <c r="AT484" s="237" t="s">
        <v>145</v>
      </c>
      <c r="AU484" s="237" t="s">
        <v>79</v>
      </c>
      <c r="AY484" s="18" t="s">
        <v>142</v>
      </c>
      <c r="BE484" s="238">
        <f>IF(N484="základní",J484,0)</f>
        <v>0</v>
      </c>
      <c r="BF484" s="238">
        <f>IF(N484="snížená",J484,0)</f>
        <v>0</v>
      </c>
      <c r="BG484" s="238">
        <f>IF(N484="zákl. přenesená",J484,0)</f>
        <v>0</v>
      </c>
      <c r="BH484" s="238">
        <f>IF(N484="sníž. přenesená",J484,0)</f>
        <v>0</v>
      </c>
      <c r="BI484" s="238">
        <f>IF(N484="nulová",J484,0)</f>
        <v>0</v>
      </c>
      <c r="BJ484" s="18" t="s">
        <v>77</v>
      </c>
      <c r="BK484" s="238">
        <f>ROUND(I484*H484,2)</f>
        <v>0</v>
      </c>
      <c r="BL484" s="18" t="s">
        <v>251</v>
      </c>
      <c r="BM484" s="237" t="s">
        <v>950</v>
      </c>
    </row>
    <row r="485" spans="1:51" s="13" customFormat="1" ht="12">
      <c r="A485" s="13"/>
      <c r="B485" s="239"/>
      <c r="C485" s="240"/>
      <c r="D485" s="241" t="s">
        <v>152</v>
      </c>
      <c r="E485" s="242" t="s">
        <v>18</v>
      </c>
      <c r="F485" s="243" t="s">
        <v>162</v>
      </c>
      <c r="G485" s="240"/>
      <c r="H485" s="242" t="s">
        <v>18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152</v>
      </c>
      <c r="AU485" s="249" t="s">
        <v>79</v>
      </c>
      <c r="AV485" s="13" t="s">
        <v>77</v>
      </c>
      <c r="AW485" s="13" t="s">
        <v>32</v>
      </c>
      <c r="AX485" s="13" t="s">
        <v>70</v>
      </c>
      <c r="AY485" s="249" t="s">
        <v>142</v>
      </c>
    </row>
    <row r="486" spans="1:51" s="14" customFormat="1" ht="12">
      <c r="A486" s="14"/>
      <c r="B486" s="250"/>
      <c r="C486" s="251"/>
      <c r="D486" s="241" t="s">
        <v>152</v>
      </c>
      <c r="E486" s="252" t="s">
        <v>18</v>
      </c>
      <c r="F486" s="253" t="s">
        <v>468</v>
      </c>
      <c r="G486" s="251"/>
      <c r="H486" s="254">
        <v>7</v>
      </c>
      <c r="I486" s="255"/>
      <c r="J486" s="251"/>
      <c r="K486" s="251"/>
      <c r="L486" s="256"/>
      <c r="M486" s="257"/>
      <c r="N486" s="258"/>
      <c r="O486" s="258"/>
      <c r="P486" s="258"/>
      <c r="Q486" s="258"/>
      <c r="R486" s="258"/>
      <c r="S486" s="258"/>
      <c r="T486" s="25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0" t="s">
        <v>152</v>
      </c>
      <c r="AU486" s="260" t="s">
        <v>79</v>
      </c>
      <c r="AV486" s="14" t="s">
        <v>79</v>
      </c>
      <c r="AW486" s="14" t="s">
        <v>32</v>
      </c>
      <c r="AX486" s="14" t="s">
        <v>70</v>
      </c>
      <c r="AY486" s="260" t="s">
        <v>142</v>
      </c>
    </row>
    <row r="487" spans="1:51" s="15" customFormat="1" ht="12">
      <c r="A487" s="15"/>
      <c r="B487" s="261"/>
      <c r="C487" s="262"/>
      <c r="D487" s="241" t="s">
        <v>152</v>
      </c>
      <c r="E487" s="263" t="s">
        <v>18</v>
      </c>
      <c r="F487" s="264" t="s">
        <v>156</v>
      </c>
      <c r="G487" s="262"/>
      <c r="H487" s="265">
        <v>7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1" t="s">
        <v>152</v>
      </c>
      <c r="AU487" s="271" t="s">
        <v>79</v>
      </c>
      <c r="AV487" s="15" t="s">
        <v>150</v>
      </c>
      <c r="AW487" s="15" t="s">
        <v>32</v>
      </c>
      <c r="AX487" s="15" t="s">
        <v>77</v>
      </c>
      <c r="AY487" s="271" t="s">
        <v>142</v>
      </c>
    </row>
    <row r="488" spans="1:65" s="2" customFormat="1" ht="24" customHeight="1">
      <c r="A488" s="39"/>
      <c r="B488" s="40"/>
      <c r="C488" s="227" t="s">
        <v>554</v>
      </c>
      <c r="D488" s="227" t="s">
        <v>145</v>
      </c>
      <c r="E488" s="228" t="s">
        <v>555</v>
      </c>
      <c r="F488" s="229" t="s">
        <v>556</v>
      </c>
      <c r="G488" s="230" t="s">
        <v>309</v>
      </c>
      <c r="H488" s="232"/>
      <c r="I488" s="232"/>
      <c r="J488" s="231">
        <f>ROUND(I488*H488,2)</f>
        <v>0</v>
      </c>
      <c r="K488" s="229" t="s">
        <v>149</v>
      </c>
      <c r="L488" s="45"/>
      <c r="M488" s="233" t="s">
        <v>18</v>
      </c>
      <c r="N488" s="234" t="s">
        <v>41</v>
      </c>
      <c r="O488" s="85"/>
      <c r="P488" s="235">
        <f>O488*H488</f>
        <v>0</v>
      </c>
      <c r="Q488" s="235">
        <v>0</v>
      </c>
      <c r="R488" s="235">
        <f>Q488*H488</f>
        <v>0</v>
      </c>
      <c r="S488" s="235">
        <v>0</v>
      </c>
      <c r="T488" s="23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7" t="s">
        <v>251</v>
      </c>
      <c r="AT488" s="237" t="s">
        <v>145</v>
      </c>
      <c r="AU488" s="237" t="s">
        <v>79</v>
      </c>
      <c r="AY488" s="18" t="s">
        <v>142</v>
      </c>
      <c r="BE488" s="238">
        <f>IF(N488="základní",J488,0)</f>
        <v>0</v>
      </c>
      <c r="BF488" s="238">
        <f>IF(N488="snížená",J488,0)</f>
        <v>0</v>
      </c>
      <c r="BG488" s="238">
        <f>IF(N488="zákl. přenesená",J488,0)</f>
        <v>0</v>
      </c>
      <c r="BH488" s="238">
        <f>IF(N488="sníž. přenesená",J488,0)</f>
        <v>0</v>
      </c>
      <c r="BI488" s="238">
        <f>IF(N488="nulová",J488,0)</f>
        <v>0</v>
      </c>
      <c r="BJ488" s="18" t="s">
        <v>77</v>
      </c>
      <c r="BK488" s="238">
        <f>ROUND(I488*H488,2)</f>
        <v>0</v>
      </c>
      <c r="BL488" s="18" t="s">
        <v>251</v>
      </c>
      <c r="BM488" s="237" t="s">
        <v>951</v>
      </c>
    </row>
    <row r="489" spans="1:63" s="12" customFormat="1" ht="22.8" customHeight="1">
      <c r="A489" s="12"/>
      <c r="B489" s="211"/>
      <c r="C489" s="212"/>
      <c r="D489" s="213" t="s">
        <v>69</v>
      </c>
      <c r="E489" s="225" t="s">
        <v>558</v>
      </c>
      <c r="F489" s="225" t="s">
        <v>559</v>
      </c>
      <c r="G489" s="212"/>
      <c r="H489" s="212"/>
      <c r="I489" s="215"/>
      <c r="J489" s="226">
        <f>BK489</f>
        <v>0</v>
      </c>
      <c r="K489" s="212"/>
      <c r="L489" s="217"/>
      <c r="M489" s="218"/>
      <c r="N489" s="219"/>
      <c r="O489" s="219"/>
      <c r="P489" s="220">
        <f>SUM(P490:P510)</f>
        <v>0</v>
      </c>
      <c r="Q489" s="219"/>
      <c r="R489" s="220">
        <f>SUM(R490:R510)</f>
        <v>0.19140000000000001</v>
      </c>
      <c r="S489" s="219"/>
      <c r="T489" s="221">
        <f>SUM(T490:T510)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22" t="s">
        <v>79</v>
      </c>
      <c r="AT489" s="223" t="s">
        <v>69</v>
      </c>
      <c r="AU489" s="223" t="s">
        <v>77</v>
      </c>
      <c r="AY489" s="222" t="s">
        <v>142</v>
      </c>
      <c r="BK489" s="224">
        <f>SUM(BK490:BK510)</f>
        <v>0</v>
      </c>
    </row>
    <row r="490" spans="1:65" s="2" customFormat="1" ht="16.5" customHeight="1">
      <c r="A490" s="39"/>
      <c r="B490" s="40"/>
      <c r="C490" s="227" t="s">
        <v>560</v>
      </c>
      <c r="D490" s="227" t="s">
        <v>145</v>
      </c>
      <c r="E490" s="228" t="s">
        <v>561</v>
      </c>
      <c r="F490" s="229" t="s">
        <v>562</v>
      </c>
      <c r="G490" s="230" t="s">
        <v>415</v>
      </c>
      <c r="H490" s="231">
        <v>4</v>
      </c>
      <c r="I490" s="232"/>
      <c r="J490" s="231">
        <f>ROUND(I490*H490,2)</f>
        <v>0</v>
      </c>
      <c r="K490" s="229" t="s">
        <v>149</v>
      </c>
      <c r="L490" s="45"/>
      <c r="M490" s="233" t="s">
        <v>18</v>
      </c>
      <c r="N490" s="234" t="s">
        <v>41</v>
      </c>
      <c r="O490" s="85"/>
      <c r="P490" s="235">
        <f>O490*H490</f>
        <v>0</v>
      </c>
      <c r="Q490" s="235">
        <v>0</v>
      </c>
      <c r="R490" s="235">
        <f>Q490*H490</f>
        <v>0</v>
      </c>
      <c r="S490" s="235">
        <v>0</v>
      </c>
      <c r="T490" s="23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7" t="s">
        <v>251</v>
      </c>
      <c r="AT490" s="237" t="s">
        <v>145</v>
      </c>
      <c r="AU490" s="237" t="s">
        <v>79</v>
      </c>
      <c r="AY490" s="18" t="s">
        <v>142</v>
      </c>
      <c r="BE490" s="238">
        <f>IF(N490="základní",J490,0)</f>
        <v>0</v>
      </c>
      <c r="BF490" s="238">
        <f>IF(N490="snížená",J490,0)</f>
        <v>0</v>
      </c>
      <c r="BG490" s="238">
        <f>IF(N490="zákl. přenesená",J490,0)</f>
        <v>0</v>
      </c>
      <c r="BH490" s="238">
        <f>IF(N490="sníž. přenesená",J490,0)</f>
        <v>0</v>
      </c>
      <c r="BI490" s="238">
        <f>IF(N490="nulová",J490,0)</f>
        <v>0</v>
      </c>
      <c r="BJ490" s="18" t="s">
        <v>77</v>
      </c>
      <c r="BK490" s="238">
        <f>ROUND(I490*H490,2)</f>
        <v>0</v>
      </c>
      <c r="BL490" s="18" t="s">
        <v>251</v>
      </c>
      <c r="BM490" s="237" t="s">
        <v>952</v>
      </c>
    </row>
    <row r="491" spans="1:51" s="13" customFormat="1" ht="12">
      <c r="A491" s="13"/>
      <c r="B491" s="239"/>
      <c r="C491" s="240"/>
      <c r="D491" s="241" t="s">
        <v>152</v>
      </c>
      <c r="E491" s="242" t="s">
        <v>18</v>
      </c>
      <c r="F491" s="243" t="s">
        <v>162</v>
      </c>
      <c r="G491" s="240"/>
      <c r="H491" s="242" t="s">
        <v>18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9" t="s">
        <v>152</v>
      </c>
      <c r="AU491" s="249" t="s">
        <v>79</v>
      </c>
      <c r="AV491" s="13" t="s">
        <v>77</v>
      </c>
      <c r="AW491" s="13" t="s">
        <v>32</v>
      </c>
      <c r="AX491" s="13" t="s">
        <v>70</v>
      </c>
      <c r="AY491" s="249" t="s">
        <v>142</v>
      </c>
    </row>
    <row r="492" spans="1:51" s="14" customFormat="1" ht="12">
      <c r="A492" s="14"/>
      <c r="B492" s="250"/>
      <c r="C492" s="251"/>
      <c r="D492" s="241" t="s">
        <v>152</v>
      </c>
      <c r="E492" s="252" t="s">
        <v>18</v>
      </c>
      <c r="F492" s="253" t="s">
        <v>150</v>
      </c>
      <c r="G492" s="251"/>
      <c r="H492" s="254">
        <v>4</v>
      </c>
      <c r="I492" s="255"/>
      <c r="J492" s="251"/>
      <c r="K492" s="251"/>
      <c r="L492" s="256"/>
      <c r="M492" s="257"/>
      <c r="N492" s="258"/>
      <c r="O492" s="258"/>
      <c r="P492" s="258"/>
      <c r="Q492" s="258"/>
      <c r="R492" s="258"/>
      <c r="S492" s="258"/>
      <c r="T492" s="25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0" t="s">
        <v>152</v>
      </c>
      <c r="AU492" s="260" t="s">
        <v>79</v>
      </c>
      <c r="AV492" s="14" t="s">
        <v>79</v>
      </c>
      <c r="AW492" s="14" t="s">
        <v>32</v>
      </c>
      <c r="AX492" s="14" t="s">
        <v>70</v>
      </c>
      <c r="AY492" s="260" t="s">
        <v>142</v>
      </c>
    </row>
    <row r="493" spans="1:51" s="15" customFormat="1" ht="12">
      <c r="A493" s="15"/>
      <c r="B493" s="261"/>
      <c r="C493" s="262"/>
      <c r="D493" s="241" t="s">
        <v>152</v>
      </c>
      <c r="E493" s="263" t="s">
        <v>18</v>
      </c>
      <c r="F493" s="264" t="s">
        <v>156</v>
      </c>
      <c r="G493" s="262"/>
      <c r="H493" s="265">
        <v>4</v>
      </c>
      <c r="I493" s="266"/>
      <c r="J493" s="262"/>
      <c r="K493" s="262"/>
      <c r="L493" s="267"/>
      <c r="M493" s="268"/>
      <c r="N493" s="269"/>
      <c r="O493" s="269"/>
      <c r="P493" s="269"/>
      <c r="Q493" s="269"/>
      <c r="R493" s="269"/>
      <c r="S493" s="269"/>
      <c r="T493" s="27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1" t="s">
        <v>152</v>
      </c>
      <c r="AU493" s="271" t="s">
        <v>79</v>
      </c>
      <c r="AV493" s="15" t="s">
        <v>150</v>
      </c>
      <c r="AW493" s="15" t="s">
        <v>32</v>
      </c>
      <c r="AX493" s="15" t="s">
        <v>77</v>
      </c>
      <c r="AY493" s="271" t="s">
        <v>142</v>
      </c>
    </row>
    <row r="494" spans="1:65" s="2" customFormat="1" ht="16.5" customHeight="1">
      <c r="A494" s="39"/>
      <c r="B494" s="40"/>
      <c r="C494" s="272" t="s">
        <v>564</v>
      </c>
      <c r="D494" s="272" t="s">
        <v>321</v>
      </c>
      <c r="E494" s="273" t="s">
        <v>565</v>
      </c>
      <c r="F494" s="274" t="s">
        <v>566</v>
      </c>
      <c r="G494" s="275" t="s">
        <v>367</v>
      </c>
      <c r="H494" s="276">
        <v>4</v>
      </c>
      <c r="I494" s="277"/>
      <c r="J494" s="276">
        <f>ROUND(I494*H494,2)</f>
        <v>0</v>
      </c>
      <c r="K494" s="274" t="s">
        <v>149</v>
      </c>
      <c r="L494" s="278"/>
      <c r="M494" s="279" t="s">
        <v>18</v>
      </c>
      <c r="N494" s="280" t="s">
        <v>41</v>
      </c>
      <c r="O494" s="85"/>
      <c r="P494" s="235">
        <f>O494*H494</f>
        <v>0</v>
      </c>
      <c r="Q494" s="235">
        <v>0.0146</v>
      </c>
      <c r="R494" s="235">
        <f>Q494*H494</f>
        <v>0.0584</v>
      </c>
      <c r="S494" s="235">
        <v>0</v>
      </c>
      <c r="T494" s="23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7" t="s">
        <v>324</v>
      </c>
      <c r="AT494" s="237" t="s">
        <v>321</v>
      </c>
      <c r="AU494" s="237" t="s">
        <v>79</v>
      </c>
      <c r="AY494" s="18" t="s">
        <v>142</v>
      </c>
      <c r="BE494" s="238">
        <f>IF(N494="základní",J494,0)</f>
        <v>0</v>
      </c>
      <c r="BF494" s="238">
        <f>IF(N494="snížená",J494,0)</f>
        <v>0</v>
      </c>
      <c r="BG494" s="238">
        <f>IF(N494="zákl. přenesená",J494,0)</f>
        <v>0</v>
      </c>
      <c r="BH494" s="238">
        <f>IF(N494="sníž. přenesená",J494,0)</f>
        <v>0</v>
      </c>
      <c r="BI494" s="238">
        <f>IF(N494="nulová",J494,0)</f>
        <v>0</v>
      </c>
      <c r="BJ494" s="18" t="s">
        <v>77</v>
      </c>
      <c r="BK494" s="238">
        <f>ROUND(I494*H494,2)</f>
        <v>0</v>
      </c>
      <c r="BL494" s="18" t="s">
        <v>251</v>
      </c>
      <c r="BM494" s="237" t="s">
        <v>953</v>
      </c>
    </row>
    <row r="495" spans="1:51" s="13" customFormat="1" ht="12">
      <c r="A495" s="13"/>
      <c r="B495" s="239"/>
      <c r="C495" s="240"/>
      <c r="D495" s="241" t="s">
        <v>152</v>
      </c>
      <c r="E495" s="242" t="s">
        <v>18</v>
      </c>
      <c r="F495" s="243" t="s">
        <v>162</v>
      </c>
      <c r="G495" s="240"/>
      <c r="H495" s="242" t="s">
        <v>18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9" t="s">
        <v>152</v>
      </c>
      <c r="AU495" s="249" t="s">
        <v>79</v>
      </c>
      <c r="AV495" s="13" t="s">
        <v>77</v>
      </c>
      <c r="AW495" s="13" t="s">
        <v>32</v>
      </c>
      <c r="AX495" s="13" t="s">
        <v>70</v>
      </c>
      <c r="AY495" s="249" t="s">
        <v>142</v>
      </c>
    </row>
    <row r="496" spans="1:51" s="14" customFormat="1" ht="12">
      <c r="A496" s="14"/>
      <c r="B496" s="250"/>
      <c r="C496" s="251"/>
      <c r="D496" s="241" t="s">
        <v>152</v>
      </c>
      <c r="E496" s="252" t="s">
        <v>18</v>
      </c>
      <c r="F496" s="253" t="s">
        <v>150</v>
      </c>
      <c r="G496" s="251"/>
      <c r="H496" s="254">
        <v>4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0" t="s">
        <v>152</v>
      </c>
      <c r="AU496" s="260" t="s">
        <v>79</v>
      </c>
      <c r="AV496" s="14" t="s">
        <v>79</v>
      </c>
      <c r="AW496" s="14" t="s">
        <v>32</v>
      </c>
      <c r="AX496" s="14" t="s">
        <v>70</v>
      </c>
      <c r="AY496" s="260" t="s">
        <v>142</v>
      </c>
    </row>
    <row r="497" spans="1:51" s="15" customFormat="1" ht="12">
      <c r="A497" s="15"/>
      <c r="B497" s="261"/>
      <c r="C497" s="262"/>
      <c r="D497" s="241" t="s">
        <v>152</v>
      </c>
      <c r="E497" s="263" t="s">
        <v>18</v>
      </c>
      <c r="F497" s="264" t="s">
        <v>156</v>
      </c>
      <c r="G497" s="262"/>
      <c r="H497" s="265">
        <v>4</v>
      </c>
      <c r="I497" s="266"/>
      <c r="J497" s="262"/>
      <c r="K497" s="262"/>
      <c r="L497" s="267"/>
      <c r="M497" s="268"/>
      <c r="N497" s="269"/>
      <c r="O497" s="269"/>
      <c r="P497" s="269"/>
      <c r="Q497" s="269"/>
      <c r="R497" s="269"/>
      <c r="S497" s="269"/>
      <c r="T497" s="27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1" t="s">
        <v>152</v>
      </c>
      <c r="AU497" s="271" t="s">
        <v>79</v>
      </c>
      <c r="AV497" s="15" t="s">
        <v>150</v>
      </c>
      <c r="AW497" s="15" t="s">
        <v>32</v>
      </c>
      <c r="AX497" s="15" t="s">
        <v>77</v>
      </c>
      <c r="AY497" s="271" t="s">
        <v>142</v>
      </c>
    </row>
    <row r="498" spans="1:65" s="2" customFormat="1" ht="16.5" customHeight="1">
      <c r="A498" s="39"/>
      <c r="B498" s="40"/>
      <c r="C498" s="227" t="s">
        <v>568</v>
      </c>
      <c r="D498" s="227" t="s">
        <v>145</v>
      </c>
      <c r="E498" s="228" t="s">
        <v>569</v>
      </c>
      <c r="F498" s="229" t="s">
        <v>570</v>
      </c>
      <c r="G498" s="230" t="s">
        <v>415</v>
      </c>
      <c r="H498" s="231">
        <v>7</v>
      </c>
      <c r="I498" s="232"/>
      <c r="J498" s="231">
        <f>ROUND(I498*H498,2)</f>
        <v>0</v>
      </c>
      <c r="K498" s="229" t="s">
        <v>149</v>
      </c>
      <c r="L498" s="45"/>
      <c r="M498" s="233" t="s">
        <v>18</v>
      </c>
      <c r="N498" s="234" t="s">
        <v>41</v>
      </c>
      <c r="O498" s="85"/>
      <c r="P498" s="235">
        <f>O498*H498</f>
        <v>0</v>
      </c>
      <c r="Q498" s="235">
        <v>0</v>
      </c>
      <c r="R498" s="235">
        <f>Q498*H498</f>
        <v>0</v>
      </c>
      <c r="S498" s="235">
        <v>0</v>
      </c>
      <c r="T498" s="23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7" t="s">
        <v>251</v>
      </c>
      <c r="AT498" s="237" t="s">
        <v>145</v>
      </c>
      <c r="AU498" s="237" t="s">
        <v>79</v>
      </c>
      <c r="AY498" s="18" t="s">
        <v>142</v>
      </c>
      <c r="BE498" s="238">
        <f>IF(N498="základní",J498,0)</f>
        <v>0</v>
      </c>
      <c r="BF498" s="238">
        <f>IF(N498="snížená",J498,0)</f>
        <v>0</v>
      </c>
      <c r="BG498" s="238">
        <f>IF(N498="zákl. přenesená",J498,0)</f>
        <v>0</v>
      </c>
      <c r="BH498" s="238">
        <f>IF(N498="sníž. přenesená",J498,0)</f>
        <v>0</v>
      </c>
      <c r="BI498" s="238">
        <f>IF(N498="nulová",J498,0)</f>
        <v>0</v>
      </c>
      <c r="BJ498" s="18" t="s">
        <v>77</v>
      </c>
      <c r="BK498" s="238">
        <f>ROUND(I498*H498,2)</f>
        <v>0</v>
      </c>
      <c r="BL498" s="18" t="s">
        <v>251</v>
      </c>
      <c r="BM498" s="237" t="s">
        <v>954</v>
      </c>
    </row>
    <row r="499" spans="1:51" s="13" customFormat="1" ht="12">
      <c r="A499" s="13"/>
      <c r="B499" s="239"/>
      <c r="C499" s="240"/>
      <c r="D499" s="241" t="s">
        <v>152</v>
      </c>
      <c r="E499" s="242" t="s">
        <v>18</v>
      </c>
      <c r="F499" s="243" t="s">
        <v>162</v>
      </c>
      <c r="G499" s="240"/>
      <c r="H499" s="242" t="s">
        <v>18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152</v>
      </c>
      <c r="AU499" s="249" t="s">
        <v>79</v>
      </c>
      <c r="AV499" s="13" t="s">
        <v>77</v>
      </c>
      <c r="AW499" s="13" t="s">
        <v>32</v>
      </c>
      <c r="AX499" s="13" t="s">
        <v>70</v>
      </c>
      <c r="AY499" s="249" t="s">
        <v>142</v>
      </c>
    </row>
    <row r="500" spans="1:51" s="14" customFormat="1" ht="12">
      <c r="A500" s="14"/>
      <c r="B500" s="250"/>
      <c r="C500" s="251"/>
      <c r="D500" s="241" t="s">
        <v>152</v>
      </c>
      <c r="E500" s="252" t="s">
        <v>18</v>
      </c>
      <c r="F500" s="253" t="s">
        <v>418</v>
      </c>
      <c r="G500" s="251"/>
      <c r="H500" s="254">
        <v>7</v>
      </c>
      <c r="I500" s="255"/>
      <c r="J500" s="251"/>
      <c r="K500" s="251"/>
      <c r="L500" s="256"/>
      <c r="M500" s="257"/>
      <c r="N500" s="258"/>
      <c r="O500" s="258"/>
      <c r="P500" s="258"/>
      <c r="Q500" s="258"/>
      <c r="R500" s="258"/>
      <c r="S500" s="258"/>
      <c r="T500" s="25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0" t="s">
        <v>152</v>
      </c>
      <c r="AU500" s="260" t="s">
        <v>79</v>
      </c>
      <c r="AV500" s="14" t="s">
        <v>79</v>
      </c>
      <c r="AW500" s="14" t="s">
        <v>32</v>
      </c>
      <c r="AX500" s="14" t="s">
        <v>70</v>
      </c>
      <c r="AY500" s="260" t="s">
        <v>142</v>
      </c>
    </row>
    <row r="501" spans="1:51" s="15" customFormat="1" ht="12">
      <c r="A501" s="15"/>
      <c r="B501" s="261"/>
      <c r="C501" s="262"/>
      <c r="D501" s="241" t="s">
        <v>152</v>
      </c>
      <c r="E501" s="263" t="s">
        <v>18</v>
      </c>
      <c r="F501" s="264" t="s">
        <v>156</v>
      </c>
      <c r="G501" s="262"/>
      <c r="H501" s="265">
        <v>7</v>
      </c>
      <c r="I501" s="266"/>
      <c r="J501" s="262"/>
      <c r="K501" s="262"/>
      <c r="L501" s="267"/>
      <c r="M501" s="268"/>
      <c r="N501" s="269"/>
      <c r="O501" s="269"/>
      <c r="P501" s="269"/>
      <c r="Q501" s="269"/>
      <c r="R501" s="269"/>
      <c r="S501" s="269"/>
      <c r="T501" s="270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71" t="s">
        <v>152</v>
      </c>
      <c r="AU501" s="271" t="s">
        <v>79</v>
      </c>
      <c r="AV501" s="15" t="s">
        <v>150</v>
      </c>
      <c r="AW501" s="15" t="s">
        <v>32</v>
      </c>
      <c r="AX501" s="15" t="s">
        <v>77</v>
      </c>
      <c r="AY501" s="271" t="s">
        <v>142</v>
      </c>
    </row>
    <row r="502" spans="1:65" s="2" customFormat="1" ht="24" customHeight="1">
      <c r="A502" s="39"/>
      <c r="B502" s="40"/>
      <c r="C502" s="272" t="s">
        <v>572</v>
      </c>
      <c r="D502" s="272" t="s">
        <v>321</v>
      </c>
      <c r="E502" s="273" t="s">
        <v>573</v>
      </c>
      <c r="F502" s="274" t="s">
        <v>574</v>
      </c>
      <c r="G502" s="275" t="s">
        <v>367</v>
      </c>
      <c r="H502" s="276">
        <v>7</v>
      </c>
      <c r="I502" s="277"/>
      <c r="J502" s="276">
        <f>ROUND(I502*H502,2)</f>
        <v>0</v>
      </c>
      <c r="K502" s="274" t="s">
        <v>149</v>
      </c>
      <c r="L502" s="278"/>
      <c r="M502" s="279" t="s">
        <v>18</v>
      </c>
      <c r="N502" s="280" t="s">
        <v>41</v>
      </c>
      <c r="O502" s="85"/>
      <c r="P502" s="235">
        <f>O502*H502</f>
        <v>0</v>
      </c>
      <c r="Q502" s="235">
        <v>0.018</v>
      </c>
      <c r="R502" s="235">
        <f>Q502*H502</f>
        <v>0.126</v>
      </c>
      <c r="S502" s="235">
        <v>0</v>
      </c>
      <c r="T502" s="236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7" t="s">
        <v>324</v>
      </c>
      <c r="AT502" s="237" t="s">
        <v>321</v>
      </c>
      <c r="AU502" s="237" t="s">
        <v>79</v>
      </c>
      <c r="AY502" s="18" t="s">
        <v>142</v>
      </c>
      <c r="BE502" s="238">
        <f>IF(N502="základní",J502,0)</f>
        <v>0</v>
      </c>
      <c r="BF502" s="238">
        <f>IF(N502="snížená",J502,0)</f>
        <v>0</v>
      </c>
      <c r="BG502" s="238">
        <f>IF(N502="zákl. přenesená",J502,0)</f>
        <v>0</v>
      </c>
      <c r="BH502" s="238">
        <f>IF(N502="sníž. přenesená",J502,0)</f>
        <v>0</v>
      </c>
      <c r="BI502" s="238">
        <f>IF(N502="nulová",J502,0)</f>
        <v>0</v>
      </c>
      <c r="BJ502" s="18" t="s">
        <v>77</v>
      </c>
      <c r="BK502" s="238">
        <f>ROUND(I502*H502,2)</f>
        <v>0</v>
      </c>
      <c r="BL502" s="18" t="s">
        <v>251</v>
      </c>
      <c r="BM502" s="237" t="s">
        <v>955</v>
      </c>
    </row>
    <row r="503" spans="1:51" s="13" customFormat="1" ht="12">
      <c r="A503" s="13"/>
      <c r="B503" s="239"/>
      <c r="C503" s="240"/>
      <c r="D503" s="241" t="s">
        <v>152</v>
      </c>
      <c r="E503" s="242" t="s">
        <v>18</v>
      </c>
      <c r="F503" s="243" t="s">
        <v>162</v>
      </c>
      <c r="G503" s="240"/>
      <c r="H503" s="242" t="s">
        <v>18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152</v>
      </c>
      <c r="AU503" s="249" t="s">
        <v>79</v>
      </c>
      <c r="AV503" s="13" t="s">
        <v>77</v>
      </c>
      <c r="AW503" s="13" t="s">
        <v>32</v>
      </c>
      <c r="AX503" s="13" t="s">
        <v>70</v>
      </c>
      <c r="AY503" s="249" t="s">
        <v>142</v>
      </c>
    </row>
    <row r="504" spans="1:51" s="14" customFormat="1" ht="12">
      <c r="A504" s="14"/>
      <c r="B504" s="250"/>
      <c r="C504" s="251"/>
      <c r="D504" s="241" t="s">
        <v>152</v>
      </c>
      <c r="E504" s="252" t="s">
        <v>18</v>
      </c>
      <c r="F504" s="253" t="s">
        <v>418</v>
      </c>
      <c r="G504" s="251"/>
      <c r="H504" s="254">
        <v>7</v>
      </c>
      <c r="I504" s="255"/>
      <c r="J504" s="251"/>
      <c r="K504" s="251"/>
      <c r="L504" s="256"/>
      <c r="M504" s="257"/>
      <c r="N504" s="258"/>
      <c r="O504" s="258"/>
      <c r="P504" s="258"/>
      <c r="Q504" s="258"/>
      <c r="R504" s="258"/>
      <c r="S504" s="258"/>
      <c r="T504" s="25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0" t="s">
        <v>152</v>
      </c>
      <c r="AU504" s="260" t="s">
        <v>79</v>
      </c>
      <c r="AV504" s="14" t="s">
        <v>79</v>
      </c>
      <c r="AW504" s="14" t="s">
        <v>32</v>
      </c>
      <c r="AX504" s="14" t="s">
        <v>70</v>
      </c>
      <c r="AY504" s="260" t="s">
        <v>142</v>
      </c>
    </row>
    <row r="505" spans="1:51" s="15" customFormat="1" ht="12">
      <c r="A505" s="15"/>
      <c r="B505" s="261"/>
      <c r="C505" s="262"/>
      <c r="D505" s="241" t="s">
        <v>152</v>
      </c>
      <c r="E505" s="263" t="s">
        <v>18</v>
      </c>
      <c r="F505" s="264" t="s">
        <v>156</v>
      </c>
      <c r="G505" s="262"/>
      <c r="H505" s="265">
        <v>7</v>
      </c>
      <c r="I505" s="266"/>
      <c r="J505" s="262"/>
      <c r="K505" s="262"/>
      <c r="L505" s="267"/>
      <c r="M505" s="268"/>
      <c r="N505" s="269"/>
      <c r="O505" s="269"/>
      <c r="P505" s="269"/>
      <c r="Q505" s="269"/>
      <c r="R505" s="269"/>
      <c r="S505" s="269"/>
      <c r="T505" s="270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1" t="s">
        <v>152</v>
      </c>
      <c r="AU505" s="271" t="s">
        <v>79</v>
      </c>
      <c r="AV505" s="15" t="s">
        <v>150</v>
      </c>
      <c r="AW505" s="15" t="s">
        <v>32</v>
      </c>
      <c r="AX505" s="15" t="s">
        <v>77</v>
      </c>
      <c r="AY505" s="271" t="s">
        <v>142</v>
      </c>
    </row>
    <row r="506" spans="1:65" s="2" customFormat="1" ht="16.5" customHeight="1">
      <c r="A506" s="39"/>
      <c r="B506" s="40"/>
      <c r="C506" s="272" t="s">
        <v>576</v>
      </c>
      <c r="D506" s="272" t="s">
        <v>321</v>
      </c>
      <c r="E506" s="273" t="s">
        <v>577</v>
      </c>
      <c r="F506" s="274" t="s">
        <v>578</v>
      </c>
      <c r="G506" s="275" t="s">
        <v>367</v>
      </c>
      <c r="H506" s="276">
        <v>7</v>
      </c>
      <c r="I506" s="277"/>
      <c r="J506" s="276">
        <f>ROUND(I506*H506,2)</f>
        <v>0</v>
      </c>
      <c r="K506" s="274" t="s">
        <v>149</v>
      </c>
      <c r="L506" s="278"/>
      <c r="M506" s="279" t="s">
        <v>18</v>
      </c>
      <c r="N506" s="280" t="s">
        <v>41</v>
      </c>
      <c r="O506" s="85"/>
      <c r="P506" s="235">
        <f>O506*H506</f>
        <v>0</v>
      </c>
      <c r="Q506" s="235">
        <v>0.001</v>
      </c>
      <c r="R506" s="235">
        <f>Q506*H506</f>
        <v>0.007</v>
      </c>
      <c r="S506" s="235">
        <v>0</v>
      </c>
      <c r="T506" s="236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7" t="s">
        <v>324</v>
      </c>
      <c r="AT506" s="237" t="s">
        <v>321</v>
      </c>
      <c r="AU506" s="237" t="s">
        <v>79</v>
      </c>
      <c r="AY506" s="18" t="s">
        <v>142</v>
      </c>
      <c r="BE506" s="238">
        <f>IF(N506="základní",J506,0)</f>
        <v>0</v>
      </c>
      <c r="BF506" s="238">
        <f>IF(N506="snížená",J506,0)</f>
        <v>0</v>
      </c>
      <c r="BG506" s="238">
        <f>IF(N506="zákl. přenesená",J506,0)</f>
        <v>0</v>
      </c>
      <c r="BH506" s="238">
        <f>IF(N506="sníž. přenesená",J506,0)</f>
        <v>0</v>
      </c>
      <c r="BI506" s="238">
        <f>IF(N506="nulová",J506,0)</f>
        <v>0</v>
      </c>
      <c r="BJ506" s="18" t="s">
        <v>77</v>
      </c>
      <c r="BK506" s="238">
        <f>ROUND(I506*H506,2)</f>
        <v>0</v>
      </c>
      <c r="BL506" s="18" t="s">
        <v>251</v>
      </c>
      <c r="BM506" s="237" t="s">
        <v>956</v>
      </c>
    </row>
    <row r="507" spans="1:51" s="13" customFormat="1" ht="12">
      <c r="A507" s="13"/>
      <c r="B507" s="239"/>
      <c r="C507" s="240"/>
      <c r="D507" s="241" t="s">
        <v>152</v>
      </c>
      <c r="E507" s="242" t="s">
        <v>18</v>
      </c>
      <c r="F507" s="243" t="s">
        <v>162</v>
      </c>
      <c r="G507" s="240"/>
      <c r="H507" s="242" t="s">
        <v>18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9" t="s">
        <v>152</v>
      </c>
      <c r="AU507" s="249" t="s">
        <v>79</v>
      </c>
      <c r="AV507" s="13" t="s">
        <v>77</v>
      </c>
      <c r="AW507" s="13" t="s">
        <v>32</v>
      </c>
      <c r="AX507" s="13" t="s">
        <v>70</v>
      </c>
      <c r="AY507" s="249" t="s">
        <v>142</v>
      </c>
    </row>
    <row r="508" spans="1:51" s="14" customFormat="1" ht="12">
      <c r="A508" s="14"/>
      <c r="B508" s="250"/>
      <c r="C508" s="251"/>
      <c r="D508" s="241" t="s">
        <v>152</v>
      </c>
      <c r="E508" s="252" t="s">
        <v>18</v>
      </c>
      <c r="F508" s="253" t="s">
        <v>418</v>
      </c>
      <c r="G508" s="251"/>
      <c r="H508" s="254">
        <v>7</v>
      </c>
      <c r="I508" s="255"/>
      <c r="J508" s="251"/>
      <c r="K508" s="251"/>
      <c r="L508" s="256"/>
      <c r="M508" s="257"/>
      <c r="N508" s="258"/>
      <c r="O508" s="258"/>
      <c r="P508" s="258"/>
      <c r="Q508" s="258"/>
      <c r="R508" s="258"/>
      <c r="S508" s="258"/>
      <c r="T508" s="25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0" t="s">
        <v>152</v>
      </c>
      <c r="AU508" s="260" t="s">
        <v>79</v>
      </c>
      <c r="AV508" s="14" t="s">
        <v>79</v>
      </c>
      <c r="AW508" s="14" t="s">
        <v>32</v>
      </c>
      <c r="AX508" s="14" t="s">
        <v>70</v>
      </c>
      <c r="AY508" s="260" t="s">
        <v>142</v>
      </c>
    </row>
    <row r="509" spans="1:51" s="15" customFormat="1" ht="12">
      <c r="A509" s="15"/>
      <c r="B509" s="261"/>
      <c r="C509" s="262"/>
      <c r="D509" s="241" t="s">
        <v>152</v>
      </c>
      <c r="E509" s="263" t="s">
        <v>18</v>
      </c>
      <c r="F509" s="264" t="s">
        <v>156</v>
      </c>
      <c r="G509" s="262"/>
      <c r="H509" s="265">
        <v>7</v>
      </c>
      <c r="I509" s="266"/>
      <c r="J509" s="262"/>
      <c r="K509" s="262"/>
      <c r="L509" s="267"/>
      <c r="M509" s="268"/>
      <c r="N509" s="269"/>
      <c r="O509" s="269"/>
      <c r="P509" s="269"/>
      <c r="Q509" s="269"/>
      <c r="R509" s="269"/>
      <c r="S509" s="269"/>
      <c r="T509" s="270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1" t="s">
        <v>152</v>
      </c>
      <c r="AU509" s="271" t="s">
        <v>79</v>
      </c>
      <c r="AV509" s="15" t="s">
        <v>150</v>
      </c>
      <c r="AW509" s="15" t="s">
        <v>32</v>
      </c>
      <c r="AX509" s="15" t="s">
        <v>77</v>
      </c>
      <c r="AY509" s="271" t="s">
        <v>142</v>
      </c>
    </row>
    <row r="510" spans="1:65" s="2" customFormat="1" ht="24" customHeight="1">
      <c r="A510" s="39"/>
      <c r="B510" s="40"/>
      <c r="C510" s="227" t="s">
        <v>580</v>
      </c>
      <c r="D510" s="227" t="s">
        <v>145</v>
      </c>
      <c r="E510" s="228" t="s">
        <v>581</v>
      </c>
      <c r="F510" s="229" t="s">
        <v>582</v>
      </c>
      <c r="G510" s="230" t="s">
        <v>309</v>
      </c>
      <c r="H510" s="232"/>
      <c r="I510" s="232"/>
      <c r="J510" s="231">
        <f>ROUND(I510*H510,2)</f>
        <v>0</v>
      </c>
      <c r="K510" s="229" t="s">
        <v>149</v>
      </c>
      <c r="L510" s="45"/>
      <c r="M510" s="233" t="s">
        <v>18</v>
      </c>
      <c r="N510" s="234" t="s">
        <v>41</v>
      </c>
      <c r="O510" s="85"/>
      <c r="P510" s="235">
        <f>O510*H510</f>
        <v>0</v>
      </c>
      <c r="Q510" s="235">
        <v>0</v>
      </c>
      <c r="R510" s="235">
        <f>Q510*H510</f>
        <v>0</v>
      </c>
      <c r="S510" s="235">
        <v>0</v>
      </c>
      <c r="T510" s="23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7" t="s">
        <v>251</v>
      </c>
      <c r="AT510" s="237" t="s">
        <v>145</v>
      </c>
      <c r="AU510" s="237" t="s">
        <v>79</v>
      </c>
      <c r="AY510" s="18" t="s">
        <v>142</v>
      </c>
      <c r="BE510" s="238">
        <f>IF(N510="základní",J510,0)</f>
        <v>0</v>
      </c>
      <c r="BF510" s="238">
        <f>IF(N510="snížená",J510,0)</f>
        <v>0</v>
      </c>
      <c r="BG510" s="238">
        <f>IF(N510="zákl. přenesená",J510,0)</f>
        <v>0</v>
      </c>
      <c r="BH510" s="238">
        <f>IF(N510="sníž. přenesená",J510,0)</f>
        <v>0</v>
      </c>
      <c r="BI510" s="238">
        <f>IF(N510="nulová",J510,0)</f>
        <v>0</v>
      </c>
      <c r="BJ510" s="18" t="s">
        <v>77</v>
      </c>
      <c r="BK510" s="238">
        <f>ROUND(I510*H510,2)</f>
        <v>0</v>
      </c>
      <c r="BL510" s="18" t="s">
        <v>251</v>
      </c>
      <c r="BM510" s="237" t="s">
        <v>957</v>
      </c>
    </row>
    <row r="511" spans="1:63" s="12" customFormat="1" ht="22.8" customHeight="1">
      <c r="A511" s="12"/>
      <c r="B511" s="211"/>
      <c r="C511" s="212"/>
      <c r="D511" s="213" t="s">
        <v>69</v>
      </c>
      <c r="E511" s="225" t="s">
        <v>584</v>
      </c>
      <c r="F511" s="225" t="s">
        <v>585</v>
      </c>
      <c r="G511" s="212"/>
      <c r="H511" s="212"/>
      <c r="I511" s="215"/>
      <c r="J511" s="226">
        <f>BK511</f>
        <v>0</v>
      </c>
      <c r="K511" s="212"/>
      <c r="L511" s="217"/>
      <c r="M511" s="218"/>
      <c r="N511" s="219"/>
      <c r="O511" s="219"/>
      <c r="P511" s="220">
        <f>SUM(P512:P528)</f>
        <v>0</v>
      </c>
      <c r="Q511" s="219"/>
      <c r="R511" s="220">
        <f>SUM(R512:R528)</f>
        <v>0.00028000000000000003</v>
      </c>
      <c r="S511" s="219"/>
      <c r="T511" s="221">
        <f>SUM(T512:T528)</f>
        <v>0.0494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22" t="s">
        <v>79</v>
      </c>
      <c r="AT511" s="223" t="s">
        <v>69</v>
      </c>
      <c r="AU511" s="223" t="s">
        <v>77</v>
      </c>
      <c r="AY511" s="222" t="s">
        <v>142</v>
      </c>
      <c r="BK511" s="224">
        <f>SUM(BK512:BK528)</f>
        <v>0</v>
      </c>
    </row>
    <row r="512" spans="1:65" s="2" customFormat="1" ht="16.5" customHeight="1">
      <c r="A512" s="39"/>
      <c r="B512" s="40"/>
      <c r="C512" s="227" t="s">
        <v>586</v>
      </c>
      <c r="D512" s="227" t="s">
        <v>145</v>
      </c>
      <c r="E512" s="228" t="s">
        <v>587</v>
      </c>
      <c r="F512" s="229" t="s">
        <v>588</v>
      </c>
      <c r="G512" s="230" t="s">
        <v>230</v>
      </c>
      <c r="H512" s="231">
        <v>24</v>
      </c>
      <c r="I512" s="232"/>
      <c r="J512" s="231">
        <f>ROUND(I512*H512,2)</f>
        <v>0</v>
      </c>
      <c r="K512" s="229" t="s">
        <v>18</v>
      </c>
      <c r="L512" s="45"/>
      <c r="M512" s="233" t="s">
        <v>18</v>
      </c>
      <c r="N512" s="234" t="s">
        <v>41</v>
      </c>
      <c r="O512" s="85"/>
      <c r="P512" s="235">
        <f>O512*H512</f>
        <v>0</v>
      </c>
      <c r="Q512" s="235">
        <v>0</v>
      </c>
      <c r="R512" s="235">
        <f>Q512*H512</f>
        <v>0</v>
      </c>
      <c r="S512" s="235">
        <v>0</v>
      </c>
      <c r="T512" s="23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7" t="s">
        <v>251</v>
      </c>
      <c r="AT512" s="237" t="s">
        <v>145</v>
      </c>
      <c r="AU512" s="237" t="s">
        <v>79</v>
      </c>
      <c r="AY512" s="18" t="s">
        <v>142</v>
      </c>
      <c r="BE512" s="238">
        <f>IF(N512="základní",J512,0)</f>
        <v>0</v>
      </c>
      <c r="BF512" s="238">
        <f>IF(N512="snížená",J512,0)</f>
        <v>0</v>
      </c>
      <c r="BG512" s="238">
        <f>IF(N512="zákl. přenesená",J512,0)</f>
        <v>0</v>
      </c>
      <c r="BH512" s="238">
        <f>IF(N512="sníž. přenesená",J512,0)</f>
        <v>0</v>
      </c>
      <c r="BI512" s="238">
        <f>IF(N512="nulová",J512,0)</f>
        <v>0</v>
      </c>
      <c r="BJ512" s="18" t="s">
        <v>77</v>
      </c>
      <c r="BK512" s="238">
        <f>ROUND(I512*H512,2)</f>
        <v>0</v>
      </c>
      <c r="BL512" s="18" t="s">
        <v>251</v>
      </c>
      <c r="BM512" s="237" t="s">
        <v>958</v>
      </c>
    </row>
    <row r="513" spans="1:65" s="2" customFormat="1" ht="16.5" customHeight="1">
      <c r="A513" s="39"/>
      <c r="B513" s="40"/>
      <c r="C513" s="227" t="s">
        <v>590</v>
      </c>
      <c r="D513" s="227" t="s">
        <v>145</v>
      </c>
      <c r="E513" s="228" t="s">
        <v>591</v>
      </c>
      <c r="F513" s="229" t="s">
        <v>592</v>
      </c>
      <c r="G513" s="230" t="s">
        <v>367</v>
      </c>
      <c r="H513" s="231">
        <v>4</v>
      </c>
      <c r="I513" s="232"/>
      <c r="J513" s="231">
        <f>ROUND(I513*H513,2)</f>
        <v>0</v>
      </c>
      <c r="K513" s="229" t="s">
        <v>149</v>
      </c>
      <c r="L513" s="45"/>
      <c r="M513" s="233" t="s">
        <v>18</v>
      </c>
      <c r="N513" s="234" t="s">
        <v>41</v>
      </c>
      <c r="O513" s="85"/>
      <c r="P513" s="235">
        <f>O513*H513</f>
        <v>0</v>
      </c>
      <c r="Q513" s="235">
        <v>5E-05</v>
      </c>
      <c r="R513" s="235">
        <f>Q513*H513</f>
        <v>0.0002</v>
      </c>
      <c r="S513" s="235">
        <v>0.01235</v>
      </c>
      <c r="T513" s="236">
        <f>S513*H513</f>
        <v>0.0494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7" t="s">
        <v>251</v>
      </c>
      <c r="AT513" s="237" t="s">
        <v>145</v>
      </c>
      <c r="AU513" s="237" t="s">
        <v>79</v>
      </c>
      <c r="AY513" s="18" t="s">
        <v>142</v>
      </c>
      <c r="BE513" s="238">
        <f>IF(N513="základní",J513,0)</f>
        <v>0</v>
      </c>
      <c r="BF513" s="238">
        <f>IF(N513="snížená",J513,0)</f>
        <v>0</v>
      </c>
      <c r="BG513" s="238">
        <f>IF(N513="zákl. přenesená",J513,0)</f>
        <v>0</v>
      </c>
      <c r="BH513" s="238">
        <f>IF(N513="sníž. přenesená",J513,0)</f>
        <v>0</v>
      </c>
      <c r="BI513" s="238">
        <f>IF(N513="nulová",J513,0)</f>
        <v>0</v>
      </c>
      <c r="BJ513" s="18" t="s">
        <v>77</v>
      </c>
      <c r="BK513" s="238">
        <f>ROUND(I513*H513,2)</f>
        <v>0</v>
      </c>
      <c r="BL513" s="18" t="s">
        <v>251</v>
      </c>
      <c r="BM513" s="237" t="s">
        <v>959</v>
      </c>
    </row>
    <row r="514" spans="1:51" s="14" customFormat="1" ht="12">
      <c r="A514" s="14"/>
      <c r="B514" s="250"/>
      <c r="C514" s="251"/>
      <c r="D514" s="241" t="s">
        <v>152</v>
      </c>
      <c r="E514" s="252" t="s">
        <v>18</v>
      </c>
      <c r="F514" s="253" t="s">
        <v>150</v>
      </c>
      <c r="G514" s="251"/>
      <c r="H514" s="254">
        <v>4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0" t="s">
        <v>152</v>
      </c>
      <c r="AU514" s="260" t="s">
        <v>79</v>
      </c>
      <c r="AV514" s="14" t="s">
        <v>79</v>
      </c>
      <c r="AW514" s="14" t="s">
        <v>32</v>
      </c>
      <c r="AX514" s="14" t="s">
        <v>70</v>
      </c>
      <c r="AY514" s="260" t="s">
        <v>142</v>
      </c>
    </row>
    <row r="515" spans="1:51" s="15" customFormat="1" ht="12">
      <c r="A515" s="15"/>
      <c r="B515" s="261"/>
      <c r="C515" s="262"/>
      <c r="D515" s="241" t="s">
        <v>152</v>
      </c>
      <c r="E515" s="263" t="s">
        <v>18</v>
      </c>
      <c r="F515" s="264" t="s">
        <v>156</v>
      </c>
      <c r="G515" s="262"/>
      <c r="H515" s="265">
        <v>4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1" t="s">
        <v>152</v>
      </c>
      <c r="AU515" s="271" t="s">
        <v>79</v>
      </c>
      <c r="AV515" s="15" t="s">
        <v>150</v>
      </c>
      <c r="AW515" s="15" t="s">
        <v>32</v>
      </c>
      <c r="AX515" s="15" t="s">
        <v>77</v>
      </c>
      <c r="AY515" s="271" t="s">
        <v>142</v>
      </c>
    </row>
    <row r="516" spans="1:65" s="2" customFormat="1" ht="16.5" customHeight="1">
      <c r="A516" s="39"/>
      <c r="B516" s="40"/>
      <c r="C516" s="227" t="s">
        <v>594</v>
      </c>
      <c r="D516" s="227" t="s">
        <v>145</v>
      </c>
      <c r="E516" s="228" t="s">
        <v>595</v>
      </c>
      <c r="F516" s="229" t="s">
        <v>596</v>
      </c>
      <c r="G516" s="230" t="s">
        <v>367</v>
      </c>
      <c r="H516" s="231">
        <v>4</v>
      </c>
      <c r="I516" s="232"/>
      <c r="J516" s="231">
        <f>ROUND(I516*H516,2)</f>
        <v>0</v>
      </c>
      <c r="K516" s="229" t="s">
        <v>149</v>
      </c>
      <c r="L516" s="45"/>
      <c r="M516" s="233" t="s">
        <v>18</v>
      </c>
      <c r="N516" s="234" t="s">
        <v>41</v>
      </c>
      <c r="O516" s="85"/>
      <c r="P516" s="235">
        <f>O516*H516</f>
        <v>0</v>
      </c>
      <c r="Q516" s="235">
        <v>0</v>
      </c>
      <c r="R516" s="235">
        <f>Q516*H516</f>
        <v>0</v>
      </c>
      <c r="S516" s="235">
        <v>0</v>
      </c>
      <c r="T516" s="23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7" t="s">
        <v>251</v>
      </c>
      <c r="AT516" s="237" t="s">
        <v>145</v>
      </c>
      <c r="AU516" s="237" t="s">
        <v>79</v>
      </c>
      <c r="AY516" s="18" t="s">
        <v>142</v>
      </c>
      <c r="BE516" s="238">
        <f>IF(N516="základní",J516,0)</f>
        <v>0</v>
      </c>
      <c r="BF516" s="238">
        <f>IF(N516="snížená",J516,0)</f>
        <v>0</v>
      </c>
      <c r="BG516" s="238">
        <f>IF(N516="zákl. přenesená",J516,0)</f>
        <v>0</v>
      </c>
      <c r="BH516" s="238">
        <f>IF(N516="sníž. přenesená",J516,0)</f>
        <v>0</v>
      </c>
      <c r="BI516" s="238">
        <f>IF(N516="nulová",J516,0)</f>
        <v>0</v>
      </c>
      <c r="BJ516" s="18" t="s">
        <v>77</v>
      </c>
      <c r="BK516" s="238">
        <f>ROUND(I516*H516,2)</f>
        <v>0</v>
      </c>
      <c r="BL516" s="18" t="s">
        <v>251</v>
      </c>
      <c r="BM516" s="237" t="s">
        <v>960</v>
      </c>
    </row>
    <row r="517" spans="1:51" s="14" customFormat="1" ht="12">
      <c r="A517" s="14"/>
      <c r="B517" s="250"/>
      <c r="C517" s="251"/>
      <c r="D517" s="241" t="s">
        <v>152</v>
      </c>
      <c r="E517" s="252" t="s">
        <v>18</v>
      </c>
      <c r="F517" s="253" t="s">
        <v>150</v>
      </c>
      <c r="G517" s="251"/>
      <c r="H517" s="254">
        <v>4</v>
      </c>
      <c r="I517" s="255"/>
      <c r="J517" s="251"/>
      <c r="K517" s="251"/>
      <c r="L517" s="256"/>
      <c r="M517" s="257"/>
      <c r="N517" s="258"/>
      <c r="O517" s="258"/>
      <c r="P517" s="258"/>
      <c r="Q517" s="258"/>
      <c r="R517" s="258"/>
      <c r="S517" s="258"/>
      <c r="T517" s="25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0" t="s">
        <v>152</v>
      </c>
      <c r="AU517" s="260" t="s">
        <v>79</v>
      </c>
      <c r="AV517" s="14" t="s">
        <v>79</v>
      </c>
      <c r="AW517" s="14" t="s">
        <v>32</v>
      </c>
      <c r="AX517" s="14" t="s">
        <v>70</v>
      </c>
      <c r="AY517" s="260" t="s">
        <v>142</v>
      </c>
    </row>
    <row r="518" spans="1:51" s="15" customFormat="1" ht="12">
      <c r="A518" s="15"/>
      <c r="B518" s="261"/>
      <c r="C518" s="262"/>
      <c r="D518" s="241" t="s">
        <v>152</v>
      </c>
      <c r="E518" s="263" t="s">
        <v>18</v>
      </c>
      <c r="F518" s="264" t="s">
        <v>156</v>
      </c>
      <c r="G518" s="262"/>
      <c r="H518" s="265">
        <v>4</v>
      </c>
      <c r="I518" s="266"/>
      <c r="J518" s="262"/>
      <c r="K518" s="262"/>
      <c r="L518" s="267"/>
      <c r="M518" s="268"/>
      <c r="N518" s="269"/>
      <c r="O518" s="269"/>
      <c r="P518" s="269"/>
      <c r="Q518" s="269"/>
      <c r="R518" s="269"/>
      <c r="S518" s="269"/>
      <c r="T518" s="270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1" t="s">
        <v>152</v>
      </c>
      <c r="AU518" s="271" t="s">
        <v>79</v>
      </c>
      <c r="AV518" s="15" t="s">
        <v>150</v>
      </c>
      <c r="AW518" s="15" t="s">
        <v>32</v>
      </c>
      <c r="AX518" s="15" t="s">
        <v>77</v>
      </c>
      <c r="AY518" s="271" t="s">
        <v>142</v>
      </c>
    </row>
    <row r="519" spans="1:65" s="2" customFormat="1" ht="24" customHeight="1">
      <c r="A519" s="39"/>
      <c r="B519" s="40"/>
      <c r="C519" s="227" t="s">
        <v>598</v>
      </c>
      <c r="D519" s="227" t="s">
        <v>145</v>
      </c>
      <c r="E519" s="228" t="s">
        <v>599</v>
      </c>
      <c r="F519" s="229" t="s">
        <v>600</v>
      </c>
      <c r="G519" s="230" t="s">
        <v>148</v>
      </c>
      <c r="H519" s="231">
        <v>4.8</v>
      </c>
      <c r="I519" s="232"/>
      <c r="J519" s="231">
        <f>ROUND(I519*H519,2)</f>
        <v>0</v>
      </c>
      <c r="K519" s="229" t="s">
        <v>149</v>
      </c>
      <c r="L519" s="45"/>
      <c r="M519" s="233" t="s">
        <v>18</v>
      </c>
      <c r="N519" s="234" t="s">
        <v>41</v>
      </c>
      <c r="O519" s="85"/>
      <c r="P519" s="235">
        <f>O519*H519</f>
        <v>0</v>
      </c>
      <c r="Q519" s="235">
        <v>0</v>
      </c>
      <c r="R519" s="235">
        <f>Q519*H519</f>
        <v>0</v>
      </c>
      <c r="S519" s="235">
        <v>0</v>
      </c>
      <c r="T519" s="236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7" t="s">
        <v>251</v>
      </c>
      <c r="AT519" s="237" t="s">
        <v>145</v>
      </c>
      <c r="AU519" s="237" t="s">
        <v>79</v>
      </c>
      <c r="AY519" s="18" t="s">
        <v>142</v>
      </c>
      <c r="BE519" s="238">
        <f>IF(N519="základní",J519,0)</f>
        <v>0</v>
      </c>
      <c r="BF519" s="238">
        <f>IF(N519="snížená",J519,0)</f>
        <v>0</v>
      </c>
      <c r="BG519" s="238">
        <f>IF(N519="zákl. přenesená",J519,0)</f>
        <v>0</v>
      </c>
      <c r="BH519" s="238">
        <f>IF(N519="sníž. přenesená",J519,0)</f>
        <v>0</v>
      </c>
      <c r="BI519" s="238">
        <f>IF(N519="nulová",J519,0)</f>
        <v>0</v>
      </c>
      <c r="BJ519" s="18" t="s">
        <v>77</v>
      </c>
      <c r="BK519" s="238">
        <f>ROUND(I519*H519,2)</f>
        <v>0</v>
      </c>
      <c r="BL519" s="18" t="s">
        <v>251</v>
      </c>
      <c r="BM519" s="237" t="s">
        <v>961</v>
      </c>
    </row>
    <row r="520" spans="1:51" s="14" customFormat="1" ht="12">
      <c r="A520" s="14"/>
      <c r="B520" s="250"/>
      <c r="C520" s="251"/>
      <c r="D520" s="241" t="s">
        <v>152</v>
      </c>
      <c r="E520" s="252" t="s">
        <v>18</v>
      </c>
      <c r="F520" s="253" t="s">
        <v>602</v>
      </c>
      <c r="G520" s="251"/>
      <c r="H520" s="254">
        <v>4.8</v>
      </c>
      <c r="I520" s="255"/>
      <c r="J520" s="251"/>
      <c r="K520" s="251"/>
      <c r="L520" s="256"/>
      <c r="M520" s="257"/>
      <c r="N520" s="258"/>
      <c r="O520" s="258"/>
      <c r="P520" s="258"/>
      <c r="Q520" s="258"/>
      <c r="R520" s="258"/>
      <c r="S520" s="258"/>
      <c r="T520" s="25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0" t="s">
        <v>152</v>
      </c>
      <c r="AU520" s="260" t="s">
        <v>79</v>
      </c>
      <c r="AV520" s="14" t="s">
        <v>79</v>
      </c>
      <c r="AW520" s="14" t="s">
        <v>32</v>
      </c>
      <c r="AX520" s="14" t="s">
        <v>70</v>
      </c>
      <c r="AY520" s="260" t="s">
        <v>142</v>
      </c>
    </row>
    <row r="521" spans="1:51" s="15" customFormat="1" ht="12">
      <c r="A521" s="15"/>
      <c r="B521" s="261"/>
      <c r="C521" s="262"/>
      <c r="D521" s="241" t="s">
        <v>152</v>
      </c>
      <c r="E521" s="263" t="s">
        <v>18</v>
      </c>
      <c r="F521" s="264" t="s">
        <v>156</v>
      </c>
      <c r="G521" s="262"/>
      <c r="H521" s="265">
        <v>4.8</v>
      </c>
      <c r="I521" s="266"/>
      <c r="J521" s="262"/>
      <c r="K521" s="262"/>
      <c r="L521" s="267"/>
      <c r="M521" s="268"/>
      <c r="N521" s="269"/>
      <c r="O521" s="269"/>
      <c r="P521" s="269"/>
      <c r="Q521" s="269"/>
      <c r="R521" s="269"/>
      <c r="S521" s="269"/>
      <c r="T521" s="270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1" t="s">
        <v>152</v>
      </c>
      <c r="AU521" s="271" t="s">
        <v>79</v>
      </c>
      <c r="AV521" s="15" t="s">
        <v>150</v>
      </c>
      <c r="AW521" s="15" t="s">
        <v>32</v>
      </c>
      <c r="AX521" s="15" t="s">
        <v>77</v>
      </c>
      <c r="AY521" s="271" t="s">
        <v>142</v>
      </c>
    </row>
    <row r="522" spans="1:65" s="2" customFormat="1" ht="16.5" customHeight="1">
      <c r="A522" s="39"/>
      <c r="B522" s="40"/>
      <c r="C522" s="227" t="s">
        <v>603</v>
      </c>
      <c r="D522" s="227" t="s">
        <v>145</v>
      </c>
      <c r="E522" s="228" t="s">
        <v>604</v>
      </c>
      <c r="F522" s="229" t="s">
        <v>605</v>
      </c>
      <c r="G522" s="230" t="s">
        <v>367</v>
      </c>
      <c r="H522" s="231">
        <v>4</v>
      </c>
      <c r="I522" s="232"/>
      <c r="J522" s="231">
        <f>ROUND(I522*H522,2)</f>
        <v>0</v>
      </c>
      <c r="K522" s="229" t="s">
        <v>149</v>
      </c>
      <c r="L522" s="45"/>
      <c r="M522" s="233" t="s">
        <v>18</v>
      </c>
      <c r="N522" s="234" t="s">
        <v>41</v>
      </c>
      <c r="O522" s="85"/>
      <c r="P522" s="235">
        <f>O522*H522</f>
        <v>0</v>
      </c>
      <c r="Q522" s="235">
        <v>2E-05</v>
      </c>
      <c r="R522" s="235">
        <f>Q522*H522</f>
        <v>8E-05</v>
      </c>
      <c r="S522" s="235">
        <v>0</v>
      </c>
      <c r="T522" s="236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7" t="s">
        <v>251</v>
      </c>
      <c r="AT522" s="237" t="s">
        <v>145</v>
      </c>
      <c r="AU522" s="237" t="s">
        <v>79</v>
      </c>
      <c r="AY522" s="18" t="s">
        <v>142</v>
      </c>
      <c r="BE522" s="238">
        <f>IF(N522="základní",J522,0)</f>
        <v>0</v>
      </c>
      <c r="BF522" s="238">
        <f>IF(N522="snížená",J522,0)</f>
        <v>0</v>
      </c>
      <c r="BG522" s="238">
        <f>IF(N522="zákl. přenesená",J522,0)</f>
        <v>0</v>
      </c>
      <c r="BH522" s="238">
        <f>IF(N522="sníž. přenesená",J522,0)</f>
        <v>0</v>
      </c>
      <c r="BI522" s="238">
        <f>IF(N522="nulová",J522,0)</f>
        <v>0</v>
      </c>
      <c r="BJ522" s="18" t="s">
        <v>77</v>
      </c>
      <c r="BK522" s="238">
        <f>ROUND(I522*H522,2)</f>
        <v>0</v>
      </c>
      <c r="BL522" s="18" t="s">
        <v>251</v>
      </c>
      <c r="BM522" s="237" t="s">
        <v>962</v>
      </c>
    </row>
    <row r="523" spans="1:51" s="14" customFormat="1" ht="12">
      <c r="A523" s="14"/>
      <c r="B523" s="250"/>
      <c r="C523" s="251"/>
      <c r="D523" s="241" t="s">
        <v>152</v>
      </c>
      <c r="E523" s="252" t="s">
        <v>18</v>
      </c>
      <c r="F523" s="253" t="s">
        <v>150</v>
      </c>
      <c r="G523" s="251"/>
      <c r="H523" s="254">
        <v>4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0" t="s">
        <v>152</v>
      </c>
      <c r="AU523" s="260" t="s">
        <v>79</v>
      </c>
      <c r="AV523" s="14" t="s">
        <v>79</v>
      </c>
      <c r="AW523" s="14" t="s">
        <v>32</v>
      </c>
      <c r="AX523" s="14" t="s">
        <v>70</v>
      </c>
      <c r="AY523" s="260" t="s">
        <v>142</v>
      </c>
    </row>
    <row r="524" spans="1:51" s="15" customFormat="1" ht="12">
      <c r="A524" s="15"/>
      <c r="B524" s="261"/>
      <c r="C524" s="262"/>
      <c r="D524" s="241" t="s">
        <v>152</v>
      </c>
      <c r="E524" s="263" t="s">
        <v>18</v>
      </c>
      <c r="F524" s="264" t="s">
        <v>156</v>
      </c>
      <c r="G524" s="262"/>
      <c r="H524" s="265">
        <v>4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1" t="s">
        <v>152</v>
      </c>
      <c r="AU524" s="271" t="s">
        <v>79</v>
      </c>
      <c r="AV524" s="15" t="s">
        <v>150</v>
      </c>
      <c r="AW524" s="15" t="s">
        <v>32</v>
      </c>
      <c r="AX524" s="15" t="s">
        <v>77</v>
      </c>
      <c r="AY524" s="271" t="s">
        <v>142</v>
      </c>
    </row>
    <row r="525" spans="1:65" s="2" customFormat="1" ht="16.5" customHeight="1">
      <c r="A525" s="39"/>
      <c r="B525" s="40"/>
      <c r="C525" s="227" t="s">
        <v>607</v>
      </c>
      <c r="D525" s="227" t="s">
        <v>145</v>
      </c>
      <c r="E525" s="228" t="s">
        <v>608</v>
      </c>
      <c r="F525" s="229" t="s">
        <v>609</v>
      </c>
      <c r="G525" s="230" t="s">
        <v>148</v>
      </c>
      <c r="H525" s="231">
        <v>4.8</v>
      </c>
      <c r="I525" s="232"/>
      <c r="J525" s="231">
        <f>ROUND(I525*H525,2)</f>
        <v>0</v>
      </c>
      <c r="K525" s="229" t="s">
        <v>149</v>
      </c>
      <c r="L525" s="45"/>
      <c r="M525" s="233" t="s">
        <v>18</v>
      </c>
      <c r="N525" s="234" t="s">
        <v>41</v>
      </c>
      <c r="O525" s="85"/>
      <c r="P525" s="235">
        <f>O525*H525</f>
        <v>0</v>
      </c>
      <c r="Q525" s="235">
        <v>0</v>
      </c>
      <c r="R525" s="235">
        <f>Q525*H525</f>
        <v>0</v>
      </c>
      <c r="S525" s="235">
        <v>0</v>
      </c>
      <c r="T525" s="23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7" t="s">
        <v>251</v>
      </c>
      <c r="AT525" s="237" t="s">
        <v>145</v>
      </c>
      <c r="AU525" s="237" t="s">
        <v>79</v>
      </c>
      <c r="AY525" s="18" t="s">
        <v>142</v>
      </c>
      <c r="BE525" s="238">
        <f>IF(N525="základní",J525,0)</f>
        <v>0</v>
      </c>
      <c r="BF525" s="238">
        <f>IF(N525="snížená",J525,0)</f>
        <v>0</v>
      </c>
      <c r="BG525" s="238">
        <f>IF(N525="zákl. přenesená",J525,0)</f>
        <v>0</v>
      </c>
      <c r="BH525" s="238">
        <f>IF(N525="sníž. přenesená",J525,0)</f>
        <v>0</v>
      </c>
      <c r="BI525" s="238">
        <f>IF(N525="nulová",J525,0)</f>
        <v>0</v>
      </c>
      <c r="BJ525" s="18" t="s">
        <v>77</v>
      </c>
      <c r="BK525" s="238">
        <f>ROUND(I525*H525,2)</f>
        <v>0</v>
      </c>
      <c r="BL525" s="18" t="s">
        <v>251</v>
      </c>
      <c r="BM525" s="237" t="s">
        <v>963</v>
      </c>
    </row>
    <row r="526" spans="1:51" s="14" customFormat="1" ht="12">
      <c r="A526" s="14"/>
      <c r="B526" s="250"/>
      <c r="C526" s="251"/>
      <c r="D526" s="241" t="s">
        <v>152</v>
      </c>
      <c r="E526" s="252" t="s">
        <v>18</v>
      </c>
      <c r="F526" s="253" t="s">
        <v>602</v>
      </c>
      <c r="G526" s="251"/>
      <c r="H526" s="254">
        <v>4.8</v>
      </c>
      <c r="I526" s="255"/>
      <c r="J526" s="251"/>
      <c r="K526" s="251"/>
      <c r="L526" s="256"/>
      <c r="M526" s="257"/>
      <c r="N526" s="258"/>
      <c r="O526" s="258"/>
      <c r="P526" s="258"/>
      <c r="Q526" s="258"/>
      <c r="R526" s="258"/>
      <c r="S526" s="258"/>
      <c r="T526" s="25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0" t="s">
        <v>152</v>
      </c>
      <c r="AU526" s="260" t="s">
        <v>79</v>
      </c>
      <c r="AV526" s="14" t="s">
        <v>79</v>
      </c>
      <c r="AW526" s="14" t="s">
        <v>32</v>
      </c>
      <c r="AX526" s="14" t="s">
        <v>70</v>
      </c>
      <c r="AY526" s="260" t="s">
        <v>142</v>
      </c>
    </row>
    <row r="527" spans="1:51" s="15" customFormat="1" ht="12">
      <c r="A527" s="15"/>
      <c r="B527" s="261"/>
      <c r="C527" s="262"/>
      <c r="D527" s="241" t="s">
        <v>152</v>
      </c>
      <c r="E527" s="263" t="s">
        <v>18</v>
      </c>
      <c r="F527" s="264" t="s">
        <v>156</v>
      </c>
      <c r="G527" s="262"/>
      <c r="H527" s="265">
        <v>4.8</v>
      </c>
      <c r="I527" s="266"/>
      <c r="J527" s="262"/>
      <c r="K527" s="262"/>
      <c r="L527" s="267"/>
      <c r="M527" s="268"/>
      <c r="N527" s="269"/>
      <c r="O527" s="269"/>
      <c r="P527" s="269"/>
      <c r="Q527" s="269"/>
      <c r="R527" s="269"/>
      <c r="S527" s="269"/>
      <c r="T527" s="270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1" t="s">
        <v>152</v>
      </c>
      <c r="AU527" s="271" t="s">
        <v>79</v>
      </c>
      <c r="AV527" s="15" t="s">
        <v>150</v>
      </c>
      <c r="AW527" s="15" t="s">
        <v>32</v>
      </c>
      <c r="AX527" s="15" t="s">
        <v>77</v>
      </c>
      <c r="AY527" s="271" t="s">
        <v>142</v>
      </c>
    </row>
    <row r="528" spans="1:65" s="2" customFormat="1" ht="24" customHeight="1">
      <c r="A528" s="39"/>
      <c r="B528" s="40"/>
      <c r="C528" s="227" t="s">
        <v>611</v>
      </c>
      <c r="D528" s="227" t="s">
        <v>145</v>
      </c>
      <c r="E528" s="228" t="s">
        <v>612</v>
      </c>
      <c r="F528" s="229" t="s">
        <v>613</v>
      </c>
      <c r="G528" s="230" t="s">
        <v>309</v>
      </c>
      <c r="H528" s="232"/>
      <c r="I528" s="232"/>
      <c r="J528" s="231">
        <f>ROUND(I528*H528,2)</f>
        <v>0</v>
      </c>
      <c r="K528" s="229" t="s">
        <v>149</v>
      </c>
      <c r="L528" s="45"/>
      <c r="M528" s="233" t="s">
        <v>18</v>
      </c>
      <c r="N528" s="234" t="s">
        <v>41</v>
      </c>
      <c r="O528" s="85"/>
      <c r="P528" s="235">
        <f>O528*H528</f>
        <v>0</v>
      </c>
      <c r="Q528" s="235">
        <v>0</v>
      </c>
      <c r="R528" s="235">
        <f>Q528*H528</f>
        <v>0</v>
      </c>
      <c r="S528" s="235">
        <v>0</v>
      </c>
      <c r="T528" s="236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7" t="s">
        <v>251</v>
      </c>
      <c r="AT528" s="237" t="s">
        <v>145</v>
      </c>
      <c r="AU528" s="237" t="s">
        <v>79</v>
      </c>
      <c r="AY528" s="18" t="s">
        <v>142</v>
      </c>
      <c r="BE528" s="238">
        <f>IF(N528="základní",J528,0)</f>
        <v>0</v>
      </c>
      <c r="BF528" s="238">
        <f>IF(N528="snížená",J528,0)</f>
        <v>0</v>
      </c>
      <c r="BG528" s="238">
        <f>IF(N528="zákl. přenesená",J528,0)</f>
        <v>0</v>
      </c>
      <c r="BH528" s="238">
        <f>IF(N528="sníž. přenesená",J528,0)</f>
        <v>0</v>
      </c>
      <c r="BI528" s="238">
        <f>IF(N528="nulová",J528,0)</f>
        <v>0</v>
      </c>
      <c r="BJ528" s="18" t="s">
        <v>77</v>
      </c>
      <c r="BK528" s="238">
        <f>ROUND(I528*H528,2)</f>
        <v>0</v>
      </c>
      <c r="BL528" s="18" t="s">
        <v>251</v>
      </c>
      <c r="BM528" s="237" t="s">
        <v>964</v>
      </c>
    </row>
    <row r="529" spans="1:63" s="12" customFormat="1" ht="22.8" customHeight="1">
      <c r="A529" s="12"/>
      <c r="B529" s="211"/>
      <c r="C529" s="212"/>
      <c r="D529" s="213" t="s">
        <v>69</v>
      </c>
      <c r="E529" s="225" t="s">
        <v>615</v>
      </c>
      <c r="F529" s="225" t="s">
        <v>616</v>
      </c>
      <c r="G529" s="212"/>
      <c r="H529" s="212"/>
      <c r="I529" s="215"/>
      <c r="J529" s="226">
        <f>BK529</f>
        <v>0</v>
      </c>
      <c r="K529" s="212"/>
      <c r="L529" s="217"/>
      <c r="M529" s="218"/>
      <c r="N529" s="219"/>
      <c r="O529" s="219"/>
      <c r="P529" s="220">
        <f>SUM(P530:P550)</f>
        <v>0</v>
      </c>
      <c r="Q529" s="219"/>
      <c r="R529" s="220">
        <f>SUM(R530:R550)</f>
        <v>0</v>
      </c>
      <c r="S529" s="219"/>
      <c r="T529" s="221">
        <f>SUM(T530:T550)</f>
        <v>0.005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22" t="s">
        <v>79</v>
      </c>
      <c r="AT529" s="223" t="s">
        <v>69</v>
      </c>
      <c r="AU529" s="223" t="s">
        <v>77</v>
      </c>
      <c r="AY529" s="222" t="s">
        <v>142</v>
      </c>
      <c r="BK529" s="224">
        <f>SUM(BK530:BK550)</f>
        <v>0</v>
      </c>
    </row>
    <row r="530" spans="1:65" s="2" customFormat="1" ht="24" customHeight="1">
      <c r="A530" s="39"/>
      <c r="B530" s="40"/>
      <c r="C530" s="227" t="s">
        <v>617</v>
      </c>
      <c r="D530" s="227" t="s">
        <v>145</v>
      </c>
      <c r="E530" s="228" t="s">
        <v>618</v>
      </c>
      <c r="F530" s="229" t="s">
        <v>619</v>
      </c>
      <c r="G530" s="230" t="s">
        <v>367</v>
      </c>
      <c r="H530" s="231">
        <v>5</v>
      </c>
      <c r="I530" s="232"/>
      <c r="J530" s="231">
        <f>ROUND(I530*H530,2)</f>
        <v>0</v>
      </c>
      <c r="K530" s="229" t="s">
        <v>149</v>
      </c>
      <c r="L530" s="45"/>
      <c r="M530" s="233" t="s">
        <v>18</v>
      </c>
      <c r="N530" s="234" t="s">
        <v>41</v>
      </c>
      <c r="O530" s="85"/>
      <c r="P530" s="235">
        <f>O530*H530</f>
        <v>0</v>
      </c>
      <c r="Q530" s="235">
        <v>0</v>
      </c>
      <c r="R530" s="235">
        <f>Q530*H530</f>
        <v>0</v>
      </c>
      <c r="S530" s="235">
        <v>0.001</v>
      </c>
      <c r="T530" s="236">
        <f>S530*H530</f>
        <v>0.005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7" t="s">
        <v>251</v>
      </c>
      <c r="AT530" s="237" t="s">
        <v>145</v>
      </c>
      <c r="AU530" s="237" t="s">
        <v>79</v>
      </c>
      <c r="AY530" s="18" t="s">
        <v>142</v>
      </c>
      <c r="BE530" s="238">
        <f>IF(N530="základní",J530,0)</f>
        <v>0</v>
      </c>
      <c r="BF530" s="238">
        <f>IF(N530="snížená",J530,0)</f>
        <v>0</v>
      </c>
      <c r="BG530" s="238">
        <f>IF(N530="zákl. přenesená",J530,0)</f>
        <v>0</v>
      </c>
      <c r="BH530" s="238">
        <f>IF(N530="sníž. přenesená",J530,0)</f>
        <v>0</v>
      </c>
      <c r="BI530" s="238">
        <f>IF(N530="nulová",J530,0)</f>
        <v>0</v>
      </c>
      <c r="BJ530" s="18" t="s">
        <v>77</v>
      </c>
      <c r="BK530" s="238">
        <f>ROUND(I530*H530,2)</f>
        <v>0</v>
      </c>
      <c r="BL530" s="18" t="s">
        <v>251</v>
      </c>
      <c r="BM530" s="237" t="s">
        <v>965</v>
      </c>
    </row>
    <row r="531" spans="1:51" s="14" customFormat="1" ht="12">
      <c r="A531" s="14"/>
      <c r="B531" s="250"/>
      <c r="C531" s="251"/>
      <c r="D531" s="241" t="s">
        <v>152</v>
      </c>
      <c r="E531" s="252" t="s">
        <v>18</v>
      </c>
      <c r="F531" s="253" t="s">
        <v>180</v>
      </c>
      <c r="G531" s="251"/>
      <c r="H531" s="254">
        <v>5</v>
      </c>
      <c r="I531" s="255"/>
      <c r="J531" s="251"/>
      <c r="K531" s="251"/>
      <c r="L531" s="256"/>
      <c r="M531" s="257"/>
      <c r="N531" s="258"/>
      <c r="O531" s="258"/>
      <c r="P531" s="258"/>
      <c r="Q531" s="258"/>
      <c r="R531" s="258"/>
      <c r="S531" s="258"/>
      <c r="T531" s="259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0" t="s">
        <v>152</v>
      </c>
      <c r="AU531" s="260" t="s">
        <v>79</v>
      </c>
      <c r="AV531" s="14" t="s">
        <v>79</v>
      </c>
      <c r="AW531" s="14" t="s">
        <v>32</v>
      </c>
      <c r="AX531" s="14" t="s">
        <v>70</v>
      </c>
      <c r="AY531" s="260" t="s">
        <v>142</v>
      </c>
    </row>
    <row r="532" spans="1:51" s="15" customFormat="1" ht="12">
      <c r="A532" s="15"/>
      <c r="B532" s="261"/>
      <c r="C532" s="262"/>
      <c r="D532" s="241" t="s">
        <v>152</v>
      </c>
      <c r="E532" s="263" t="s">
        <v>18</v>
      </c>
      <c r="F532" s="264" t="s">
        <v>156</v>
      </c>
      <c r="G532" s="262"/>
      <c r="H532" s="265">
        <v>5</v>
      </c>
      <c r="I532" s="266"/>
      <c r="J532" s="262"/>
      <c r="K532" s="262"/>
      <c r="L532" s="267"/>
      <c r="M532" s="268"/>
      <c r="N532" s="269"/>
      <c r="O532" s="269"/>
      <c r="P532" s="269"/>
      <c r="Q532" s="269"/>
      <c r="R532" s="269"/>
      <c r="S532" s="269"/>
      <c r="T532" s="270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1" t="s">
        <v>152</v>
      </c>
      <c r="AU532" s="271" t="s">
        <v>79</v>
      </c>
      <c r="AV532" s="15" t="s">
        <v>150</v>
      </c>
      <c r="AW532" s="15" t="s">
        <v>32</v>
      </c>
      <c r="AX532" s="15" t="s">
        <v>77</v>
      </c>
      <c r="AY532" s="271" t="s">
        <v>142</v>
      </c>
    </row>
    <row r="533" spans="1:65" s="2" customFormat="1" ht="24" customHeight="1">
      <c r="A533" s="39"/>
      <c r="B533" s="40"/>
      <c r="C533" s="227" t="s">
        <v>621</v>
      </c>
      <c r="D533" s="227" t="s">
        <v>145</v>
      </c>
      <c r="E533" s="228" t="s">
        <v>622</v>
      </c>
      <c r="F533" s="229" t="s">
        <v>623</v>
      </c>
      <c r="G533" s="230" t="s">
        <v>367</v>
      </c>
      <c r="H533" s="231">
        <v>1</v>
      </c>
      <c r="I533" s="232"/>
      <c r="J533" s="231">
        <f>ROUND(I533*H533,2)</f>
        <v>0</v>
      </c>
      <c r="K533" s="229" t="s">
        <v>149</v>
      </c>
      <c r="L533" s="45"/>
      <c r="M533" s="233" t="s">
        <v>18</v>
      </c>
      <c r="N533" s="234" t="s">
        <v>41</v>
      </c>
      <c r="O533" s="85"/>
      <c r="P533" s="235">
        <f>O533*H533</f>
        <v>0</v>
      </c>
      <c r="Q533" s="235">
        <v>0</v>
      </c>
      <c r="R533" s="235">
        <f>Q533*H533</f>
        <v>0</v>
      </c>
      <c r="S533" s="235">
        <v>0</v>
      </c>
      <c r="T533" s="23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7" t="s">
        <v>251</v>
      </c>
      <c r="AT533" s="237" t="s">
        <v>145</v>
      </c>
      <c r="AU533" s="237" t="s">
        <v>79</v>
      </c>
      <c r="AY533" s="18" t="s">
        <v>142</v>
      </c>
      <c r="BE533" s="238">
        <f>IF(N533="základní",J533,0)</f>
        <v>0</v>
      </c>
      <c r="BF533" s="238">
        <f>IF(N533="snížená",J533,0)</f>
        <v>0</v>
      </c>
      <c r="BG533" s="238">
        <f>IF(N533="zákl. přenesená",J533,0)</f>
        <v>0</v>
      </c>
      <c r="BH533" s="238">
        <f>IF(N533="sníž. přenesená",J533,0)</f>
        <v>0</v>
      </c>
      <c r="BI533" s="238">
        <f>IF(N533="nulová",J533,0)</f>
        <v>0</v>
      </c>
      <c r="BJ533" s="18" t="s">
        <v>77</v>
      </c>
      <c r="BK533" s="238">
        <f>ROUND(I533*H533,2)</f>
        <v>0</v>
      </c>
      <c r="BL533" s="18" t="s">
        <v>251</v>
      </c>
      <c r="BM533" s="237" t="s">
        <v>966</v>
      </c>
    </row>
    <row r="534" spans="1:65" s="2" customFormat="1" ht="16.5" customHeight="1">
      <c r="A534" s="39"/>
      <c r="B534" s="40"/>
      <c r="C534" s="227" t="s">
        <v>625</v>
      </c>
      <c r="D534" s="227" t="s">
        <v>145</v>
      </c>
      <c r="E534" s="228" t="s">
        <v>626</v>
      </c>
      <c r="F534" s="229" t="s">
        <v>627</v>
      </c>
      <c r="G534" s="230" t="s">
        <v>415</v>
      </c>
      <c r="H534" s="231">
        <v>2</v>
      </c>
      <c r="I534" s="232"/>
      <c r="J534" s="231">
        <f>ROUND(I534*H534,2)</f>
        <v>0</v>
      </c>
      <c r="K534" s="229" t="s">
        <v>18</v>
      </c>
      <c r="L534" s="45"/>
      <c r="M534" s="233" t="s">
        <v>18</v>
      </c>
      <c r="N534" s="234" t="s">
        <v>41</v>
      </c>
      <c r="O534" s="85"/>
      <c r="P534" s="235">
        <f>O534*H534</f>
        <v>0</v>
      </c>
      <c r="Q534" s="235">
        <v>0</v>
      </c>
      <c r="R534" s="235">
        <f>Q534*H534</f>
        <v>0</v>
      </c>
      <c r="S534" s="235">
        <v>0</v>
      </c>
      <c r="T534" s="236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7" t="s">
        <v>251</v>
      </c>
      <c r="AT534" s="237" t="s">
        <v>145</v>
      </c>
      <c r="AU534" s="237" t="s">
        <v>79</v>
      </c>
      <c r="AY534" s="18" t="s">
        <v>142</v>
      </c>
      <c r="BE534" s="238">
        <f>IF(N534="základní",J534,0)</f>
        <v>0</v>
      </c>
      <c r="BF534" s="238">
        <f>IF(N534="snížená",J534,0)</f>
        <v>0</v>
      </c>
      <c r="BG534" s="238">
        <f>IF(N534="zákl. přenesená",J534,0)</f>
        <v>0</v>
      </c>
      <c r="BH534" s="238">
        <f>IF(N534="sníž. přenesená",J534,0)</f>
        <v>0</v>
      </c>
      <c r="BI534" s="238">
        <f>IF(N534="nulová",J534,0)</f>
        <v>0</v>
      </c>
      <c r="BJ534" s="18" t="s">
        <v>77</v>
      </c>
      <c r="BK534" s="238">
        <f>ROUND(I534*H534,2)</f>
        <v>0</v>
      </c>
      <c r="BL534" s="18" t="s">
        <v>251</v>
      </c>
      <c r="BM534" s="237" t="s">
        <v>967</v>
      </c>
    </row>
    <row r="535" spans="1:65" s="2" customFormat="1" ht="16.5" customHeight="1">
      <c r="A535" s="39"/>
      <c r="B535" s="40"/>
      <c r="C535" s="227" t="s">
        <v>629</v>
      </c>
      <c r="D535" s="227" t="s">
        <v>145</v>
      </c>
      <c r="E535" s="228" t="s">
        <v>630</v>
      </c>
      <c r="F535" s="229" t="s">
        <v>631</v>
      </c>
      <c r="G535" s="230" t="s">
        <v>632</v>
      </c>
      <c r="H535" s="231">
        <v>2</v>
      </c>
      <c r="I535" s="232"/>
      <c r="J535" s="231">
        <f>ROUND(I535*H535,2)</f>
        <v>0</v>
      </c>
      <c r="K535" s="229" t="s">
        <v>18</v>
      </c>
      <c r="L535" s="45"/>
      <c r="M535" s="233" t="s">
        <v>18</v>
      </c>
      <c r="N535" s="234" t="s">
        <v>41</v>
      </c>
      <c r="O535" s="85"/>
      <c r="P535" s="235">
        <f>O535*H535</f>
        <v>0</v>
      </c>
      <c r="Q535" s="235">
        <v>0</v>
      </c>
      <c r="R535" s="235">
        <f>Q535*H535</f>
        <v>0</v>
      </c>
      <c r="S535" s="235">
        <v>0</v>
      </c>
      <c r="T535" s="23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7" t="s">
        <v>251</v>
      </c>
      <c r="AT535" s="237" t="s">
        <v>145</v>
      </c>
      <c r="AU535" s="237" t="s">
        <v>79</v>
      </c>
      <c r="AY535" s="18" t="s">
        <v>142</v>
      </c>
      <c r="BE535" s="238">
        <f>IF(N535="základní",J535,0)</f>
        <v>0</v>
      </c>
      <c r="BF535" s="238">
        <f>IF(N535="snížená",J535,0)</f>
        <v>0</v>
      </c>
      <c r="BG535" s="238">
        <f>IF(N535="zákl. přenesená",J535,0)</f>
        <v>0</v>
      </c>
      <c r="BH535" s="238">
        <f>IF(N535="sníž. přenesená",J535,0)</f>
        <v>0</v>
      </c>
      <c r="BI535" s="238">
        <f>IF(N535="nulová",J535,0)</f>
        <v>0</v>
      </c>
      <c r="BJ535" s="18" t="s">
        <v>77</v>
      </c>
      <c r="BK535" s="238">
        <f>ROUND(I535*H535,2)</f>
        <v>0</v>
      </c>
      <c r="BL535" s="18" t="s">
        <v>251</v>
      </c>
      <c r="BM535" s="237" t="s">
        <v>968</v>
      </c>
    </row>
    <row r="536" spans="1:51" s="14" customFormat="1" ht="12">
      <c r="A536" s="14"/>
      <c r="B536" s="250"/>
      <c r="C536" s="251"/>
      <c r="D536" s="241" t="s">
        <v>152</v>
      </c>
      <c r="E536" s="252" t="s">
        <v>18</v>
      </c>
      <c r="F536" s="253" t="s">
        <v>79</v>
      </c>
      <c r="G536" s="251"/>
      <c r="H536" s="254">
        <v>2</v>
      </c>
      <c r="I536" s="255"/>
      <c r="J536" s="251"/>
      <c r="K536" s="251"/>
      <c r="L536" s="256"/>
      <c r="M536" s="257"/>
      <c r="N536" s="258"/>
      <c r="O536" s="258"/>
      <c r="P536" s="258"/>
      <c r="Q536" s="258"/>
      <c r="R536" s="258"/>
      <c r="S536" s="258"/>
      <c r="T536" s="25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0" t="s">
        <v>152</v>
      </c>
      <c r="AU536" s="260" t="s">
        <v>79</v>
      </c>
      <c r="AV536" s="14" t="s">
        <v>79</v>
      </c>
      <c r="AW536" s="14" t="s">
        <v>32</v>
      </c>
      <c r="AX536" s="14" t="s">
        <v>70</v>
      </c>
      <c r="AY536" s="260" t="s">
        <v>142</v>
      </c>
    </row>
    <row r="537" spans="1:51" s="15" customFormat="1" ht="12">
      <c r="A537" s="15"/>
      <c r="B537" s="261"/>
      <c r="C537" s="262"/>
      <c r="D537" s="241" t="s">
        <v>152</v>
      </c>
      <c r="E537" s="263" t="s">
        <v>18</v>
      </c>
      <c r="F537" s="264" t="s">
        <v>156</v>
      </c>
      <c r="G537" s="262"/>
      <c r="H537" s="265">
        <v>2</v>
      </c>
      <c r="I537" s="266"/>
      <c r="J537" s="262"/>
      <c r="K537" s="262"/>
      <c r="L537" s="267"/>
      <c r="M537" s="268"/>
      <c r="N537" s="269"/>
      <c r="O537" s="269"/>
      <c r="P537" s="269"/>
      <c r="Q537" s="269"/>
      <c r="R537" s="269"/>
      <c r="S537" s="269"/>
      <c r="T537" s="270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71" t="s">
        <v>152</v>
      </c>
      <c r="AU537" s="271" t="s">
        <v>79</v>
      </c>
      <c r="AV537" s="15" t="s">
        <v>150</v>
      </c>
      <c r="AW537" s="15" t="s">
        <v>32</v>
      </c>
      <c r="AX537" s="15" t="s">
        <v>77</v>
      </c>
      <c r="AY537" s="271" t="s">
        <v>142</v>
      </c>
    </row>
    <row r="538" spans="1:65" s="2" customFormat="1" ht="16.5" customHeight="1">
      <c r="A538" s="39"/>
      <c r="B538" s="40"/>
      <c r="C538" s="272" t="s">
        <v>634</v>
      </c>
      <c r="D538" s="272" t="s">
        <v>321</v>
      </c>
      <c r="E538" s="273" t="s">
        <v>635</v>
      </c>
      <c r="F538" s="274" t="s">
        <v>636</v>
      </c>
      <c r="G538" s="275" t="s">
        <v>632</v>
      </c>
      <c r="H538" s="276">
        <v>2</v>
      </c>
      <c r="I538" s="277"/>
      <c r="J538" s="276">
        <f>ROUND(I538*H538,2)</f>
        <v>0</v>
      </c>
      <c r="K538" s="274" t="s">
        <v>18</v>
      </c>
      <c r="L538" s="278"/>
      <c r="M538" s="279" t="s">
        <v>18</v>
      </c>
      <c r="N538" s="280" t="s">
        <v>41</v>
      </c>
      <c r="O538" s="85"/>
      <c r="P538" s="235">
        <f>O538*H538</f>
        <v>0</v>
      </c>
      <c r="Q538" s="235">
        <v>0</v>
      </c>
      <c r="R538" s="235">
        <f>Q538*H538</f>
        <v>0</v>
      </c>
      <c r="S538" s="235">
        <v>0</v>
      </c>
      <c r="T538" s="236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7" t="s">
        <v>324</v>
      </c>
      <c r="AT538" s="237" t="s">
        <v>321</v>
      </c>
      <c r="AU538" s="237" t="s">
        <v>79</v>
      </c>
      <c r="AY538" s="18" t="s">
        <v>142</v>
      </c>
      <c r="BE538" s="238">
        <f>IF(N538="základní",J538,0)</f>
        <v>0</v>
      </c>
      <c r="BF538" s="238">
        <f>IF(N538="snížená",J538,0)</f>
        <v>0</v>
      </c>
      <c r="BG538" s="238">
        <f>IF(N538="zákl. přenesená",J538,0)</f>
        <v>0</v>
      </c>
      <c r="BH538" s="238">
        <f>IF(N538="sníž. přenesená",J538,0)</f>
        <v>0</v>
      </c>
      <c r="BI538" s="238">
        <f>IF(N538="nulová",J538,0)</f>
        <v>0</v>
      </c>
      <c r="BJ538" s="18" t="s">
        <v>77</v>
      </c>
      <c r="BK538" s="238">
        <f>ROUND(I538*H538,2)</f>
        <v>0</v>
      </c>
      <c r="BL538" s="18" t="s">
        <v>251</v>
      </c>
      <c r="BM538" s="237" t="s">
        <v>969</v>
      </c>
    </row>
    <row r="539" spans="1:51" s="14" customFormat="1" ht="12">
      <c r="A539" s="14"/>
      <c r="B539" s="250"/>
      <c r="C539" s="251"/>
      <c r="D539" s="241" t="s">
        <v>152</v>
      </c>
      <c r="E539" s="252" t="s">
        <v>18</v>
      </c>
      <c r="F539" s="253" t="s">
        <v>79</v>
      </c>
      <c r="G539" s="251"/>
      <c r="H539" s="254">
        <v>2</v>
      </c>
      <c r="I539" s="255"/>
      <c r="J539" s="251"/>
      <c r="K539" s="251"/>
      <c r="L539" s="256"/>
      <c r="M539" s="257"/>
      <c r="N539" s="258"/>
      <c r="O539" s="258"/>
      <c r="P539" s="258"/>
      <c r="Q539" s="258"/>
      <c r="R539" s="258"/>
      <c r="S539" s="258"/>
      <c r="T539" s="25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0" t="s">
        <v>152</v>
      </c>
      <c r="AU539" s="260" t="s">
        <v>79</v>
      </c>
      <c r="AV539" s="14" t="s">
        <v>79</v>
      </c>
      <c r="AW539" s="14" t="s">
        <v>32</v>
      </c>
      <c r="AX539" s="14" t="s">
        <v>70</v>
      </c>
      <c r="AY539" s="260" t="s">
        <v>142</v>
      </c>
    </row>
    <row r="540" spans="1:51" s="15" customFormat="1" ht="12">
      <c r="A540" s="15"/>
      <c r="B540" s="261"/>
      <c r="C540" s="262"/>
      <c r="D540" s="241" t="s">
        <v>152</v>
      </c>
      <c r="E540" s="263" t="s">
        <v>18</v>
      </c>
      <c r="F540" s="264" t="s">
        <v>156</v>
      </c>
      <c r="G540" s="262"/>
      <c r="H540" s="265">
        <v>2</v>
      </c>
      <c r="I540" s="266"/>
      <c r="J540" s="262"/>
      <c r="K540" s="262"/>
      <c r="L540" s="267"/>
      <c r="M540" s="268"/>
      <c r="N540" s="269"/>
      <c r="O540" s="269"/>
      <c r="P540" s="269"/>
      <c r="Q540" s="269"/>
      <c r="R540" s="269"/>
      <c r="S540" s="269"/>
      <c r="T540" s="270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71" t="s">
        <v>152</v>
      </c>
      <c r="AU540" s="271" t="s">
        <v>79</v>
      </c>
      <c r="AV540" s="15" t="s">
        <v>150</v>
      </c>
      <c r="AW540" s="15" t="s">
        <v>32</v>
      </c>
      <c r="AX540" s="15" t="s">
        <v>77</v>
      </c>
      <c r="AY540" s="271" t="s">
        <v>142</v>
      </c>
    </row>
    <row r="541" spans="1:65" s="2" customFormat="1" ht="16.5" customHeight="1">
      <c r="A541" s="39"/>
      <c r="B541" s="40"/>
      <c r="C541" s="227" t="s">
        <v>638</v>
      </c>
      <c r="D541" s="227" t="s">
        <v>145</v>
      </c>
      <c r="E541" s="228" t="s">
        <v>639</v>
      </c>
      <c r="F541" s="229" t="s">
        <v>640</v>
      </c>
      <c r="G541" s="230" t="s">
        <v>641</v>
      </c>
      <c r="H541" s="231">
        <v>1</v>
      </c>
      <c r="I541" s="232"/>
      <c r="J541" s="231">
        <f>ROUND(I541*H541,2)</f>
        <v>0</v>
      </c>
      <c r="K541" s="229" t="s">
        <v>18</v>
      </c>
      <c r="L541" s="45"/>
      <c r="M541" s="233" t="s">
        <v>18</v>
      </c>
      <c r="N541" s="234" t="s">
        <v>41</v>
      </c>
      <c r="O541" s="85"/>
      <c r="P541" s="235">
        <f>O541*H541</f>
        <v>0</v>
      </c>
      <c r="Q541" s="235">
        <v>0</v>
      </c>
      <c r="R541" s="235">
        <f>Q541*H541</f>
        <v>0</v>
      </c>
      <c r="S541" s="235">
        <v>0</v>
      </c>
      <c r="T541" s="236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7" t="s">
        <v>251</v>
      </c>
      <c r="AT541" s="237" t="s">
        <v>145</v>
      </c>
      <c r="AU541" s="237" t="s">
        <v>79</v>
      </c>
      <c r="AY541" s="18" t="s">
        <v>142</v>
      </c>
      <c r="BE541" s="238">
        <f>IF(N541="základní",J541,0)</f>
        <v>0</v>
      </c>
      <c r="BF541" s="238">
        <f>IF(N541="snížená",J541,0)</f>
        <v>0</v>
      </c>
      <c r="BG541" s="238">
        <f>IF(N541="zákl. přenesená",J541,0)</f>
        <v>0</v>
      </c>
      <c r="BH541" s="238">
        <f>IF(N541="sníž. přenesená",J541,0)</f>
        <v>0</v>
      </c>
      <c r="BI541" s="238">
        <f>IF(N541="nulová",J541,0)</f>
        <v>0</v>
      </c>
      <c r="BJ541" s="18" t="s">
        <v>77</v>
      </c>
      <c r="BK541" s="238">
        <f>ROUND(I541*H541,2)</f>
        <v>0</v>
      </c>
      <c r="BL541" s="18" t="s">
        <v>251</v>
      </c>
      <c r="BM541" s="237" t="s">
        <v>970</v>
      </c>
    </row>
    <row r="542" spans="1:65" s="2" customFormat="1" ht="16.5" customHeight="1">
      <c r="A542" s="39"/>
      <c r="B542" s="40"/>
      <c r="C542" s="227" t="s">
        <v>643</v>
      </c>
      <c r="D542" s="227" t="s">
        <v>145</v>
      </c>
      <c r="E542" s="228" t="s">
        <v>644</v>
      </c>
      <c r="F542" s="229" t="s">
        <v>645</v>
      </c>
      <c r="G542" s="230" t="s">
        <v>367</v>
      </c>
      <c r="H542" s="231">
        <v>5</v>
      </c>
      <c r="I542" s="232"/>
      <c r="J542" s="231">
        <f>ROUND(I542*H542,2)</f>
        <v>0</v>
      </c>
      <c r="K542" s="229" t="s">
        <v>18</v>
      </c>
      <c r="L542" s="45"/>
      <c r="M542" s="233" t="s">
        <v>18</v>
      </c>
      <c r="N542" s="234" t="s">
        <v>41</v>
      </c>
      <c r="O542" s="85"/>
      <c r="P542" s="235">
        <f>O542*H542</f>
        <v>0</v>
      </c>
      <c r="Q542" s="235">
        <v>0</v>
      </c>
      <c r="R542" s="235">
        <f>Q542*H542</f>
        <v>0</v>
      </c>
      <c r="S542" s="235">
        <v>0</v>
      </c>
      <c r="T542" s="236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7" t="s">
        <v>251</v>
      </c>
      <c r="AT542" s="237" t="s">
        <v>145</v>
      </c>
      <c r="AU542" s="237" t="s">
        <v>79</v>
      </c>
      <c r="AY542" s="18" t="s">
        <v>142</v>
      </c>
      <c r="BE542" s="238">
        <f>IF(N542="základní",J542,0)</f>
        <v>0</v>
      </c>
      <c r="BF542" s="238">
        <f>IF(N542="snížená",J542,0)</f>
        <v>0</v>
      </c>
      <c r="BG542" s="238">
        <f>IF(N542="zákl. přenesená",J542,0)</f>
        <v>0</v>
      </c>
      <c r="BH542" s="238">
        <f>IF(N542="sníž. přenesená",J542,0)</f>
        <v>0</v>
      </c>
      <c r="BI542" s="238">
        <f>IF(N542="nulová",J542,0)</f>
        <v>0</v>
      </c>
      <c r="BJ542" s="18" t="s">
        <v>77</v>
      </c>
      <c r="BK542" s="238">
        <f>ROUND(I542*H542,2)</f>
        <v>0</v>
      </c>
      <c r="BL542" s="18" t="s">
        <v>251</v>
      </c>
      <c r="BM542" s="237" t="s">
        <v>971</v>
      </c>
    </row>
    <row r="543" spans="1:51" s="13" customFormat="1" ht="12">
      <c r="A543" s="13"/>
      <c r="B543" s="239"/>
      <c r="C543" s="240"/>
      <c r="D543" s="241" t="s">
        <v>152</v>
      </c>
      <c r="E543" s="242" t="s">
        <v>18</v>
      </c>
      <c r="F543" s="243" t="s">
        <v>162</v>
      </c>
      <c r="G543" s="240"/>
      <c r="H543" s="242" t="s">
        <v>18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152</v>
      </c>
      <c r="AU543" s="249" t="s">
        <v>79</v>
      </c>
      <c r="AV543" s="13" t="s">
        <v>77</v>
      </c>
      <c r="AW543" s="13" t="s">
        <v>32</v>
      </c>
      <c r="AX543" s="13" t="s">
        <v>70</v>
      </c>
      <c r="AY543" s="249" t="s">
        <v>142</v>
      </c>
    </row>
    <row r="544" spans="1:51" s="14" customFormat="1" ht="12">
      <c r="A544" s="14"/>
      <c r="B544" s="250"/>
      <c r="C544" s="251"/>
      <c r="D544" s="241" t="s">
        <v>152</v>
      </c>
      <c r="E544" s="252" t="s">
        <v>18</v>
      </c>
      <c r="F544" s="253" t="s">
        <v>180</v>
      </c>
      <c r="G544" s="251"/>
      <c r="H544" s="254">
        <v>5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0" t="s">
        <v>152</v>
      </c>
      <c r="AU544" s="260" t="s">
        <v>79</v>
      </c>
      <c r="AV544" s="14" t="s">
        <v>79</v>
      </c>
      <c r="AW544" s="14" t="s">
        <v>32</v>
      </c>
      <c r="AX544" s="14" t="s">
        <v>70</v>
      </c>
      <c r="AY544" s="260" t="s">
        <v>142</v>
      </c>
    </row>
    <row r="545" spans="1:51" s="15" customFormat="1" ht="12">
      <c r="A545" s="15"/>
      <c r="B545" s="261"/>
      <c r="C545" s="262"/>
      <c r="D545" s="241" t="s">
        <v>152</v>
      </c>
      <c r="E545" s="263" t="s">
        <v>18</v>
      </c>
      <c r="F545" s="264" t="s">
        <v>156</v>
      </c>
      <c r="G545" s="262"/>
      <c r="H545" s="265">
        <v>5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1" t="s">
        <v>152</v>
      </c>
      <c r="AU545" s="271" t="s">
        <v>79</v>
      </c>
      <c r="AV545" s="15" t="s">
        <v>150</v>
      </c>
      <c r="AW545" s="15" t="s">
        <v>32</v>
      </c>
      <c r="AX545" s="15" t="s">
        <v>77</v>
      </c>
      <c r="AY545" s="271" t="s">
        <v>142</v>
      </c>
    </row>
    <row r="546" spans="1:65" s="2" customFormat="1" ht="16.5" customHeight="1">
      <c r="A546" s="39"/>
      <c r="B546" s="40"/>
      <c r="C546" s="272" t="s">
        <v>647</v>
      </c>
      <c r="D546" s="272" t="s">
        <v>321</v>
      </c>
      <c r="E546" s="273" t="s">
        <v>648</v>
      </c>
      <c r="F546" s="274" t="s">
        <v>649</v>
      </c>
      <c r="G546" s="275" t="s">
        <v>632</v>
      </c>
      <c r="H546" s="276">
        <v>5</v>
      </c>
      <c r="I546" s="277"/>
      <c r="J546" s="276">
        <f>ROUND(I546*H546,2)</f>
        <v>0</v>
      </c>
      <c r="K546" s="274" t="s">
        <v>18</v>
      </c>
      <c r="L546" s="278"/>
      <c r="M546" s="279" t="s">
        <v>18</v>
      </c>
      <c r="N546" s="280" t="s">
        <v>41</v>
      </c>
      <c r="O546" s="85"/>
      <c r="P546" s="235">
        <f>O546*H546</f>
        <v>0</v>
      </c>
      <c r="Q546" s="235">
        <v>0</v>
      </c>
      <c r="R546" s="235">
        <f>Q546*H546</f>
        <v>0</v>
      </c>
      <c r="S546" s="235">
        <v>0</v>
      </c>
      <c r="T546" s="23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7" t="s">
        <v>324</v>
      </c>
      <c r="AT546" s="237" t="s">
        <v>321</v>
      </c>
      <c r="AU546" s="237" t="s">
        <v>79</v>
      </c>
      <c r="AY546" s="18" t="s">
        <v>142</v>
      </c>
      <c r="BE546" s="238">
        <f>IF(N546="základní",J546,0)</f>
        <v>0</v>
      </c>
      <c r="BF546" s="238">
        <f>IF(N546="snížená",J546,0)</f>
        <v>0</v>
      </c>
      <c r="BG546" s="238">
        <f>IF(N546="zákl. přenesená",J546,0)</f>
        <v>0</v>
      </c>
      <c r="BH546" s="238">
        <f>IF(N546="sníž. přenesená",J546,0)</f>
        <v>0</v>
      </c>
      <c r="BI546" s="238">
        <f>IF(N546="nulová",J546,0)</f>
        <v>0</v>
      </c>
      <c r="BJ546" s="18" t="s">
        <v>77</v>
      </c>
      <c r="BK546" s="238">
        <f>ROUND(I546*H546,2)</f>
        <v>0</v>
      </c>
      <c r="BL546" s="18" t="s">
        <v>251</v>
      </c>
      <c r="BM546" s="237" t="s">
        <v>972</v>
      </c>
    </row>
    <row r="547" spans="1:51" s="13" customFormat="1" ht="12">
      <c r="A547" s="13"/>
      <c r="B547" s="239"/>
      <c r="C547" s="240"/>
      <c r="D547" s="241" t="s">
        <v>152</v>
      </c>
      <c r="E547" s="242" t="s">
        <v>18</v>
      </c>
      <c r="F547" s="243" t="s">
        <v>162</v>
      </c>
      <c r="G547" s="240"/>
      <c r="H547" s="242" t="s">
        <v>18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152</v>
      </c>
      <c r="AU547" s="249" t="s">
        <v>79</v>
      </c>
      <c r="AV547" s="13" t="s">
        <v>77</v>
      </c>
      <c r="AW547" s="13" t="s">
        <v>32</v>
      </c>
      <c r="AX547" s="13" t="s">
        <v>70</v>
      </c>
      <c r="AY547" s="249" t="s">
        <v>142</v>
      </c>
    </row>
    <row r="548" spans="1:51" s="14" customFormat="1" ht="12">
      <c r="A548" s="14"/>
      <c r="B548" s="250"/>
      <c r="C548" s="251"/>
      <c r="D548" s="241" t="s">
        <v>152</v>
      </c>
      <c r="E548" s="252" t="s">
        <v>18</v>
      </c>
      <c r="F548" s="253" t="s">
        <v>180</v>
      </c>
      <c r="G548" s="251"/>
      <c r="H548" s="254">
        <v>5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0" t="s">
        <v>152</v>
      </c>
      <c r="AU548" s="260" t="s">
        <v>79</v>
      </c>
      <c r="AV548" s="14" t="s">
        <v>79</v>
      </c>
      <c r="AW548" s="14" t="s">
        <v>32</v>
      </c>
      <c r="AX548" s="14" t="s">
        <v>70</v>
      </c>
      <c r="AY548" s="260" t="s">
        <v>142</v>
      </c>
    </row>
    <row r="549" spans="1:51" s="15" customFormat="1" ht="12">
      <c r="A549" s="15"/>
      <c r="B549" s="261"/>
      <c r="C549" s="262"/>
      <c r="D549" s="241" t="s">
        <v>152</v>
      </c>
      <c r="E549" s="263" t="s">
        <v>18</v>
      </c>
      <c r="F549" s="264" t="s">
        <v>156</v>
      </c>
      <c r="G549" s="262"/>
      <c r="H549" s="265">
        <v>5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1" t="s">
        <v>152</v>
      </c>
      <c r="AU549" s="271" t="s">
        <v>79</v>
      </c>
      <c r="AV549" s="15" t="s">
        <v>150</v>
      </c>
      <c r="AW549" s="15" t="s">
        <v>32</v>
      </c>
      <c r="AX549" s="15" t="s">
        <v>77</v>
      </c>
      <c r="AY549" s="271" t="s">
        <v>142</v>
      </c>
    </row>
    <row r="550" spans="1:65" s="2" customFormat="1" ht="24" customHeight="1">
      <c r="A550" s="39"/>
      <c r="B550" s="40"/>
      <c r="C550" s="227" t="s">
        <v>651</v>
      </c>
      <c r="D550" s="227" t="s">
        <v>145</v>
      </c>
      <c r="E550" s="228" t="s">
        <v>652</v>
      </c>
      <c r="F550" s="229" t="s">
        <v>653</v>
      </c>
      <c r="G550" s="230" t="s">
        <v>309</v>
      </c>
      <c r="H550" s="232"/>
      <c r="I550" s="232"/>
      <c r="J550" s="231">
        <f>ROUND(I550*H550,2)</f>
        <v>0</v>
      </c>
      <c r="K550" s="229" t="s">
        <v>149</v>
      </c>
      <c r="L550" s="45"/>
      <c r="M550" s="233" t="s">
        <v>18</v>
      </c>
      <c r="N550" s="234" t="s">
        <v>41</v>
      </c>
      <c r="O550" s="85"/>
      <c r="P550" s="235">
        <f>O550*H550</f>
        <v>0</v>
      </c>
      <c r="Q550" s="235">
        <v>0</v>
      </c>
      <c r="R550" s="235">
        <f>Q550*H550</f>
        <v>0</v>
      </c>
      <c r="S550" s="235">
        <v>0</v>
      </c>
      <c r="T550" s="236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7" t="s">
        <v>251</v>
      </c>
      <c r="AT550" s="237" t="s">
        <v>145</v>
      </c>
      <c r="AU550" s="237" t="s">
        <v>79</v>
      </c>
      <c r="AY550" s="18" t="s">
        <v>142</v>
      </c>
      <c r="BE550" s="238">
        <f>IF(N550="základní",J550,0)</f>
        <v>0</v>
      </c>
      <c r="BF550" s="238">
        <f>IF(N550="snížená",J550,0)</f>
        <v>0</v>
      </c>
      <c r="BG550" s="238">
        <f>IF(N550="zákl. přenesená",J550,0)</f>
        <v>0</v>
      </c>
      <c r="BH550" s="238">
        <f>IF(N550="sníž. přenesená",J550,0)</f>
        <v>0</v>
      </c>
      <c r="BI550" s="238">
        <f>IF(N550="nulová",J550,0)</f>
        <v>0</v>
      </c>
      <c r="BJ550" s="18" t="s">
        <v>77</v>
      </c>
      <c r="BK550" s="238">
        <f>ROUND(I550*H550,2)</f>
        <v>0</v>
      </c>
      <c r="BL550" s="18" t="s">
        <v>251</v>
      </c>
      <c r="BM550" s="237" t="s">
        <v>973</v>
      </c>
    </row>
    <row r="551" spans="1:63" s="12" customFormat="1" ht="22.8" customHeight="1">
      <c r="A551" s="12"/>
      <c r="B551" s="211"/>
      <c r="C551" s="212"/>
      <c r="D551" s="213" t="s">
        <v>69</v>
      </c>
      <c r="E551" s="225" t="s">
        <v>655</v>
      </c>
      <c r="F551" s="225" t="s">
        <v>656</v>
      </c>
      <c r="G551" s="212"/>
      <c r="H551" s="212"/>
      <c r="I551" s="215"/>
      <c r="J551" s="226">
        <f>BK551</f>
        <v>0</v>
      </c>
      <c r="K551" s="212"/>
      <c r="L551" s="217"/>
      <c r="M551" s="218"/>
      <c r="N551" s="219"/>
      <c r="O551" s="219"/>
      <c r="P551" s="220">
        <f>SUM(P552:P589)</f>
        <v>0</v>
      </c>
      <c r="Q551" s="219"/>
      <c r="R551" s="220">
        <f>SUM(R552:R589)</f>
        <v>0.5562908000000002</v>
      </c>
      <c r="S551" s="219"/>
      <c r="T551" s="221">
        <f>SUM(T552:T589)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22" t="s">
        <v>79</v>
      </c>
      <c r="AT551" s="223" t="s">
        <v>69</v>
      </c>
      <c r="AU551" s="223" t="s">
        <v>77</v>
      </c>
      <c r="AY551" s="222" t="s">
        <v>142</v>
      </c>
      <c r="BK551" s="224">
        <f>SUM(BK552:BK589)</f>
        <v>0</v>
      </c>
    </row>
    <row r="552" spans="1:65" s="2" customFormat="1" ht="24" customHeight="1">
      <c r="A552" s="39"/>
      <c r="B552" s="40"/>
      <c r="C552" s="227" t="s">
        <v>657</v>
      </c>
      <c r="D552" s="227" t="s">
        <v>145</v>
      </c>
      <c r="E552" s="228" t="s">
        <v>658</v>
      </c>
      <c r="F552" s="229" t="s">
        <v>659</v>
      </c>
      <c r="G552" s="230" t="s">
        <v>148</v>
      </c>
      <c r="H552" s="231">
        <v>31.32</v>
      </c>
      <c r="I552" s="232"/>
      <c r="J552" s="231">
        <f>ROUND(I552*H552,2)</f>
        <v>0</v>
      </c>
      <c r="K552" s="229" t="s">
        <v>149</v>
      </c>
      <c r="L552" s="45"/>
      <c r="M552" s="233" t="s">
        <v>18</v>
      </c>
      <c r="N552" s="234" t="s">
        <v>41</v>
      </c>
      <c r="O552" s="85"/>
      <c r="P552" s="235">
        <f>O552*H552</f>
        <v>0</v>
      </c>
      <c r="Q552" s="235">
        <v>0.01574</v>
      </c>
      <c r="R552" s="235">
        <f>Q552*H552</f>
        <v>0.49297680000000005</v>
      </c>
      <c r="S552" s="235">
        <v>0</v>
      </c>
      <c r="T552" s="23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7" t="s">
        <v>251</v>
      </c>
      <c r="AT552" s="237" t="s">
        <v>145</v>
      </c>
      <c r="AU552" s="237" t="s">
        <v>79</v>
      </c>
      <c r="AY552" s="18" t="s">
        <v>142</v>
      </c>
      <c r="BE552" s="238">
        <f>IF(N552="základní",J552,0)</f>
        <v>0</v>
      </c>
      <c r="BF552" s="238">
        <f>IF(N552="snížená",J552,0)</f>
        <v>0</v>
      </c>
      <c r="BG552" s="238">
        <f>IF(N552="zákl. přenesená",J552,0)</f>
        <v>0</v>
      </c>
      <c r="BH552" s="238">
        <f>IF(N552="sníž. přenesená",J552,0)</f>
        <v>0</v>
      </c>
      <c r="BI552" s="238">
        <f>IF(N552="nulová",J552,0)</f>
        <v>0</v>
      </c>
      <c r="BJ552" s="18" t="s">
        <v>77</v>
      </c>
      <c r="BK552" s="238">
        <f>ROUND(I552*H552,2)</f>
        <v>0</v>
      </c>
      <c r="BL552" s="18" t="s">
        <v>251</v>
      </c>
      <c r="BM552" s="237" t="s">
        <v>974</v>
      </c>
    </row>
    <row r="553" spans="1:51" s="13" customFormat="1" ht="12">
      <c r="A553" s="13"/>
      <c r="B553" s="239"/>
      <c r="C553" s="240"/>
      <c r="D553" s="241" t="s">
        <v>152</v>
      </c>
      <c r="E553" s="242" t="s">
        <v>18</v>
      </c>
      <c r="F553" s="243" t="s">
        <v>162</v>
      </c>
      <c r="G553" s="240"/>
      <c r="H553" s="242" t="s">
        <v>18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152</v>
      </c>
      <c r="AU553" s="249" t="s">
        <v>79</v>
      </c>
      <c r="AV553" s="13" t="s">
        <v>77</v>
      </c>
      <c r="AW553" s="13" t="s">
        <v>32</v>
      </c>
      <c r="AX553" s="13" t="s">
        <v>70</v>
      </c>
      <c r="AY553" s="249" t="s">
        <v>142</v>
      </c>
    </row>
    <row r="554" spans="1:51" s="14" customFormat="1" ht="12">
      <c r="A554" s="14"/>
      <c r="B554" s="250"/>
      <c r="C554" s="251"/>
      <c r="D554" s="241" t="s">
        <v>152</v>
      </c>
      <c r="E554" s="252" t="s">
        <v>18</v>
      </c>
      <c r="F554" s="253" t="s">
        <v>174</v>
      </c>
      <c r="G554" s="251"/>
      <c r="H554" s="254">
        <v>12.6</v>
      </c>
      <c r="I554" s="255"/>
      <c r="J554" s="251"/>
      <c r="K554" s="251"/>
      <c r="L554" s="256"/>
      <c r="M554" s="257"/>
      <c r="N554" s="258"/>
      <c r="O554" s="258"/>
      <c r="P554" s="258"/>
      <c r="Q554" s="258"/>
      <c r="R554" s="258"/>
      <c r="S554" s="258"/>
      <c r="T554" s="25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0" t="s">
        <v>152</v>
      </c>
      <c r="AU554" s="260" t="s">
        <v>79</v>
      </c>
      <c r="AV554" s="14" t="s">
        <v>79</v>
      </c>
      <c r="AW554" s="14" t="s">
        <v>32</v>
      </c>
      <c r="AX554" s="14" t="s">
        <v>70</v>
      </c>
      <c r="AY554" s="260" t="s">
        <v>142</v>
      </c>
    </row>
    <row r="555" spans="1:51" s="14" customFormat="1" ht="12">
      <c r="A555" s="14"/>
      <c r="B555" s="250"/>
      <c r="C555" s="251"/>
      <c r="D555" s="241" t="s">
        <v>152</v>
      </c>
      <c r="E555" s="252" t="s">
        <v>18</v>
      </c>
      <c r="F555" s="253" t="s">
        <v>175</v>
      </c>
      <c r="G555" s="251"/>
      <c r="H555" s="254">
        <v>3.24</v>
      </c>
      <c r="I555" s="255"/>
      <c r="J555" s="251"/>
      <c r="K555" s="251"/>
      <c r="L555" s="256"/>
      <c r="M555" s="257"/>
      <c r="N555" s="258"/>
      <c r="O555" s="258"/>
      <c r="P555" s="258"/>
      <c r="Q555" s="258"/>
      <c r="R555" s="258"/>
      <c r="S555" s="258"/>
      <c r="T555" s="25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0" t="s">
        <v>152</v>
      </c>
      <c r="AU555" s="260" t="s">
        <v>79</v>
      </c>
      <c r="AV555" s="14" t="s">
        <v>79</v>
      </c>
      <c r="AW555" s="14" t="s">
        <v>32</v>
      </c>
      <c r="AX555" s="14" t="s">
        <v>70</v>
      </c>
      <c r="AY555" s="260" t="s">
        <v>142</v>
      </c>
    </row>
    <row r="556" spans="1:51" s="14" customFormat="1" ht="12">
      <c r="A556" s="14"/>
      <c r="B556" s="250"/>
      <c r="C556" s="251"/>
      <c r="D556" s="241" t="s">
        <v>152</v>
      </c>
      <c r="E556" s="252" t="s">
        <v>18</v>
      </c>
      <c r="F556" s="253" t="s">
        <v>176</v>
      </c>
      <c r="G556" s="251"/>
      <c r="H556" s="254">
        <v>6.12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0" t="s">
        <v>152</v>
      </c>
      <c r="AU556" s="260" t="s">
        <v>79</v>
      </c>
      <c r="AV556" s="14" t="s">
        <v>79</v>
      </c>
      <c r="AW556" s="14" t="s">
        <v>32</v>
      </c>
      <c r="AX556" s="14" t="s">
        <v>70</v>
      </c>
      <c r="AY556" s="260" t="s">
        <v>142</v>
      </c>
    </row>
    <row r="557" spans="1:51" s="14" customFormat="1" ht="12">
      <c r="A557" s="14"/>
      <c r="B557" s="250"/>
      <c r="C557" s="251"/>
      <c r="D557" s="241" t="s">
        <v>152</v>
      </c>
      <c r="E557" s="252" t="s">
        <v>18</v>
      </c>
      <c r="F557" s="253" t="s">
        <v>177</v>
      </c>
      <c r="G557" s="251"/>
      <c r="H557" s="254">
        <v>9.36</v>
      </c>
      <c r="I557" s="255"/>
      <c r="J557" s="251"/>
      <c r="K557" s="251"/>
      <c r="L557" s="256"/>
      <c r="M557" s="257"/>
      <c r="N557" s="258"/>
      <c r="O557" s="258"/>
      <c r="P557" s="258"/>
      <c r="Q557" s="258"/>
      <c r="R557" s="258"/>
      <c r="S557" s="258"/>
      <c r="T557" s="25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0" t="s">
        <v>152</v>
      </c>
      <c r="AU557" s="260" t="s">
        <v>79</v>
      </c>
      <c r="AV557" s="14" t="s">
        <v>79</v>
      </c>
      <c r="AW557" s="14" t="s">
        <v>32</v>
      </c>
      <c r="AX557" s="14" t="s">
        <v>70</v>
      </c>
      <c r="AY557" s="260" t="s">
        <v>142</v>
      </c>
    </row>
    <row r="558" spans="1:51" s="15" customFormat="1" ht="12">
      <c r="A558" s="15"/>
      <c r="B558" s="261"/>
      <c r="C558" s="262"/>
      <c r="D558" s="241" t="s">
        <v>152</v>
      </c>
      <c r="E558" s="263" t="s">
        <v>18</v>
      </c>
      <c r="F558" s="264" t="s">
        <v>156</v>
      </c>
      <c r="G558" s="262"/>
      <c r="H558" s="265">
        <v>31.32</v>
      </c>
      <c r="I558" s="266"/>
      <c r="J558" s="262"/>
      <c r="K558" s="262"/>
      <c r="L558" s="267"/>
      <c r="M558" s="268"/>
      <c r="N558" s="269"/>
      <c r="O558" s="269"/>
      <c r="P558" s="269"/>
      <c r="Q558" s="269"/>
      <c r="R558" s="269"/>
      <c r="S558" s="269"/>
      <c r="T558" s="270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71" t="s">
        <v>152</v>
      </c>
      <c r="AU558" s="271" t="s">
        <v>79</v>
      </c>
      <c r="AV558" s="15" t="s">
        <v>150</v>
      </c>
      <c r="AW558" s="15" t="s">
        <v>32</v>
      </c>
      <c r="AX558" s="15" t="s">
        <v>77</v>
      </c>
      <c r="AY558" s="271" t="s">
        <v>142</v>
      </c>
    </row>
    <row r="559" spans="1:65" s="2" customFormat="1" ht="24" customHeight="1">
      <c r="A559" s="39"/>
      <c r="B559" s="40"/>
      <c r="C559" s="227" t="s">
        <v>661</v>
      </c>
      <c r="D559" s="227" t="s">
        <v>145</v>
      </c>
      <c r="E559" s="228" t="s">
        <v>662</v>
      </c>
      <c r="F559" s="229" t="s">
        <v>663</v>
      </c>
      <c r="G559" s="230" t="s">
        <v>148</v>
      </c>
      <c r="H559" s="231">
        <v>31.32</v>
      </c>
      <c r="I559" s="232"/>
      <c r="J559" s="231">
        <f>ROUND(I559*H559,2)</f>
        <v>0</v>
      </c>
      <c r="K559" s="229" t="s">
        <v>149</v>
      </c>
      <c r="L559" s="45"/>
      <c r="M559" s="233" t="s">
        <v>18</v>
      </c>
      <c r="N559" s="234" t="s">
        <v>41</v>
      </c>
      <c r="O559" s="85"/>
      <c r="P559" s="235">
        <f>O559*H559</f>
        <v>0</v>
      </c>
      <c r="Q559" s="235">
        <v>0.0001</v>
      </c>
      <c r="R559" s="235">
        <f>Q559*H559</f>
        <v>0.0031320000000000002</v>
      </c>
      <c r="S559" s="235">
        <v>0</v>
      </c>
      <c r="T559" s="236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7" t="s">
        <v>251</v>
      </c>
      <c r="AT559" s="237" t="s">
        <v>145</v>
      </c>
      <c r="AU559" s="237" t="s">
        <v>79</v>
      </c>
      <c r="AY559" s="18" t="s">
        <v>142</v>
      </c>
      <c r="BE559" s="238">
        <f>IF(N559="základní",J559,0)</f>
        <v>0</v>
      </c>
      <c r="BF559" s="238">
        <f>IF(N559="snížená",J559,0)</f>
        <v>0</v>
      </c>
      <c r="BG559" s="238">
        <f>IF(N559="zákl. přenesená",J559,0)</f>
        <v>0</v>
      </c>
      <c r="BH559" s="238">
        <f>IF(N559="sníž. přenesená",J559,0)</f>
        <v>0</v>
      </c>
      <c r="BI559" s="238">
        <f>IF(N559="nulová",J559,0)</f>
        <v>0</v>
      </c>
      <c r="BJ559" s="18" t="s">
        <v>77</v>
      </c>
      <c r="BK559" s="238">
        <f>ROUND(I559*H559,2)</f>
        <v>0</v>
      </c>
      <c r="BL559" s="18" t="s">
        <v>251</v>
      </c>
      <c r="BM559" s="237" t="s">
        <v>975</v>
      </c>
    </row>
    <row r="560" spans="1:51" s="13" customFormat="1" ht="12">
      <c r="A560" s="13"/>
      <c r="B560" s="239"/>
      <c r="C560" s="240"/>
      <c r="D560" s="241" t="s">
        <v>152</v>
      </c>
      <c r="E560" s="242" t="s">
        <v>18</v>
      </c>
      <c r="F560" s="243" t="s">
        <v>162</v>
      </c>
      <c r="G560" s="240"/>
      <c r="H560" s="242" t="s">
        <v>18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9" t="s">
        <v>152</v>
      </c>
      <c r="AU560" s="249" t="s">
        <v>79</v>
      </c>
      <c r="AV560" s="13" t="s">
        <v>77</v>
      </c>
      <c r="AW560" s="13" t="s">
        <v>32</v>
      </c>
      <c r="AX560" s="13" t="s">
        <v>70</v>
      </c>
      <c r="AY560" s="249" t="s">
        <v>142</v>
      </c>
    </row>
    <row r="561" spans="1:51" s="14" customFormat="1" ht="12">
      <c r="A561" s="14"/>
      <c r="B561" s="250"/>
      <c r="C561" s="251"/>
      <c r="D561" s="241" t="s">
        <v>152</v>
      </c>
      <c r="E561" s="252" t="s">
        <v>18</v>
      </c>
      <c r="F561" s="253" t="s">
        <v>174</v>
      </c>
      <c r="G561" s="251"/>
      <c r="H561" s="254">
        <v>12.6</v>
      </c>
      <c r="I561" s="255"/>
      <c r="J561" s="251"/>
      <c r="K561" s="251"/>
      <c r="L561" s="256"/>
      <c r="M561" s="257"/>
      <c r="N561" s="258"/>
      <c r="O561" s="258"/>
      <c r="P561" s="258"/>
      <c r="Q561" s="258"/>
      <c r="R561" s="258"/>
      <c r="S561" s="258"/>
      <c r="T561" s="25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0" t="s">
        <v>152</v>
      </c>
      <c r="AU561" s="260" t="s">
        <v>79</v>
      </c>
      <c r="AV561" s="14" t="s">
        <v>79</v>
      </c>
      <c r="AW561" s="14" t="s">
        <v>32</v>
      </c>
      <c r="AX561" s="14" t="s">
        <v>70</v>
      </c>
      <c r="AY561" s="260" t="s">
        <v>142</v>
      </c>
    </row>
    <row r="562" spans="1:51" s="14" customFormat="1" ht="12">
      <c r="A562" s="14"/>
      <c r="B562" s="250"/>
      <c r="C562" s="251"/>
      <c r="D562" s="241" t="s">
        <v>152</v>
      </c>
      <c r="E562" s="252" t="s">
        <v>18</v>
      </c>
      <c r="F562" s="253" t="s">
        <v>175</v>
      </c>
      <c r="G562" s="251"/>
      <c r="H562" s="254">
        <v>3.24</v>
      </c>
      <c r="I562" s="255"/>
      <c r="J562" s="251"/>
      <c r="K562" s="251"/>
      <c r="L562" s="256"/>
      <c r="M562" s="257"/>
      <c r="N562" s="258"/>
      <c r="O562" s="258"/>
      <c r="P562" s="258"/>
      <c r="Q562" s="258"/>
      <c r="R562" s="258"/>
      <c r="S562" s="258"/>
      <c r="T562" s="25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0" t="s">
        <v>152</v>
      </c>
      <c r="AU562" s="260" t="s">
        <v>79</v>
      </c>
      <c r="AV562" s="14" t="s">
        <v>79</v>
      </c>
      <c r="AW562" s="14" t="s">
        <v>32</v>
      </c>
      <c r="AX562" s="14" t="s">
        <v>70</v>
      </c>
      <c r="AY562" s="260" t="s">
        <v>142</v>
      </c>
    </row>
    <row r="563" spans="1:51" s="14" customFormat="1" ht="12">
      <c r="A563" s="14"/>
      <c r="B563" s="250"/>
      <c r="C563" s="251"/>
      <c r="D563" s="241" t="s">
        <v>152</v>
      </c>
      <c r="E563" s="252" t="s">
        <v>18</v>
      </c>
      <c r="F563" s="253" t="s">
        <v>176</v>
      </c>
      <c r="G563" s="251"/>
      <c r="H563" s="254">
        <v>6.12</v>
      </c>
      <c r="I563" s="255"/>
      <c r="J563" s="251"/>
      <c r="K563" s="251"/>
      <c r="L563" s="256"/>
      <c r="M563" s="257"/>
      <c r="N563" s="258"/>
      <c r="O563" s="258"/>
      <c r="P563" s="258"/>
      <c r="Q563" s="258"/>
      <c r="R563" s="258"/>
      <c r="S563" s="258"/>
      <c r="T563" s="25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0" t="s">
        <v>152</v>
      </c>
      <c r="AU563" s="260" t="s">
        <v>79</v>
      </c>
      <c r="AV563" s="14" t="s">
        <v>79</v>
      </c>
      <c r="AW563" s="14" t="s">
        <v>32</v>
      </c>
      <c r="AX563" s="14" t="s">
        <v>70</v>
      </c>
      <c r="AY563" s="260" t="s">
        <v>142</v>
      </c>
    </row>
    <row r="564" spans="1:51" s="14" customFormat="1" ht="12">
      <c r="A564" s="14"/>
      <c r="B564" s="250"/>
      <c r="C564" s="251"/>
      <c r="D564" s="241" t="s">
        <v>152</v>
      </c>
      <c r="E564" s="252" t="s">
        <v>18</v>
      </c>
      <c r="F564" s="253" t="s">
        <v>177</v>
      </c>
      <c r="G564" s="251"/>
      <c r="H564" s="254">
        <v>9.36</v>
      </c>
      <c r="I564" s="255"/>
      <c r="J564" s="251"/>
      <c r="K564" s="251"/>
      <c r="L564" s="256"/>
      <c r="M564" s="257"/>
      <c r="N564" s="258"/>
      <c r="O564" s="258"/>
      <c r="P564" s="258"/>
      <c r="Q564" s="258"/>
      <c r="R564" s="258"/>
      <c r="S564" s="258"/>
      <c r="T564" s="25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0" t="s">
        <v>152</v>
      </c>
      <c r="AU564" s="260" t="s">
        <v>79</v>
      </c>
      <c r="AV564" s="14" t="s">
        <v>79</v>
      </c>
      <c r="AW564" s="14" t="s">
        <v>32</v>
      </c>
      <c r="AX564" s="14" t="s">
        <v>70</v>
      </c>
      <c r="AY564" s="260" t="s">
        <v>142</v>
      </c>
    </row>
    <row r="565" spans="1:51" s="15" customFormat="1" ht="12">
      <c r="A565" s="15"/>
      <c r="B565" s="261"/>
      <c r="C565" s="262"/>
      <c r="D565" s="241" t="s">
        <v>152</v>
      </c>
      <c r="E565" s="263" t="s">
        <v>18</v>
      </c>
      <c r="F565" s="264" t="s">
        <v>156</v>
      </c>
      <c r="G565" s="262"/>
      <c r="H565" s="265">
        <v>31.32</v>
      </c>
      <c r="I565" s="266"/>
      <c r="J565" s="262"/>
      <c r="K565" s="262"/>
      <c r="L565" s="267"/>
      <c r="M565" s="268"/>
      <c r="N565" s="269"/>
      <c r="O565" s="269"/>
      <c r="P565" s="269"/>
      <c r="Q565" s="269"/>
      <c r="R565" s="269"/>
      <c r="S565" s="269"/>
      <c r="T565" s="270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1" t="s">
        <v>152</v>
      </c>
      <c r="AU565" s="271" t="s">
        <v>79</v>
      </c>
      <c r="AV565" s="15" t="s">
        <v>150</v>
      </c>
      <c r="AW565" s="15" t="s">
        <v>32</v>
      </c>
      <c r="AX565" s="15" t="s">
        <v>77</v>
      </c>
      <c r="AY565" s="271" t="s">
        <v>142</v>
      </c>
    </row>
    <row r="566" spans="1:65" s="2" customFormat="1" ht="24" customHeight="1">
      <c r="A566" s="39"/>
      <c r="B566" s="40"/>
      <c r="C566" s="227" t="s">
        <v>665</v>
      </c>
      <c r="D566" s="227" t="s">
        <v>145</v>
      </c>
      <c r="E566" s="228" t="s">
        <v>666</v>
      </c>
      <c r="F566" s="229" t="s">
        <v>667</v>
      </c>
      <c r="G566" s="230" t="s">
        <v>148</v>
      </c>
      <c r="H566" s="231">
        <v>31.32</v>
      </c>
      <c r="I566" s="232"/>
      <c r="J566" s="231">
        <f>ROUND(I566*H566,2)</f>
        <v>0</v>
      </c>
      <c r="K566" s="229" t="s">
        <v>149</v>
      </c>
      <c r="L566" s="45"/>
      <c r="M566" s="233" t="s">
        <v>18</v>
      </c>
      <c r="N566" s="234" t="s">
        <v>41</v>
      </c>
      <c r="O566" s="85"/>
      <c r="P566" s="235">
        <f>O566*H566</f>
        <v>0</v>
      </c>
      <c r="Q566" s="235">
        <v>0.0001</v>
      </c>
      <c r="R566" s="235">
        <f>Q566*H566</f>
        <v>0.0031320000000000002</v>
      </c>
      <c r="S566" s="235">
        <v>0</v>
      </c>
      <c r="T566" s="236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7" t="s">
        <v>251</v>
      </c>
      <c r="AT566" s="237" t="s">
        <v>145</v>
      </c>
      <c r="AU566" s="237" t="s">
        <v>79</v>
      </c>
      <c r="AY566" s="18" t="s">
        <v>142</v>
      </c>
      <c r="BE566" s="238">
        <f>IF(N566="základní",J566,0)</f>
        <v>0</v>
      </c>
      <c r="BF566" s="238">
        <f>IF(N566="snížená",J566,0)</f>
        <v>0</v>
      </c>
      <c r="BG566" s="238">
        <f>IF(N566="zákl. přenesená",J566,0)</f>
        <v>0</v>
      </c>
      <c r="BH566" s="238">
        <f>IF(N566="sníž. přenesená",J566,0)</f>
        <v>0</v>
      </c>
      <c r="BI566" s="238">
        <f>IF(N566="nulová",J566,0)</f>
        <v>0</v>
      </c>
      <c r="BJ566" s="18" t="s">
        <v>77</v>
      </c>
      <c r="BK566" s="238">
        <f>ROUND(I566*H566,2)</f>
        <v>0</v>
      </c>
      <c r="BL566" s="18" t="s">
        <v>251</v>
      </c>
      <c r="BM566" s="237" t="s">
        <v>976</v>
      </c>
    </row>
    <row r="567" spans="1:51" s="13" customFormat="1" ht="12">
      <c r="A567" s="13"/>
      <c r="B567" s="239"/>
      <c r="C567" s="240"/>
      <c r="D567" s="241" t="s">
        <v>152</v>
      </c>
      <c r="E567" s="242" t="s">
        <v>18</v>
      </c>
      <c r="F567" s="243" t="s">
        <v>162</v>
      </c>
      <c r="G567" s="240"/>
      <c r="H567" s="242" t="s">
        <v>18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9" t="s">
        <v>152</v>
      </c>
      <c r="AU567" s="249" t="s">
        <v>79</v>
      </c>
      <c r="AV567" s="13" t="s">
        <v>77</v>
      </c>
      <c r="AW567" s="13" t="s">
        <v>32</v>
      </c>
      <c r="AX567" s="13" t="s">
        <v>70</v>
      </c>
      <c r="AY567" s="249" t="s">
        <v>142</v>
      </c>
    </row>
    <row r="568" spans="1:51" s="14" customFormat="1" ht="12">
      <c r="A568" s="14"/>
      <c r="B568" s="250"/>
      <c r="C568" s="251"/>
      <c r="D568" s="241" t="s">
        <v>152</v>
      </c>
      <c r="E568" s="252" t="s">
        <v>18</v>
      </c>
      <c r="F568" s="253" t="s">
        <v>174</v>
      </c>
      <c r="G568" s="251"/>
      <c r="H568" s="254">
        <v>12.6</v>
      </c>
      <c r="I568" s="255"/>
      <c r="J568" s="251"/>
      <c r="K568" s="251"/>
      <c r="L568" s="256"/>
      <c r="M568" s="257"/>
      <c r="N568" s="258"/>
      <c r="O568" s="258"/>
      <c r="P568" s="258"/>
      <c r="Q568" s="258"/>
      <c r="R568" s="258"/>
      <c r="S568" s="258"/>
      <c r="T568" s="25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0" t="s">
        <v>152</v>
      </c>
      <c r="AU568" s="260" t="s">
        <v>79</v>
      </c>
      <c r="AV568" s="14" t="s">
        <v>79</v>
      </c>
      <c r="AW568" s="14" t="s">
        <v>32</v>
      </c>
      <c r="AX568" s="14" t="s">
        <v>70</v>
      </c>
      <c r="AY568" s="260" t="s">
        <v>142</v>
      </c>
    </row>
    <row r="569" spans="1:51" s="14" customFormat="1" ht="12">
      <c r="A569" s="14"/>
      <c r="B569" s="250"/>
      <c r="C569" s="251"/>
      <c r="D569" s="241" t="s">
        <v>152</v>
      </c>
      <c r="E569" s="252" t="s">
        <v>18</v>
      </c>
      <c r="F569" s="253" t="s">
        <v>175</v>
      </c>
      <c r="G569" s="251"/>
      <c r="H569" s="254">
        <v>3.24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0" t="s">
        <v>152</v>
      </c>
      <c r="AU569" s="260" t="s">
        <v>79</v>
      </c>
      <c r="AV569" s="14" t="s">
        <v>79</v>
      </c>
      <c r="AW569" s="14" t="s">
        <v>32</v>
      </c>
      <c r="AX569" s="14" t="s">
        <v>70</v>
      </c>
      <c r="AY569" s="260" t="s">
        <v>142</v>
      </c>
    </row>
    <row r="570" spans="1:51" s="14" customFormat="1" ht="12">
      <c r="A570" s="14"/>
      <c r="B570" s="250"/>
      <c r="C570" s="251"/>
      <c r="D570" s="241" t="s">
        <v>152</v>
      </c>
      <c r="E570" s="252" t="s">
        <v>18</v>
      </c>
      <c r="F570" s="253" t="s">
        <v>176</v>
      </c>
      <c r="G570" s="251"/>
      <c r="H570" s="254">
        <v>6.12</v>
      </c>
      <c r="I570" s="255"/>
      <c r="J570" s="251"/>
      <c r="K570" s="251"/>
      <c r="L570" s="256"/>
      <c r="M570" s="257"/>
      <c r="N570" s="258"/>
      <c r="O570" s="258"/>
      <c r="P570" s="258"/>
      <c r="Q570" s="258"/>
      <c r="R570" s="258"/>
      <c r="S570" s="258"/>
      <c r="T570" s="25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0" t="s">
        <v>152</v>
      </c>
      <c r="AU570" s="260" t="s">
        <v>79</v>
      </c>
      <c r="AV570" s="14" t="s">
        <v>79</v>
      </c>
      <c r="AW570" s="14" t="s">
        <v>32</v>
      </c>
      <c r="AX570" s="14" t="s">
        <v>70</v>
      </c>
      <c r="AY570" s="260" t="s">
        <v>142</v>
      </c>
    </row>
    <row r="571" spans="1:51" s="14" customFormat="1" ht="12">
      <c r="A571" s="14"/>
      <c r="B571" s="250"/>
      <c r="C571" s="251"/>
      <c r="D571" s="241" t="s">
        <v>152</v>
      </c>
      <c r="E571" s="252" t="s">
        <v>18</v>
      </c>
      <c r="F571" s="253" t="s">
        <v>177</v>
      </c>
      <c r="G571" s="251"/>
      <c r="H571" s="254">
        <v>9.36</v>
      </c>
      <c r="I571" s="255"/>
      <c r="J571" s="251"/>
      <c r="K571" s="251"/>
      <c r="L571" s="256"/>
      <c r="M571" s="257"/>
      <c r="N571" s="258"/>
      <c r="O571" s="258"/>
      <c r="P571" s="258"/>
      <c r="Q571" s="258"/>
      <c r="R571" s="258"/>
      <c r="S571" s="258"/>
      <c r="T571" s="25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0" t="s">
        <v>152</v>
      </c>
      <c r="AU571" s="260" t="s">
        <v>79</v>
      </c>
      <c r="AV571" s="14" t="s">
        <v>79</v>
      </c>
      <c r="AW571" s="14" t="s">
        <v>32</v>
      </c>
      <c r="AX571" s="14" t="s">
        <v>70</v>
      </c>
      <c r="AY571" s="260" t="s">
        <v>142</v>
      </c>
    </row>
    <row r="572" spans="1:51" s="15" customFormat="1" ht="12">
      <c r="A572" s="15"/>
      <c r="B572" s="261"/>
      <c r="C572" s="262"/>
      <c r="D572" s="241" t="s">
        <v>152</v>
      </c>
      <c r="E572" s="263" t="s">
        <v>18</v>
      </c>
      <c r="F572" s="264" t="s">
        <v>156</v>
      </c>
      <c r="G572" s="262"/>
      <c r="H572" s="265">
        <v>31.32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1" t="s">
        <v>152</v>
      </c>
      <c r="AU572" s="271" t="s">
        <v>79</v>
      </c>
      <c r="AV572" s="15" t="s">
        <v>150</v>
      </c>
      <c r="AW572" s="15" t="s">
        <v>32</v>
      </c>
      <c r="AX572" s="15" t="s">
        <v>77</v>
      </c>
      <c r="AY572" s="271" t="s">
        <v>142</v>
      </c>
    </row>
    <row r="573" spans="1:65" s="2" customFormat="1" ht="24" customHeight="1">
      <c r="A573" s="39"/>
      <c r="B573" s="40"/>
      <c r="C573" s="227" t="s">
        <v>669</v>
      </c>
      <c r="D573" s="227" t="s">
        <v>145</v>
      </c>
      <c r="E573" s="228" t="s">
        <v>670</v>
      </c>
      <c r="F573" s="229" t="s">
        <v>671</v>
      </c>
      <c r="G573" s="230" t="s">
        <v>367</v>
      </c>
      <c r="H573" s="231">
        <v>4</v>
      </c>
      <c r="I573" s="232"/>
      <c r="J573" s="231">
        <f>ROUND(I573*H573,2)</f>
        <v>0</v>
      </c>
      <c r="K573" s="229" t="s">
        <v>149</v>
      </c>
      <c r="L573" s="45"/>
      <c r="M573" s="233" t="s">
        <v>18</v>
      </c>
      <c r="N573" s="234" t="s">
        <v>41</v>
      </c>
      <c r="O573" s="85"/>
      <c r="P573" s="235">
        <f>O573*H573</f>
        <v>0</v>
      </c>
      <c r="Q573" s="235">
        <v>2E-05</v>
      </c>
      <c r="R573" s="235">
        <f>Q573*H573</f>
        <v>8E-05</v>
      </c>
      <c r="S573" s="235">
        <v>0</v>
      </c>
      <c r="T573" s="23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7" t="s">
        <v>251</v>
      </c>
      <c r="AT573" s="237" t="s">
        <v>145</v>
      </c>
      <c r="AU573" s="237" t="s">
        <v>79</v>
      </c>
      <c r="AY573" s="18" t="s">
        <v>142</v>
      </c>
      <c r="BE573" s="238">
        <f>IF(N573="základní",J573,0)</f>
        <v>0</v>
      </c>
      <c r="BF573" s="238">
        <f>IF(N573="snížená",J573,0)</f>
        <v>0</v>
      </c>
      <c r="BG573" s="238">
        <f>IF(N573="zákl. přenesená",J573,0)</f>
        <v>0</v>
      </c>
      <c r="BH573" s="238">
        <f>IF(N573="sníž. přenesená",J573,0)</f>
        <v>0</v>
      </c>
      <c r="BI573" s="238">
        <f>IF(N573="nulová",J573,0)</f>
        <v>0</v>
      </c>
      <c r="BJ573" s="18" t="s">
        <v>77</v>
      </c>
      <c r="BK573" s="238">
        <f>ROUND(I573*H573,2)</f>
        <v>0</v>
      </c>
      <c r="BL573" s="18" t="s">
        <v>251</v>
      </c>
      <c r="BM573" s="237" t="s">
        <v>977</v>
      </c>
    </row>
    <row r="574" spans="1:51" s="13" customFormat="1" ht="12">
      <c r="A574" s="13"/>
      <c r="B574" s="239"/>
      <c r="C574" s="240"/>
      <c r="D574" s="241" t="s">
        <v>152</v>
      </c>
      <c r="E574" s="242" t="s">
        <v>18</v>
      </c>
      <c r="F574" s="243" t="s">
        <v>162</v>
      </c>
      <c r="G574" s="240"/>
      <c r="H574" s="242" t="s">
        <v>18</v>
      </c>
      <c r="I574" s="244"/>
      <c r="J574" s="240"/>
      <c r="K574" s="240"/>
      <c r="L574" s="245"/>
      <c r="M574" s="246"/>
      <c r="N574" s="247"/>
      <c r="O574" s="247"/>
      <c r="P574" s="247"/>
      <c r="Q574" s="247"/>
      <c r="R574" s="247"/>
      <c r="S574" s="247"/>
      <c r="T574" s="24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9" t="s">
        <v>152</v>
      </c>
      <c r="AU574" s="249" t="s">
        <v>79</v>
      </c>
      <c r="AV574" s="13" t="s">
        <v>77</v>
      </c>
      <c r="AW574" s="13" t="s">
        <v>32</v>
      </c>
      <c r="AX574" s="13" t="s">
        <v>70</v>
      </c>
      <c r="AY574" s="249" t="s">
        <v>142</v>
      </c>
    </row>
    <row r="575" spans="1:51" s="14" customFormat="1" ht="12">
      <c r="A575" s="14"/>
      <c r="B575" s="250"/>
      <c r="C575" s="251"/>
      <c r="D575" s="241" t="s">
        <v>152</v>
      </c>
      <c r="E575" s="252" t="s">
        <v>18</v>
      </c>
      <c r="F575" s="253" t="s">
        <v>150</v>
      </c>
      <c r="G575" s="251"/>
      <c r="H575" s="254">
        <v>4</v>
      </c>
      <c r="I575" s="255"/>
      <c r="J575" s="251"/>
      <c r="K575" s="251"/>
      <c r="L575" s="256"/>
      <c r="M575" s="257"/>
      <c r="N575" s="258"/>
      <c r="O575" s="258"/>
      <c r="P575" s="258"/>
      <c r="Q575" s="258"/>
      <c r="R575" s="258"/>
      <c r="S575" s="258"/>
      <c r="T575" s="25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0" t="s">
        <v>152</v>
      </c>
      <c r="AU575" s="260" t="s">
        <v>79</v>
      </c>
      <c r="AV575" s="14" t="s">
        <v>79</v>
      </c>
      <c r="AW575" s="14" t="s">
        <v>32</v>
      </c>
      <c r="AX575" s="14" t="s">
        <v>70</v>
      </c>
      <c r="AY575" s="260" t="s">
        <v>142</v>
      </c>
    </row>
    <row r="576" spans="1:51" s="15" customFormat="1" ht="12">
      <c r="A576" s="15"/>
      <c r="B576" s="261"/>
      <c r="C576" s="262"/>
      <c r="D576" s="241" t="s">
        <v>152</v>
      </c>
      <c r="E576" s="263" t="s">
        <v>18</v>
      </c>
      <c r="F576" s="264" t="s">
        <v>156</v>
      </c>
      <c r="G576" s="262"/>
      <c r="H576" s="265">
        <v>4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1" t="s">
        <v>152</v>
      </c>
      <c r="AU576" s="271" t="s">
        <v>79</v>
      </c>
      <c r="AV576" s="15" t="s">
        <v>150</v>
      </c>
      <c r="AW576" s="15" t="s">
        <v>32</v>
      </c>
      <c r="AX576" s="15" t="s">
        <v>77</v>
      </c>
      <c r="AY576" s="271" t="s">
        <v>142</v>
      </c>
    </row>
    <row r="577" spans="1:65" s="2" customFormat="1" ht="16.5" customHeight="1">
      <c r="A577" s="39"/>
      <c r="B577" s="40"/>
      <c r="C577" s="272" t="s">
        <v>673</v>
      </c>
      <c r="D577" s="272" t="s">
        <v>321</v>
      </c>
      <c r="E577" s="273" t="s">
        <v>674</v>
      </c>
      <c r="F577" s="274" t="s">
        <v>675</v>
      </c>
      <c r="G577" s="275" t="s">
        <v>367</v>
      </c>
      <c r="H577" s="276">
        <v>4</v>
      </c>
      <c r="I577" s="277"/>
      <c r="J577" s="276">
        <f>ROUND(I577*H577,2)</f>
        <v>0</v>
      </c>
      <c r="K577" s="274" t="s">
        <v>149</v>
      </c>
      <c r="L577" s="278"/>
      <c r="M577" s="279" t="s">
        <v>18</v>
      </c>
      <c r="N577" s="280" t="s">
        <v>41</v>
      </c>
      <c r="O577" s="85"/>
      <c r="P577" s="235">
        <f>O577*H577</f>
        <v>0</v>
      </c>
      <c r="Q577" s="235">
        <v>0.0025</v>
      </c>
      <c r="R577" s="235">
        <f>Q577*H577</f>
        <v>0.01</v>
      </c>
      <c r="S577" s="235">
        <v>0</v>
      </c>
      <c r="T577" s="23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7" t="s">
        <v>324</v>
      </c>
      <c r="AT577" s="237" t="s">
        <v>321</v>
      </c>
      <c r="AU577" s="237" t="s">
        <v>79</v>
      </c>
      <c r="AY577" s="18" t="s">
        <v>142</v>
      </c>
      <c r="BE577" s="238">
        <f>IF(N577="základní",J577,0)</f>
        <v>0</v>
      </c>
      <c r="BF577" s="238">
        <f>IF(N577="snížená",J577,0)</f>
        <v>0</v>
      </c>
      <c r="BG577" s="238">
        <f>IF(N577="zákl. přenesená",J577,0)</f>
        <v>0</v>
      </c>
      <c r="BH577" s="238">
        <f>IF(N577="sníž. přenesená",J577,0)</f>
        <v>0</v>
      </c>
      <c r="BI577" s="238">
        <f>IF(N577="nulová",J577,0)</f>
        <v>0</v>
      </c>
      <c r="BJ577" s="18" t="s">
        <v>77</v>
      </c>
      <c r="BK577" s="238">
        <f>ROUND(I577*H577,2)</f>
        <v>0</v>
      </c>
      <c r="BL577" s="18" t="s">
        <v>251</v>
      </c>
      <c r="BM577" s="237" t="s">
        <v>978</v>
      </c>
    </row>
    <row r="578" spans="1:51" s="13" customFormat="1" ht="12">
      <c r="A578" s="13"/>
      <c r="B578" s="239"/>
      <c r="C578" s="240"/>
      <c r="D578" s="241" t="s">
        <v>152</v>
      </c>
      <c r="E578" s="242" t="s">
        <v>18</v>
      </c>
      <c r="F578" s="243" t="s">
        <v>162</v>
      </c>
      <c r="G578" s="240"/>
      <c r="H578" s="242" t="s">
        <v>18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9" t="s">
        <v>152</v>
      </c>
      <c r="AU578" s="249" t="s">
        <v>79</v>
      </c>
      <c r="AV578" s="13" t="s">
        <v>77</v>
      </c>
      <c r="AW578" s="13" t="s">
        <v>32</v>
      </c>
      <c r="AX578" s="13" t="s">
        <v>70</v>
      </c>
      <c r="AY578" s="249" t="s">
        <v>142</v>
      </c>
    </row>
    <row r="579" spans="1:51" s="14" customFormat="1" ht="12">
      <c r="A579" s="14"/>
      <c r="B579" s="250"/>
      <c r="C579" s="251"/>
      <c r="D579" s="241" t="s">
        <v>152</v>
      </c>
      <c r="E579" s="252" t="s">
        <v>18</v>
      </c>
      <c r="F579" s="253" t="s">
        <v>150</v>
      </c>
      <c r="G579" s="251"/>
      <c r="H579" s="254">
        <v>4</v>
      </c>
      <c r="I579" s="255"/>
      <c r="J579" s="251"/>
      <c r="K579" s="251"/>
      <c r="L579" s="256"/>
      <c r="M579" s="257"/>
      <c r="N579" s="258"/>
      <c r="O579" s="258"/>
      <c r="P579" s="258"/>
      <c r="Q579" s="258"/>
      <c r="R579" s="258"/>
      <c r="S579" s="258"/>
      <c r="T579" s="25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0" t="s">
        <v>152</v>
      </c>
      <c r="AU579" s="260" t="s">
        <v>79</v>
      </c>
      <c r="AV579" s="14" t="s">
        <v>79</v>
      </c>
      <c r="AW579" s="14" t="s">
        <v>32</v>
      </c>
      <c r="AX579" s="14" t="s">
        <v>70</v>
      </c>
      <c r="AY579" s="260" t="s">
        <v>142</v>
      </c>
    </row>
    <row r="580" spans="1:51" s="15" customFormat="1" ht="12">
      <c r="A580" s="15"/>
      <c r="B580" s="261"/>
      <c r="C580" s="262"/>
      <c r="D580" s="241" t="s">
        <v>152</v>
      </c>
      <c r="E580" s="263" t="s">
        <v>18</v>
      </c>
      <c r="F580" s="264" t="s">
        <v>156</v>
      </c>
      <c r="G580" s="262"/>
      <c r="H580" s="265">
        <v>4</v>
      </c>
      <c r="I580" s="266"/>
      <c r="J580" s="262"/>
      <c r="K580" s="262"/>
      <c r="L580" s="267"/>
      <c r="M580" s="268"/>
      <c r="N580" s="269"/>
      <c r="O580" s="269"/>
      <c r="P580" s="269"/>
      <c r="Q580" s="269"/>
      <c r="R580" s="269"/>
      <c r="S580" s="269"/>
      <c r="T580" s="270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1" t="s">
        <v>152</v>
      </c>
      <c r="AU580" s="271" t="s">
        <v>79</v>
      </c>
      <c r="AV580" s="15" t="s">
        <v>150</v>
      </c>
      <c r="AW580" s="15" t="s">
        <v>32</v>
      </c>
      <c r="AX580" s="15" t="s">
        <v>77</v>
      </c>
      <c r="AY580" s="271" t="s">
        <v>142</v>
      </c>
    </row>
    <row r="581" spans="1:65" s="2" customFormat="1" ht="24" customHeight="1">
      <c r="A581" s="39"/>
      <c r="B581" s="40"/>
      <c r="C581" s="227" t="s">
        <v>677</v>
      </c>
      <c r="D581" s="227" t="s">
        <v>145</v>
      </c>
      <c r="E581" s="228" t="s">
        <v>678</v>
      </c>
      <c r="F581" s="229" t="s">
        <v>679</v>
      </c>
      <c r="G581" s="230" t="s">
        <v>367</v>
      </c>
      <c r="H581" s="231">
        <v>7</v>
      </c>
      <c r="I581" s="232"/>
      <c r="J581" s="231">
        <f>ROUND(I581*H581,2)</f>
        <v>0</v>
      </c>
      <c r="K581" s="229" t="s">
        <v>149</v>
      </c>
      <c r="L581" s="45"/>
      <c r="M581" s="233" t="s">
        <v>18</v>
      </c>
      <c r="N581" s="234" t="s">
        <v>41</v>
      </c>
      <c r="O581" s="85"/>
      <c r="P581" s="235">
        <f>O581*H581</f>
        <v>0</v>
      </c>
      <c r="Q581" s="235">
        <v>1E-05</v>
      </c>
      <c r="R581" s="235">
        <f>Q581*H581</f>
        <v>7.000000000000001E-05</v>
      </c>
      <c r="S581" s="235">
        <v>0</v>
      </c>
      <c r="T581" s="236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7" t="s">
        <v>251</v>
      </c>
      <c r="AT581" s="237" t="s">
        <v>145</v>
      </c>
      <c r="AU581" s="237" t="s">
        <v>79</v>
      </c>
      <c r="AY581" s="18" t="s">
        <v>142</v>
      </c>
      <c r="BE581" s="238">
        <f>IF(N581="základní",J581,0)</f>
        <v>0</v>
      </c>
      <c r="BF581" s="238">
        <f>IF(N581="snížená",J581,0)</f>
        <v>0</v>
      </c>
      <c r="BG581" s="238">
        <f>IF(N581="zákl. přenesená",J581,0)</f>
        <v>0</v>
      </c>
      <c r="BH581" s="238">
        <f>IF(N581="sníž. přenesená",J581,0)</f>
        <v>0</v>
      </c>
      <c r="BI581" s="238">
        <f>IF(N581="nulová",J581,0)</f>
        <v>0</v>
      </c>
      <c r="BJ581" s="18" t="s">
        <v>77</v>
      </c>
      <c r="BK581" s="238">
        <f>ROUND(I581*H581,2)</f>
        <v>0</v>
      </c>
      <c r="BL581" s="18" t="s">
        <v>251</v>
      </c>
      <c r="BM581" s="237" t="s">
        <v>979</v>
      </c>
    </row>
    <row r="582" spans="1:51" s="13" customFormat="1" ht="12">
      <c r="A582" s="13"/>
      <c r="B582" s="239"/>
      <c r="C582" s="240"/>
      <c r="D582" s="241" t="s">
        <v>152</v>
      </c>
      <c r="E582" s="242" t="s">
        <v>18</v>
      </c>
      <c r="F582" s="243" t="s">
        <v>162</v>
      </c>
      <c r="G582" s="240"/>
      <c r="H582" s="242" t="s">
        <v>18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9" t="s">
        <v>152</v>
      </c>
      <c r="AU582" s="249" t="s">
        <v>79</v>
      </c>
      <c r="AV582" s="13" t="s">
        <v>77</v>
      </c>
      <c r="AW582" s="13" t="s">
        <v>32</v>
      </c>
      <c r="AX582" s="13" t="s">
        <v>70</v>
      </c>
      <c r="AY582" s="249" t="s">
        <v>142</v>
      </c>
    </row>
    <row r="583" spans="1:51" s="14" customFormat="1" ht="12">
      <c r="A583" s="14"/>
      <c r="B583" s="250"/>
      <c r="C583" s="251"/>
      <c r="D583" s="241" t="s">
        <v>152</v>
      </c>
      <c r="E583" s="252" t="s">
        <v>18</v>
      </c>
      <c r="F583" s="253" t="s">
        <v>418</v>
      </c>
      <c r="G583" s="251"/>
      <c r="H583" s="254">
        <v>7</v>
      </c>
      <c r="I583" s="255"/>
      <c r="J583" s="251"/>
      <c r="K583" s="251"/>
      <c r="L583" s="256"/>
      <c r="M583" s="257"/>
      <c r="N583" s="258"/>
      <c r="O583" s="258"/>
      <c r="P583" s="258"/>
      <c r="Q583" s="258"/>
      <c r="R583" s="258"/>
      <c r="S583" s="258"/>
      <c r="T583" s="25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0" t="s">
        <v>152</v>
      </c>
      <c r="AU583" s="260" t="s">
        <v>79</v>
      </c>
      <c r="AV583" s="14" t="s">
        <v>79</v>
      </c>
      <c r="AW583" s="14" t="s">
        <v>32</v>
      </c>
      <c r="AX583" s="14" t="s">
        <v>70</v>
      </c>
      <c r="AY583" s="260" t="s">
        <v>142</v>
      </c>
    </row>
    <row r="584" spans="1:51" s="15" customFormat="1" ht="12">
      <c r="A584" s="15"/>
      <c r="B584" s="261"/>
      <c r="C584" s="262"/>
      <c r="D584" s="241" t="s">
        <v>152</v>
      </c>
      <c r="E584" s="263" t="s">
        <v>18</v>
      </c>
      <c r="F584" s="264" t="s">
        <v>156</v>
      </c>
      <c r="G584" s="262"/>
      <c r="H584" s="265">
        <v>7</v>
      </c>
      <c r="I584" s="266"/>
      <c r="J584" s="262"/>
      <c r="K584" s="262"/>
      <c r="L584" s="267"/>
      <c r="M584" s="268"/>
      <c r="N584" s="269"/>
      <c r="O584" s="269"/>
      <c r="P584" s="269"/>
      <c r="Q584" s="269"/>
      <c r="R584" s="269"/>
      <c r="S584" s="269"/>
      <c r="T584" s="270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1" t="s">
        <v>152</v>
      </c>
      <c r="AU584" s="271" t="s">
        <v>79</v>
      </c>
      <c r="AV584" s="15" t="s">
        <v>150</v>
      </c>
      <c r="AW584" s="15" t="s">
        <v>32</v>
      </c>
      <c r="AX584" s="15" t="s">
        <v>77</v>
      </c>
      <c r="AY584" s="271" t="s">
        <v>142</v>
      </c>
    </row>
    <row r="585" spans="1:65" s="2" customFormat="1" ht="16.5" customHeight="1">
      <c r="A585" s="39"/>
      <c r="B585" s="40"/>
      <c r="C585" s="272" t="s">
        <v>681</v>
      </c>
      <c r="D585" s="272" t="s">
        <v>321</v>
      </c>
      <c r="E585" s="273" t="s">
        <v>682</v>
      </c>
      <c r="F585" s="274" t="s">
        <v>683</v>
      </c>
      <c r="G585" s="275" t="s">
        <v>367</v>
      </c>
      <c r="H585" s="276">
        <v>7</v>
      </c>
      <c r="I585" s="277"/>
      <c r="J585" s="276">
        <f>ROUND(I585*H585,2)</f>
        <v>0</v>
      </c>
      <c r="K585" s="274" t="s">
        <v>149</v>
      </c>
      <c r="L585" s="278"/>
      <c r="M585" s="279" t="s">
        <v>18</v>
      </c>
      <c r="N585" s="280" t="s">
        <v>41</v>
      </c>
      <c r="O585" s="85"/>
      <c r="P585" s="235">
        <f>O585*H585</f>
        <v>0</v>
      </c>
      <c r="Q585" s="235">
        <v>0.0067</v>
      </c>
      <c r="R585" s="235">
        <f>Q585*H585</f>
        <v>0.046900000000000004</v>
      </c>
      <c r="S585" s="235">
        <v>0</v>
      </c>
      <c r="T585" s="236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7" t="s">
        <v>324</v>
      </c>
      <c r="AT585" s="237" t="s">
        <v>321</v>
      </c>
      <c r="AU585" s="237" t="s">
        <v>79</v>
      </c>
      <c r="AY585" s="18" t="s">
        <v>142</v>
      </c>
      <c r="BE585" s="238">
        <f>IF(N585="základní",J585,0)</f>
        <v>0</v>
      </c>
      <c r="BF585" s="238">
        <f>IF(N585="snížená",J585,0)</f>
        <v>0</v>
      </c>
      <c r="BG585" s="238">
        <f>IF(N585="zákl. přenesená",J585,0)</f>
        <v>0</v>
      </c>
      <c r="BH585" s="238">
        <f>IF(N585="sníž. přenesená",J585,0)</f>
        <v>0</v>
      </c>
      <c r="BI585" s="238">
        <f>IF(N585="nulová",J585,0)</f>
        <v>0</v>
      </c>
      <c r="BJ585" s="18" t="s">
        <v>77</v>
      </c>
      <c r="BK585" s="238">
        <f>ROUND(I585*H585,2)</f>
        <v>0</v>
      </c>
      <c r="BL585" s="18" t="s">
        <v>251</v>
      </c>
      <c r="BM585" s="237" t="s">
        <v>980</v>
      </c>
    </row>
    <row r="586" spans="1:51" s="13" customFormat="1" ht="12">
      <c r="A586" s="13"/>
      <c r="B586" s="239"/>
      <c r="C586" s="240"/>
      <c r="D586" s="241" t="s">
        <v>152</v>
      </c>
      <c r="E586" s="242" t="s">
        <v>18</v>
      </c>
      <c r="F586" s="243" t="s">
        <v>162</v>
      </c>
      <c r="G586" s="240"/>
      <c r="H586" s="242" t="s">
        <v>18</v>
      </c>
      <c r="I586" s="244"/>
      <c r="J586" s="240"/>
      <c r="K586" s="240"/>
      <c r="L586" s="245"/>
      <c r="M586" s="246"/>
      <c r="N586" s="247"/>
      <c r="O586" s="247"/>
      <c r="P586" s="247"/>
      <c r="Q586" s="247"/>
      <c r="R586" s="247"/>
      <c r="S586" s="247"/>
      <c r="T586" s="24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9" t="s">
        <v>152</v>
      </c>
      <c r="AU586" s="249" t="s">
        <v>79</v>
      </c>
      <c r="AV586" s="13" t="s">
        <v>77</v>
      </c>
      <c r="AW586" s="13" t="s">
        <v>32</v>
      </c>
      <c r="AX586" s="13" t="s">
        <v>70</v>
      </c>
      <c r="AY586" s="249" t="s">
        <v>142</v>
      </c>
    </row>
    <row r="587" spans="1:51" s="14" customFormat="1" ht="12">
      <c r="A587" s="14"/>
      <c r="B587" s="250"/>
      <c r="C587" s="251"/>
      <c r="D587" s="241" t="s">
        <v>152</v>
      </c>
      <c r="E587" s="252" t="s">
        <v>18</v>
      </c>
      <c r="F587" s="253" t="s">
        <v>418</v>
      </c>
      <c r="G587" s="251"/>
      <c r="H587" s="254">
        <v>7</v>
      </c>
      <c r="I587" s="255"/>
      <c r="J587" s="251"/>
      <c r="K587" s="251"/>
      <c r="L587" s="256"/>
      <c r="M587" s="257"/>
      <c r="N587" s="258"/>
      <c r="O587" s="258"/>
      <c r="P587" s="258"/>
      <c r="Q587" s="258"/>
      <c r="R587" s="258"/>
      <c r="S587" s="258"/>
      <c r="T587" s="259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0" t="s">
        <v>152</v>
      </c>
      <c r="AU587" s="260" t="s">
        <v>79</v>
      </c>
      <c r="AV587" s="14" t="s">
        <v>79</v>
      </c>
      <c r="AW587" s="14" t="s">
        <v>32</v>
      </c>
      <c r="AX587" s="14" t="s">
        <v>70</v>
      </c>
      <c r="AY587" s="260" t="s">
        <v>142</v>
      </c>
    </row>
    <row r="588" spans="1:51" s="15" customFormat="1" ht="12">
      <c r="A588" s="15"/>
      <c r="B588" s="261"/>
      <c r="C588" s="262"/>
      <c r="D588" s="241" t="s">
        <v>152</v>
      </c>
      <c r="E588" s="263" t="s">
        <v>18</v>
      </c>
      <c r="F588" s="264" t="s">
        <v>156</v>
      </c>
      <c r="G588" s="262"/>
      <c r="H588" s="265">
        <v>7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1" t="s">
        <v>152</v>
      </c>
      <c r="AU588" s="271" t="s">
        <v>79</v>
      </c>
      <c r="AV588" s="15" t="s">
        <v>150</v>
      </c>
      <c r="AW588" s="15" t="s">
        <v>32</v>
      </c>
      <c r="AX588" s="15" t="s">
        <v>77</v>
      </c>
      <c r="AY588" s="271" t="s">
        <v>142</v>
      </c>
    </row>
    <row r="589" spans="1:65" s="2" customFormat="1" ht="24" customHeight="1">
      <c r="A589" s="39"/>
      <c r="B589" s="40"/>
      <c r="C589" s="227" t="s">
        <v>685</v>
      </c>
      <c r="D589" s="227" t="s">
        <v>145</v>
      </c>
      <c r="E589" s="228" t="s">
        <v>686</v>
      </c>
      <c r="F589" s="229" t="s">
        <v>687</v>
      </c>
      <c r="G589" s="230" t="s">
        <v>309</v>
      </c>
      <c r="H589" s="232"/>
      <c r="I589" s="232"/>
      <c r="J589" s="231">
        <f>ROUND(I589*H589,2)</f>
        <v>0</v>
      </c>
      <c r="K589" s="229" t="s">
        <v>149</v>
      </c>
      <c r="L589" s="45"/>
      <c r="M589" s="233" t="s">
        <v>18</v>
      </c>
      <c r="N589" s="234" t="s">
        <v>41</v>
      </c>
      <c r="O589" s="85"/>
      <c r="P589" s="235">
        <f>O589*H589</f>
        <v>0</v>
      </c>
      <c r="Q589" s="235">
        <v>0</v>
      </c>
      <c r="R589" s="235">
        <f>Q589*H589</f>
        <v>0</v>
      </c>
      <c r="S589" s="235">
        <v>0</v>
      </c>
      <c r="T589" s="23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7" t="s">
        <v>251</v>
      </c>
      <c r="AT589" s="237" t="s">
        <v>145</v>
      </c>
      <c r="AU589" s="237" t="s">
        <v>79</v>
      </c>
      <c r="AY589" s="18" t="s">
        <v>142</v>
      </c>
      <c r="BE589" s="238">
        <f>IF(N589="základní",J589,0)</f>
        <v>0</v>
      </c>
      <c r="BF589" s="238">
        <f>IF(N589="snížená",J589,0)</f>
        <v>0</v>
      </c>
      <c r="BG589" s="238">
        <f>IF(N589="zákl. přenesená",J589,0)</f>
        <v>0</v>
      </c>
      <c r="BH589" s="238">
        <f>IF(N589="sníž. přenesená",J589,0)</f>
        <v>0</v>
      </c>
      <c r="BI589" s="238">
        <f>IF(N589="nulová",J589,0)</f>
        <v>0</v>
      </c>
      <c r="BJ589" s="18" t="s">
        <v>77</v>
      </c>
      <c r="BK589" s="238">
        <f>ROUND(I589*H589,2)</f>
        <v>0</v>
      </c>
      <c r="BL589" s="18" t="s">
        <v>251</v>
      </c>
      <c r="BM589" s="237" t="s">
        <v>981</v>
      </c>
    </row>
    <row r="590" spans="1:63" s="12" customFormat="1" ht="22.8" customHeight="1">
      <c r="A590" s="12"/>
      <c r="B590" s="211"/>
      <c r="C590" s="212"/>
      <c r="D590" s="213" t="s">
        <v>69</v>
      </c>
      <c r="E590" s="225" t="s">
        <v>689</v>
      </c>
      <c r="F590" s="225" t="s">
        <v>690</v>
      </c>
      <c r="G590" s="212"/>
      <c r="H590" s="212"/>
      <c r="I590" s="215"/>
      <c r="J590" s="226">
        <f>BK590</f>
        <v>0</v>
      </c>
      <c r="K590" s="212"/>
      <c r="L590" s="217"/>
      <c r="M590" s="218"/>
      <c r="N590" s="219"/>
      <c r="O590" s="219"/>
      <c r="P590" s="220">
        <f>SUM(P591:P612)</f>
        <v>0</v>
      </c>
      <c r="Q590" s="219"/>
      <c r="R590" s="220">
        <f>SUM(R591:R612)</f>
        <v>0.0985</v>
      </c>
      <c r="S590" s="219"/>
      <c r="T590" s="221">
        <f>SUM(T591:T612)</f>
        <v>0.12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2" t="s">
        <v>79</v>
      </c>
      <c r="AT590" s="223" t="s">
        <v>69</v>
      </c>
      <c r="AU590" s="223" t="s">
        <v>77</v>
      </c>
      <c r="AY590" s="222" t="s">
        <v>142</v>
      </c>
      <c r="BK590" s="224">
        <f>SUM(BK591:BK612)</f>
        <v>0</v>
      </c>
    </row>
    <row r="591" spans="1:65" s="2" customFormat="1" ht="24" customHeight="1">
      <c r="A591" s="39"/>
      <c r="B591" s="40"/>
      <c r="C591" s="227" t="s">
        <v>691</v>
      </c>
      <c r="D591" s="227" t="s">
        <v>145</v>
      </c>
      <c r="E591" s="228" t="s">
        <v>692</v>
      </c>
      <c r="F591" s="229" t="s">
        <v>693</v>
      </c>
      <c r="G591" s="230" t="s">
        <v>641</v>
      </c>
      <c r="H591" s="231">
        <v>1</v>
      </c>
      <c r="I591" s="232"/>
      <c r="J591" s="231">
        <f>ROUND(I591*H591,2)</f>
        <v>0</v>
      </c>
      <c r="K591" s="229" t="s">
        <v>18</v>
      </c>
      <c r="L591" s="45"/>
      <c r="M591" s="233" t="s">
        <v>18</v>
      </c>
      <c r="N591" s="234" t="s">
        <v>41</v>
      </c>
      <c r="O591" s="85"/>
      <c r="P591" s="235">
        <f>O591*H591</f>
        <v>0</v>
      </c>
      <c r="Q591" s="235">
        <v>0</v>
      </c>
      <c r="R591" s="235">
        <f>Q591*H591</f>
        <v>0</v>
      </c>
      <c r="S591" s="235">
        <v>0</v>
      </c>
      <c r="T591" s="236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7" t="s">
        <v>251</v>
      </c>
      <c r="AT591" s="237" t="s">
        <v>145</v>
      </c>
      <c r="AU591" s="237" t="s">
        <v>79</v>
      </c>
      <c r="AY591" s="18" t="s">
        <v>142</v>
      </c>
      <c r="BE591" s="238">
        <f>IF(N591="základní",J591,0)</f>
        <v>0</v>
      </c>
      <c r="BF591" s="238">
        <f>IF(N591="snížená",J591,0)</f>
        <v>0</v>
      </c>
      <c r="BG591" s="238">
        <f>IF(N591="zákl. přenesená",J591,0)</f>
        <v>0</v>
      </c>
      <c r="BH591" s="238">
        <f>IF(N591="sníž. přenesená",J591,0)</f>
        <v>0</v>
      </c>
      <c r="BI591" s="238">
        <f>IF(N591="nulová",J591,0)</f>
        <v>0</v>
      </c>
      <c r="BJ591" s="18" t="s">
        <v>77</v>
      </c>
      <c r="BK591" s="238">
        <f>ROUND(I591*H591,2)</f>
        <v>0</v>
      </c>
      <c r="BL591" s="18" t="s">
        <v>251</v>
      </c>
      <c r="BM591" s="237" t="s">
        <v>982</v>
      </c>
    </row>
    <row r="592" spans="1:65" s="2" customFormat="1" ht="24" customHeight="1">
      <c r="A592" s="39"/>
      <c r="B592" s="40"/>
      <c r="C592" s="227" t="s">
        <v>695</v>
      </c>
      <c r="D592" s="227" t="s">
        <v>145</v>
      </c>
      <c r="E592" s="228" t="s">
        <v>696</v>
      </c>
      <c r="F592" s="229" t="s">
        <v>697</v>
      </c>
      <c r="G592" s="230" t="s">
        <v>367</v>
      </c>
      <c r="H592" s="231">
        <v>5</v>
      </c>
      <c r="I592" s="232"/>
      <c r="J592" s="231">
        <f>ROUND(I592*H592,2)</f>
        <v>0</v>
      </c>
      <c r="K592" s="229" t="s">
        <v>149</v>
      </c>
      <c r="L592" s="45"/>
      <c r="M592" s="233" t="s">
        <v>18</v>
      </c>
      <c r="N592" s="234" t="s">
        <v>41</v>
      </c>
      <c r="O592" s="85"/>
      <c r="P592" s="235">
        <f>O592*H592</f>
        <v>0</v>
      </c>
      <c r="Q592" s="235">
        <v>0</v>
      </c>
      <c r="R592" s="235">
        <f>Q592*H592</f>
        <v>0</v>
      </c>
      <c r="S592" s="235">
        <v>0</v>
      </c>
      <c r="T592" s="236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7" t="s">
        <v>251</v>
      </c>
      <c r="AT592" s="237" t="s">
        <v>145</v>
      </c>
      <c r="AU592" s="237" t="s">
        <v>79</v>
      </c>
      <c r="AY592" s="18" t="s">
        <v>142</v>
      </c>
      <c r="BE592" s="238">
        <f>IF(N592="základní",J592,0)</f>
        <v>0</v>
      </c>
      <c r="BF592" s="238">
        <f>IF(N592="snížená",J592,0)</f>
        <v>0</v>
      </c>
      <c r="BG592" s="238">
        <f>IF(N592="zákl. přenesená",J592,0)</f>
        <v>0</v>
      </c>
      <c r="BH592" s="238">
        <f>IF(N592="sníž. přenesená",J592,0)</f>
        <v>0</v>
      </c>
      <c r="BI592" s="238">
        <f>IF(N592="nulová",J592,0)</f>
        <v>0</v>
      </c>
      <c r="BJ592" s="18" t="s">
        <v>77</v>
      </c>
      <c r="BK592" s="238">
        <f>ROUND(I592*H592,2)</f>
        <v>0</v>
      </c>
      <c r="BL592" s="18" t="s">
        <v>251</v>
      </c>
      <c r="BM592" s="237" t="s">
        <v>983</v>
      </c>
    </row>
    <row r="593" spans="1:51" s="13" customFormat="1" ht="12">
      <c r="A593" s="13"/>
      <c r="B593" s="239"/>
      <c r="C593" s="240"/>
      <c r="D593" s="241" t="s">
        <v>152</v>
      </c>
      <c r="E593" s="242" t="s">
        <v>18</v>
      </c>
      <c r="F593" s="243" t="s">
        <v>162</v>
      </c>
      <c r="G593" s="240"/>
      <c r="H593" s="242" t="s">
        <v>18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9" t="s">
        <v>152</v>
      </c>
      <c r="AU593" s="249" t="s">
        <v>79</v>
      </c>
      <c r="AV593" s="13" t="s">
        <v>77</v>
      </c>
      <c r="AW593" s="13" t="s">
        <v>32</v>
      </c>
      <c r="AX593" s="13" t="s">
        <v>70</v>
      </c>
      <c r="AY593" s="249" t="s">
        <v>142</v>
      </c>
    </row>
    <row r="594" spans="1:51" s="14" customFormat="1" ht="12">
      <c r="A594" s="14"/>
      <c r="B594" s="250"/>
      <c r="C594" s="251"/>
      <c r="D594" s="241" t="s">
        <v>152</v>
      </c>
      <c r="E594" s="252" t="s">
        <v>18</v>
      </c>
      <c r="F594" s="253" t="s">
        <v>180</v>
      </c>
      <c r="G594" s="251"/>
      <c r="H594" s="254">
        <v>5</v>
      </c>
      <c r="I594" s="255"/>
      <c r="J594" s="251"/>
      <c r="K594" s="251"/>
      <c r="L594" s="256"/>
      <c r="M594" s="257"/>
      <c r="N594" s="258"/>
      <c r="O594" s="258"/>
      <c r="P594" s="258"/>
      <c r="Q594" s="258"/>
      <c r="R594" s="258"/>
      <c r="S594" s="258"/>
      <c r="T594" s="25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0" t="s">
        <v>152</v>
      </c>
      <c r="AU594" s="260" t="s">
        <v>79</v>
      </c>
      <c r="AV594" s="14" t="s">
        <v>79</v>
      </c>
      <c r="AW594" s="14" t="s">
        <v>32</v>
      </c>
      <c r="AX594" s="14" t="s">
        <v>70</v>
      </c>
      <c r="AY594" s="260" t="s">
        <v>142</v>
      </c>
    </row>
    <row r="595" spans="1:51" s="15" customFormat="1" ht="12">
      <c r="A595" s="15"/>
      <c r="B595" s="261"/>
      <c r="C595" s="262"/>
      <c r="D595" s="241" t="s">
        <v>152</v>
      </c>
      <c r="E595" s="263" t="s">
        <v>18</v>
      </c>
      <c r="F595" s="264" t="s">
        <v>156</v>
      </c>
      <c r="G595" s="262"/>
      <c r="H595" s="265">
        <v>5</v>
      </c>
      <c r="I595" s="266"/>
      <c r="J595" s="262"/>
      <c r="K595" s="262"/>
      <c r="L595" s="267"/>
      <c r="M595" s="268"/>
      <c r="N595" s="269"/>
      <c r="O595" s="269"/>
      <c r="P595" s="269"/>
      <c r="Q595" s="269"/>
      <c r="R595" s="269"/>
      <c r="S595" s="269"/>
      <c r="T595" s="270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71" t="s">
        <v>152</v>
      </c>
      <c r="AU595" s="271" t="s">
        <v>79</v>
      </c>
      <c r="AV595" s="15" t="s">
        <v>150</v>
      </c>
      <c r="AW595" s="15" t="s">
        <v>32</v>
      </c>
      <c r="AX595" s="15" t="s">
        <v>77</v>
      </c>
      <c r="AY595" s="271" t="s">
        <v>142</v>
      </c>
    </row>
    <row r="596" spans="1:65" s="2" customFormat="1" ht="16.5" customHeight="1">
      <c r="A596" s="39"/>
      <c r="B596" s="40"/>
      <c r="C596" s="272" t="s">
        <v>699</v>
      </c>
      <c r="D596" s="272" t="s">
        <v>321</v>
      </c>
      <c r="E596" s="273" t="s">
        <v>700</v>
      </c>
      <c r="F596" s="274" t="s">
        <v>701</v>
      </c>
      <c r="G596" s="275" t="s">
        <v>367</v>
      </c>
      <c r="H596" s="276">
        <v>5</v>
      </c>
      <c r="I596" s="277"/>
      <c r="J596" s="276">
        <f>ROUND(I596*H596,2)</f>
        <v>0</v>
      </c>
      <c r="K596" s="274" t="s">
        <v>149</v>
      </c>
      <c r="L596" s="278"/>
      <c r="M596" s="279" t="s">
        <v>18</v>
      </c>
      <c r="N596" s="280" t="s">
        <v>41</v>
      </c>
      <c r="O596" s="85"/>
      <c r="P596" s="235">
        <f>O596*H596</f>
        <v>0</v>
      </c>
      <c r="Q596" s="235">
        <v>0.0185</v>
      </c>
      <c r="R596" s="235">
        <f>Q596*H596</f>
        <v>0.0925</v>
      </c>
      <c r="S596" s="235">
        <v>0</v>
      </c>
      <c r="T596" s="236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7" t="s">
        <v>324</v>
      </c>
      <c r="AT596" s="237" t="s">
        <v>321</v>
      </c>
      <c r="AU596" s="237" t="s">
        <v>79</v>
      </c>
      <c r="AY596" s="18" t="s">
        <v>142</v>
      </c>
      <c r="BE596" s="238">
        <f>IF(N596="základní",J596,0)</f>
        <v>0</v>
      </c>
      <c r="BF596" s="238">
        <f>IF(N596="snížená",J596,0)</f>
        <v>0</v>
      </c>
      <c r="BG596" s="238">
        <f>IF(N596="zákl. přenesená",J596,0)</f>
        <v>0</v>
      </c>
      <c r="BH596" s="238">
        <f>IF(N596="sníž. přenesená",J596,0)</f>
        <v>0</v>
      </c>
      <c r="BI596" s="238">
        <f>IF(N596="nulová",J596,0)</f>
        <v>0</v>
      </c>
      <c r="BJ596" s="18" t="s">
        <v>77</v>
      </c>
      <c r="BK596" s="238">
        <f>ROUND(I596*H596,2)</f>
        <v>0</v>
      </c>
      <c r="BL596" s="18" t="s">
        <v>251</v>
      </c>
      <c r="BM596" s="237" t="s">
        <v>984</v>
      </c>
    </row>
    <row r="597" spans="1:51" s="13" customFormat="1" ht="12">
      <c r="A597" s="13"/>
      <c r="B597" s="239"/>
      <c r="C597" s="240"/>
      <c r="D597" s="241" t="s">
        <v>152</v>
      </c>
      <c r="E597" s="242" t="s">
        <v>18</v>
      </c>
      <c r="F597" s="243" t="s">
        <v>162</v>
      </c>
      <c r="G597" s="240"/>
      <c r="H597" s="242" t="s">
        <v>18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9" t="s">
        <v>152</v>
      </c>
      <c r="AU597" s="249" t="s">
        <v>79</v>
      </c>
      <c r="AV597" s="13" t="s">
        <v>77</v>
      </c>
      <c r="AW597" s="13" t="s">
        <v>32</v>
      </c>
      <c r="AX597" s="13" t="s">
        <v>70</v>
      </c>
      <c r="AY597" s="249" t="s">
        <v>142</v>
      </c>
    </row>
    <row r="598" spans="1:51" s="14" customFormat="1" ht="12">
      <c r="A598" s="14"/>
      <c r="B598" s="250"/>
      <c r="C598" s="251"/>
      <c r="D598" s="241" t="s">
        <v>152</v>
      </c>
      <c r="E598" s="252" t="s">
        <v>18</v>
      </c>
      <c r="F598" s="253" t="s">
        <v>180</v>
      </c>
      <c r="G598" s="251"/>
      <c r="H598" s="254">
        <v>5</v>
      </c>
      <c r="I598" s="255"/>
      <c r="J598" s="251"/>
      <c r="K598" s="251"/>
      <c r="L598" s="256"/>
      <c r="M598" s="257"/>
      <c r="N598" s="258"/>
      <c r="O598" s="258"/>
      <c r="P598" s="258"/>
      <c r="Q598" s="258"/>
      <c r="R598" s="258"/>
      <c r="S598" s="258"/>
      <c r="T598" s="25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0" t="s">
        <v>152</v>
      </c>
      <c r="AU598" s="260" t="s">
        <v>79</v>
      </c>
      <c r="AV598" s="14" t="s">
        <v>79</v>
      </c>
      <c r="AW598" s="14" t="s">
        <v>32</v>
      </c>
      <c r="AX598" s="14" t="s">
        <v>70</v>
      </c>
      <c r="AY598" s="260" t="s">
        <v>142</v>
      </c>
    </row>
    <row r="599" spans="1:51" s="15" customFormat="1" ht="12">
      <c r="A599" s="15"/>
      <c r="B599" s="261"/>
      <c r="C599" s="262"/>
      <c r="D599" s="241" t="s">
        <v>152</v>
      </c>
      <c r="E599" s="263" t="s">
        <v>18</v>
      </c>
      <c r="F599" s="264" t="s">
        <v>156</v>
      </c>
      <c r="G599" s="262"/>
      <c r="H599" s="265">
        <v>5</v>
      </c>
      <c r="I599" s="266"/>
      <c r="J599" s="262"/>
      <c r="K599" s="262"/>
      <c r="L599" s="267"/>
      <c r="M599" s="268"/>
      <c r="N599" s="269"/>
      <c r="O599" s="269"/>
      <c r="P599" s="269"/>
      <c r="Q599" s="269"/>
      <c r="R599" s="269"/>
      <c r="S599" s="269"/>
      <c r="T599" s="270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71" t="s">
        <v>152</v>
      </c>
      <c r="AU599" s="271" t="s">
        <v>79</v>
      </c>
      <c r="AV599" s="15" t="s">
        <v>150</v>
      </c>
      <c r="AW599" s="15" t="s">
        <v>32</v>
      </c>
      <c r="AX599" s="15" t="s">
        <v>77</v>
      </c>
      <c r="AY599" s="271" t="s">
        <v>142</v>
      </c>
    </row>
    <row r="600" spans="1:65" s="2" customFormat="1" ht="16.5" customHeight="1">
      <c r="A600" s="39"/>
      <c r="B600" s="40"/>
      <c r="C600" s="227" t="s">
        <v>703</v>
      </c>
      <c r="D600" s="227" t="s">
        <v>145</v>
      </c>
      <c r="E600" s="228" t="s">
        <v>704</v>
      </c>
      <c r="F600" s="229" t="s">
        <v>705</v>
      </c>
      <c r="G600" s="230" t="s">
        <v>367</v>
      </c>
      <c r="H600" s="231">
        <v>5</v>
      </c>
      <c r="I600" s="232"/>
      <c r="J600" s="231">
        <f>ROUND(I600*H600,2)</f>
        <v>0</v>
      </c>
      <c r="K600" s="229" t="s">
        <v>149</v>
      </c>
      <c r="L600" s="45"/>
      <c r="M600" s="233" t="s">
        <v>18</v>
      </c>
      <c r="N600" s="234" t="s">
        <v>41</v>
      </c>
      <c r="O600" s="85"/>
      <c r="P600" s="235">
        <f>O600*H600</f>
        <v>0</v>
      </c>
      <c r="Q600" s="235">
        <v>0</v>
      </c>
      <c r="R600" s="235">
        <f>Q600*H600</f>
        <v>0</v>
      </c>
      <c r="S600" s="235">
        <v>0</v>
      </c>
      <c r="T600" s="236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7" t="s">
        <v>251</v>
      </c>
      <c r="AT600" s="237" t="s">
        <v>145</v>
      </c>
      <c r="AU600" s="237" t="s">
        <v>79</v>
      </c>
      <c r="AY600" s="18" t="s">
        <v>142</v>
      </c>
      <c r="BE600" s="238">
        <f>IF(N600="základní",J600,0)</f>
        <v>0</v>
      </c>
      <c r="BF600" s="238">
        <f>IF(N600="snížená",J600,0)</f>
        <v>0</v>
      </c>
      <c r="BG600" s="238">
        <f>IF(N600="zákl. přenesená",J600,0)</f>
        <v>0</v>
      </c>
      <c r="BH600" s="238">
        <f>IF(N600="sníž. přenesená",J600,0)</f>
        <v>0</v>
      </c>
      <c r="BI600" s="238">
        <f>IF(N600="nulová",J600,0)</f>
        <v>0</v>
      </c>
      <c r="BJ600" s="18" t="s">
        <v>77</v>
      </c>
      <c r="BK600" s="238">
        <f>ROUND(I600*H600,2)</f>
        <v>0</v>
      </c>
      <c r="BL600" s="18" t="s">
        <v>251</v>
      </c>
      <c r="BM600" s="237" t="s">
        <v>985</v>
      </c>
    </row>
    <row r="601" spans="1:51" s="13" customFormat="1" ht="12">
      <c r="A601" s="13"/>
      <c r="B601" s="239"/>
      <c r="C601" s="240"/>
      <c r="D601" s="241" t="s">
        <v>152</v>
      </c>
      <c r="E601" s="242" t="s">
        <v>18</v>
      </c>
      <c r="F601" s="243" t="s">
        <v>162</v>
      </c>
      <c r="G601" s="240"/>
      <c r="H601" s="242" t="s">
        <v>18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152</v>
      </c>
      <c r="AU601" s="249" t="s">
        <v>79</v>
      </c>
      <c r="AV601" s="13" t="s">
        <v>77</v>
      </c>
      <c r="AW601" s="13" t="s">
        <v>32</v>
      </c>
      <c r="AX601" s="13" t="s">
        <v>70</v>
      </c>
      <c r="AY601" s="249" t="s">
        <v>142</v>
      </c>
    </row>
    <row r="602" spans="1:51" s="14" customFormat="1" ht="12">
      <c r="A602" s="14"/>
      <c r="B602" s="250"/>
      <c r="C602" s="251"/>
      <c r="D602" s="241" t="s">
        <v>152</v>
      </c>
      <c r="E602" s="252" t="s">
        <v>18</v>
      </c>
      <c r="F602" s="253" t="s">
        <v>180</v>
      </c>
      <c r="G602" s="251"/>
      <c r="H602" s="254">
        <v>5</v>
      </c>
      <c r="I602" s="255"/>
      <c r="J602" s="251"/>
      <c r="K602" s="251"/>
      <c r="L602" s="256"/>
      <c r="M602" s="257"/>
      <c r="N602" s="258"/>
      <c r="O602" s="258"/>
      <c r="P602" s="258"/>
      <c r="Q602" s="258"/>
      <c r="R602" s="258"/>
      <c r="S602" s="258"/>
      <c r="T602" s="25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0" t="s">
        <v>152</v>
      </c>
      <c r="AU602" s="260" t="s">
        <v>79</v>
      </c>
      <c r="AV602" s="14" t="s">
        <v>79</v>
      </c>
      <c r="AW602" s="14" t="s">
        <v>32</v>
      </c>
      <c r="AX602" s="14" t="s">
        <v>70</v>
      </c>
      <c r="AY602" s="260" t="s">
        <v>142</v>
      </c>
    </row>
    <row r="603" spans="1:51" s="15" customFormat="1" ht="12">
      <c r="A603" s="15"/>
      <c r="B603" s="261"/>
      <c r="C603" s="262"/>
      <c r="D603" s="241" t="s">
        <v>152</v>
      </c>
      <c r="E603" s="263" t="s">
        <v>18</v>
      </c>
      <c r="F603" s="264" t="s">
        <v>156</v>
      </c>
      <c r="G603" s="262"/>
      <c r="H603" s="265">
        <v>5</v>
      </c>
      <c r="I603" s="266"/>
      <c r="J603" s="262"/>
      <c r="K603" s="262"/>
      <c r="L603" s="267"/>
      <c r="M603" s="268"/>
      <c r="N603" s="269"/>
      <c r="O603" s="269"/>
      <c r="P603" s="269"/>
      <c r="Q603" s="269"/>
      <c r="R603" s="269"/>
      <c r="S603" s="269"/>
      <c r="T603" s="270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71" t="s">
        <v>152</v>
      </c>
      <c r="AU603" s="271" t="s">
        <v>79</v>
      </c>
      <c r="AV603" s="15" t="s">
        <v>150</v>
      </c>
      <c r="AW603" s="15" t="s">
        <v>32</v>
      </c>
      <c r="AX603" s="15" t="s">
        <v>77</v>
      </c>
      <c r="AY603" s="271" t="s">
        <v>142</v>
      </c>
    </row>
    <row r="604" spans="1:65" s="2" customFormat="1" ht="16.5" customHeight="1">
      <c r="A604" s="39"/>
      <c r="B604" s="40"/>
      <c r="C604" s="272" t="s">
        <v>707</v>
      </c>
      <c r="D604" s="272" t="s">
        <v>321</v>
      </c>
      <c r="E604" s="273" t="s">
        <v>708</v>
      </c>
      <c r="F604" s="274" t="s">
        <v>709</v>
      </c>
      <c r="G604" s="275" t="s">
        <v>367</v>
      </c>
      <c r="H604" s="276">
        <v>5</v>
      </c>
      <c r="I604" s="277"/>
      <c r="J604" s="276">
        <f>ROUND(I604*H604,2)</f>
        <v>0</v>
      </c>
      <c r="K604" s="274" t="s">
        <v>149</v>
      </c>
      <c r="L604" s="278"/>
      <c r="M604" s="279" t="s">
        <v>18</v>
      </c>
      <c r="N604" s="280" t="s">
        <v>41</v>
      </c>
      <c r="O604" s="85"/>
      <c r="P604" s="235">
        <f>O604*H604</f>
        <v>0</v>
      </c>
      <c r="Q604" s="235">
        <v>0.0012</v>
      </c>
      <c r="R604" s="235">
        <f>Q604*H604</f>
        <v>0.005999999999999999</v>
      </c>
      <c r="S604" s="235">
        <v>0</v>
      </c>
      <c r="T604" s="236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7" t="s">
        <v>324</v>
      </c>
      <c r="AT604" s="237" t="s">
        <v>321</v>
      </c>
      <c r="AU604" s="237" t="s">
        <v>79</v>
      </c>
      <c r="AY604" s="18" t="s">
        <v>142</v>
      </c>
      <c r="BE604" s="238">
        <f>IF(N604="základní",J604,0)</f>
        <v>0</v>
      </c>
      <c r="BF604" s="238">
        <f>IF(N604="snížená",J604,0)</f>
        <v>0</v>
      </c>
      <c r="BG604" s="238">
        <f>IF(N604="zákl. přenesená",J604,0)</f>
        <v>0</v>
      </c>
      <c r="BH604" s="238">
        <f>IF(N604="sníž. přenesená",J604,0)</f>
        <v>0</v>
      </c>
      <c r="BI604" s="238">
        <f>IF(N604="nulová",J604,0)</f>
        <v>0</v>
      </c>
      <c r="BJ604" s="18" t="s">
        <v>77</v>
      </c>
      <c r="BK604" s="238">
        <f>ROUND(I604*H604,2)</f>
        <v>0</v>
      </c>
      <c r="BL604" s="18" t="s">
        <v>251</v>
      </c>
      <c r="BM604" s="237" t="s">
        <v>986</v>
      </c>
    </row>
    <row r="605" spans="1:51" s="13" customFormat="1" ht="12">
      <c r="A605" s="13"/>
      <c r="B605" s="239"/>
      <c r="C605" s="240"/>
      <c r="D605" s="241" t="s">
        <v>152</v>
      </c>
      <c r="E605" s="242" t="s">
        <v>18</v>
      </c>
      <c r="F605" s="243" t="s">
        <v>162</v>
      </c>
      <c r="G605" s="240"/>
      <c r="H605" s="242" t="s">
        <v>18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9" t="s">
        <v>152</v>
      </c>
      <c r="AU605" s="249" t="s">
        <v>79</v>
      </c>
      <c r="AV605" s="13" t="s">
        <v>77</v>
      </c>
      <c r="AW605" s="13" t="s">
        <v>32</v>
      </c>
      <c r="AX605" s="13" t="s">
        <v>70</v>
      </c>
      <c r="AY605" s="249" t="s">
        <v>142</v>
      </c>
    </row>
    <row r="606" spans="1:51" s="14" customFormat="1" ht="12">
      <c r="A606" s="14"/>
      <c r="B606" s="250"/>
      <c r="C606" s="251"/>
      <c r="D606" s="241" t="s">
        <v>152</v>
      </c>
      <c r="E606" s="252" t="s">
        <v>18</v>
      </c>
      <c r="F606" s="253" t="s">
        <v>180</v>
      </c>
      <c r="G606" s="251"/>
      <c r="H606" s="254">
        <v>5</v>
      </c>
      <c r="I606" s="255"/>
      <c r="J606" s="251"/>
      <c r="K606" s="251"/>
      <c r="L606" s="256"/>
      <c r="M606" s="257"/>
      <c r="N606" s="258"/>
      <c r="O606" s="258"/>
      <c r="P606" s="258"/>
      <c r="Q606" s="258"/>
      <c r="R606" s="258"/>
      <c r="S606" s="258"/>
      <c r="T606" s="25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0" t="s">
        <v>152</v>
      </c>
      <c r="AU606" s="260" t="s">
        <v>79</v>
      </c>
      <c r="AV606" s="14" t="s">
        <v>79</v>
      </c>
      <c r="AW606" s="14" t="s">
        <v>32</v>
      </c>
      <c r="AX606" s="14" t="s">
        <v>70</v>
      </c>
      <c r="AY606" s="260" t="s">
        <v>142</v>
      </c>
    </row>
    <row r="607" spans="1:51" s="15" customFormat="1" ht="12">
      <c r="A607" s="15"/>
      <c r="B607" s="261"/>
      <c r="C607" s="262"/>
      <c r="D607" s="241" t="s">
        <v>152</v>
      </c>
      <c r="E607" s="263" t="s">
        <v>18</v>
      </c>
      <c r="F607" s="264" t="s">
        <v>156</v>
      </c>
      <c r="G607" s="262"/>
      <c r="H607" s="265">
        <v>5</v>
      </c>
      <c r="I607" s="266"/>
      <c r="J607" s="262"/>
      <c r="K607" s="262"/>
      <c r="L607" s="267"/>
      <c r="M607" s="268"/>
      <c r="N607" s="269"/>
      <c r="O607" s="269"/>
      <c r="P607" s="269"/>
      <c r="Q607" s="269"/>
      <c r="R607" s="269"/>
      <c r="S607" s="269"/>
      <c r="T607" s="270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71" t="s">
        <v>152</v>
      </c>
      <c r="AU607" s="271" t="s">
        <v>79</v>
      </c>
      <c r="AV607" s="15" t="s">
        <v>150</v>
      </c>
      <c r="AW607" s="15" t="s">
        <v>32</v>
      </c>
      <c r="AX607" s="15" t="s">
        <v>77</v>
      </c>
      <c r="AY607" s="271" t="s">
        <v>142</v>
      </c>
    </row>
    <row r="608" spans="1:65" s="2" customFormat="1" ht="24" customHeight="1">
      <c r="A608" s="39"/>
      <c r="B608" s="40"/>
      <c r="C608" s="227" t="s">
        <v>711</v>
      </c>
      <c r="D608" s="227" t="s">
        <v>145</v>
      </c>
      <c r="E608" s="228" t="s">
        <v>712</v>
      </c>
      <c r="F608" s="229" t="s">
        <v>713</v>
      </c>
      <c r="G608" s="230" t="s">
        <v>367</v>
      </c>
      <c r="H608" s="231">
        <v>5</v>
      </c>
      <c r="I608" s="232"/>
      <c r="J608" s="231">
        <f>ROUND(I608*H608,2)</f>
        <v>0</v>
      </c>
      <c r="K608" s="229" t="s">
        <v>149</v>
      </c>
      <c r="L608" s="45"/>
      <c r="M608" s="233" t="s">
        <v>18</v>
      </c>
      <c r="N608" s="234" t="s">
        <v>41</v>
      </c>
      <c r="O608" s="85"/>
      <c r="P608" s="235">
        <f>O608*H608</f>
        <v>0</v>
      </c>
      <c r="Q608" s="235">
        <v>0</v>
      </c>
      <c r="R608" s="235">
        <f>Q608*H608</f>
        <v>0</v>
      </c>
      <c r="S608" s="235">
        <v>0.024</v>
      </c>
      <c r="T608" s="236">
        <f>S608*H608</f>
        <v>0.12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7" t="s">
        <v>251</v>
      </c>
      <c r="AT608" s="237" t="s">
        <v>145</v>
      </c>
      <c r="AU608" s="237" t="s">
        <v>79</v>
      </c>
      <c r="AY608" s="18" t="s">
        <v>142</v>
      </c>
      <c r="BE608" s="238">
        <f>IF(N608="základní",J608,0)</f>
        <v>0</v>
      </c>
      <c r="BF608" s="238">
        <f>IF(N608="snížená",J608,0)</f>
        <v>0</v>
      </c>
      <c r="BG608" s="238">
        <f>IF(N608="zákl. přenesená",J608,0)</f>
        <v>0</v>
      </c>
      <c r="BH608" s="238">
        <f>IF(N608="sníž. přenesená",J608,0)</f>
        <v>0</v>
      </c>
      <c r="BI608" s="238">
        <f>IF(N608="nulová",J608,0)</f>
        <v>0</v>
      </c>
      <c r="BJ608" s="18" t="s">
        <v>77</v>
      </c>
      <c r="BK608" s="238">
        <f>ROUND(I608*H608,2)</f>
        <v>0</v>
      </c>
      <c r="BL608" s="18" t="s">
        <v>251</v>
      </c>
      <c r="BM608" s="237" t="s">
        <v>987</v>
      </c>
    </row>
    <row r="609" spans="1:51" s="13" customFormat="1" ht="12">
      <c r="A609" s="13"/>
      <c r="B609" s="239"/>
      <c r="C609" s="240"/>
      <c r="D609" s="241" t="s">
        <v>152</v>
      </c>
      <c r="E609" s="242" t="s">
        <v>18</v>
      </c>
      <c r="F609" s="243" t="s">
        <v>162</v>
      </c>
      <c r="G609" s="240"/>
      <c r="H609" s="242" t="s">
        <v>18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9" t="s">
        <v>152</v>
      </c>
      <c r="AU609" s="249" t="s">
        <v>79</v>
      </c>
      <c r="AV609" s="13" t="s">
        <v>77</v>
      </c>
      <c r="AW609" s="13" t="s">
        <v>32</v>
      </c>
      <c r="AX609" s="13" t="s">
        <v>70</v>
      </c>
      <c r="AY609" s="249" t="s">
        <v>142</v>
      </c>
    </row>
    <row r="610" spans="1:51" s="14" customFormat="1" ht="12">
      <c r="A610" s="14"/>
      <c r="B610" s="250"/>
      <c r="C610" s="251"/>
      <c r="D610" s="241" t="s">
        <v>152</v>
      </c>
      <c r="E610" s="252" t="s">
        <v>18</v>
      </c>
      <c r="F610" s="253" t="s">
        <v>180</v>
      </c>
      <c r="G610" s="251"/>
      <c r="H610" s="254">
        <v>5</v>
      </c>
      <c r="I610" s="255"/>
      <c r="J610" s="251"/>
      <c r="K610" s="251"/>
      <c r="L610" s="256"/>
      <c r="M610" s="257"/>
      <c r="N610" s="258"/>
      <c r="O610" s="258"/>
      <c r="P610" s="258"/>
      <c r="Q610" s="258"/>
      <c r="R610" s="258"/>
      <c r="S610" s="258"/>
      <c r="T610" s="25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0" t="s">
        <v>152</v>
      </c>
      <c r="AU610" s="260" t="s">
        <v>79</v>
      </c>
      <c r="AV610" s="14" t="s">
        <v>79</v>
      </c>
      <c r="AW610" s="14" t="s">
        <v>32</v>
      </c>
      <c r="AX610" s="14" t="s">
        <v>70</v>
      </c>
      <c r="AY610" s="260" t="s">
        <v>142</v>
      </c>
    </row>
    <row r="611" spans="1:51" s="15" customFormat="1" ht="12">
      <c r="A611" s="15"/>
      <c r="B611" s="261"/>
      <c r="C611" s="262"/>
      <c r="D611" s="241" t="s">
        <v>152</v>
      </c>
      <c r="E611" s="263" t="s">
        <v>18</v>
      </c>
      <c r="F611" s="264" t="s">
        <v>156</v>
      </c>
      <c r="G611" s="262"/>
      <c r="H611" s="265">
        <v>5</v>
      </c>
      <c r="I611" s="266"/>
      <c r="J611" s="262"/>
      <c r="K611" s="262"/>
      <c r="L611" s="267"/>
      <c r="M611" s="268"/>
      <c r="N611" s="269"/>
      <c r="O611" s="269"/>
      <c r="P611" s="269"/>
      <c r="Q611" s="269"/>
      <c r="R611" s="269"/>
      <c r="S611" s="269"/>
      <c r="T611" s="270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71" t="s">
        <v>152</v>
      </c>
      <c r="AU611" s="271" t="s">
        <v>79</v>
      </c>
      <c r="AV611" s="15" t="s">
        <v>150</v>
      </c>
      <c r="AW611" s="15" t="s">
        <v>32</v>
      </c>
      <c r="AX611" s="15" t="s">
        <v>77</v>
      </c>
      <c r="AY611" s="271" t="s">
        <v>142</v>
      </c>
    </row>
    <row r="612" spans="1:65" s="2" customFormat="1" ht="24" customHeight="1">
      <c r="A612" s="39"/>
      <c r="B612" s="40"/>
      <c r="C612" s="227" t="s">
        <v>715</v>
      </c>
      <c r="D612" s="227" t="s">
        <v>145</v>
      </c>
      <c r="E612" s="228" t="s">
        <v>716</v>
      </c>
      <c r="F612" s="229" t="s">
        <v>717</v>
      </c>
      <c r="G612" s="230" t="s">
        <v>309</v>
      </c>
      <c r="H612" s="232"/>
      <c r="I612" s="232"/>
      <c r="J612" s="231">
        <f>ROUND(I612*H612,2)</f>
        <v>0</v>
      </c>
      <c r="K612" s="229" t="s">
        <v>149</v>
      </c>
      <c r="L612" s="45"/>
      <c r="M612" s="233" t="s">
        <v>18</v>
      </c>
      <c r="N612" s="234" t="s">
        <v>41</v>
      </c>
      <c r="O612" s="85"/>
      <c r="P612" s="235">
        <f>O612*H612</f>
        <v>0</v>
      </c>
      <c r="Q612" s="235">
        <v>0</v>
      </c>
      <c r="R612" s="235">
        <f>Q612*H612</f>
        <v>0</v>
      </c>
      <c r="S612" s="235">
        <v>0</v>
      </c>
      <c r="T612" s="236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7" t="s">
        <v>251</v>
      </c>
      <c r="AT612" s="237" t="s">
        <v>145</v>
      </c>
      <c r="AU612" s="237" t="s">
        <v>79</v>
      </c>
      <c r="AY612" s="18" t="s">
        <v>142</v>
      </c>
      <c r="BE612" s="238">
        <f>IF(N612="základní",J612,0)</f>
        <v>0</v>
      </c>
      <c r="BF612" s="238">
        <f>IF(N612="snížená",J612,0)</f>
        <v>0</v>
      </c>
      <c r="BG612" s="238">
        <f>IF(N612="zákl. přenesená",J612,0)</f>
        <v>0</v>
      </c>
      <c r="BH612" s="238">
        <f>IF(N612="sníž. přenesená",J612,0)</f>
        <v>0</v>
      </c>
      <c r="BI612" s="238">
        <f>IF(N612="nulová",J612,0)</f>
        <v>0</v>
      </c>
      <c r="BJ612" s="18" t="s">
        <v>77</v>
      </c>
      <c r="BK612" s="238">
        <f>ROUND(I612*H612,2)</f>
        <v>0</v>
      </c>
      <c r="BL612" s="18" t="s">
        <v>251</v>
      </c>
      <c r="BM612" s="237" t="s">
        <v>988</v>
      </c>
    </row>
    <row r="613" spans="1:63" s="12" customFormat="1" ht="22.8" customHeight="1">
      <c r="A613" s="12"/>
      <c r="B613" s="211"/>
      <c r="C613" s="212"/>
      <c r="D613" s="213" t="s">
        <v>69</v>
      </c>
      <c r="E613" s="225" t="s">
        <v>719</v>
      </c>
      <c r="F613" s="225" t="s">
        <v>720</v>
      </c>
      <c r="G613" s="212"/>
      <c r="H613" s="212"/>
      <c r="I613" s="215"/>
      <c r="J613" s="226">
        <f>BK613</f>
        <v>0</v>
      </c>
      <c r="K613" s="212"/>
      <c r="L613" s="217"/>
      <c r="M613" s="218"/>
      <c r="N613" s="219"/>
      <c r="O613" s="219"/>
      <c r="P613" s="220">
        <f>SUM(P614:P620)</f>
        <v>0</v>
      </c>
      <c r="Q613" s="219"/>
      <c r="R613" s="220">
        <f>SUM(R614:R620)</f>
        <v>0</v>
      </c>
      <c r="S613" s="219"/>
      <c r="T613" s="221">
        <f>SUM(T614:T620)</f>
        <v>0.45719999999999994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2" t="s">
        <v>79</v>
      </c>
      <c r="AT613" s="223" t="s">
        <v>69</v>
      </c>
      <c r="AU613" s="223" t="s">
        <v>77</v>
      </c>
      <c r="AY613" s="222" t="s">
        <v>142</v>
      </c>
      <c r="BK613" s="224">
        <f>SUM(BK614:BK620)</f>
        <v>0</v>
      </c>
    </row>
    <row r="614" spans="1:65" s="2" customFormat="1" ht="16.5" customHeight="1">
      <c r="A614" s="39"/>
      <c r="B614" s="40"/>
      <c r="C614" s="227" t="s">
        <v>721</v>
      </c>
      <c r="D614" s="227" t="s">
        <v>145</v>
      </c>
      <c r="E614" s="228" t="s">
        <v>722</v>
      </c>
      <c r="F614" s="229" t="s">
        <v>723</v>
      </c>
      <c r="G614" s="230" t="s">
        <v>148</v>
      </c>
      <c r="H614" s="231">
        <v>25.4</v>
      </c>
      <c r="I614" s="232"/>
      <c r="J614" s="231">
        <f>ROUND(I614*H614,2)</f>
        <v>0</v>
      </c>
      <c r="K614" s="229" t="s">
        <v>149</v>
      </c>
      <c r="L614" s="45"/>
      <c r="M614" s="233" t="s">
        <v>18</v>
      </c>
      <c r="N614" s="234" t="s">
        <v>41</v>
      </c>
      <c r="O614" s="85"/>
      <c r="P614" s="235">
        <f>O614*H614</f>
        <v>0</v>
      </c>
      <c r="Q614" s="235">
        <v>0</v>
      </c>
      <c r="R614" s="235">
        <f>Q614*H614</f>
        <v>0</v>
      </c>
      <c r="S614" s="235">
        <v>0.018</v>
      </c>
      <c r="T614" s="236">
        <f>S614*H614</f>
        <v>0.45719999999999994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7" t="s">
        <v>251</v>
      </c>
      <c r="AT614" s="237" t="s">
        <v>145</v>
      </c>
      <c r="AU614" s="237" t="s">
        <v>79</v>
      </c>
      <c r="AY614" s="18" t="s">
        <v>142</v>
      </c>
      <c r="BE614" s="238">
        <f>IF(N614="základní",J614,0)</f>
        <v>0</v>
      </c>
      <c r="BF614" s="238">
        <f>IF(N614="snížená",J614,0)</f>
        <v>0</v>
      </c>
      <c r="BG614" s="238">
        <f>IF(N614="zákl. přenesená",J614,0)</f>
        <v>0</v>
      </c>
      <c r="BH614" s="238">
        <f>IF(N614="sníž. přenesená",J614,0)</f>
        <v>0</v>
      </c>
      <c r="BI614" s="238">
        <f>IF(N614="nulová",J614,0)</f>
        <v>0</v>
      </c>
      <c r="BJ614" s="18" t="s">
        <v>77</v>
      </c>
      <c r="BK614" s="238">
        <f>ROUND(I614*H614,2)</f>
        <v>0</v>
      </c>
      <c r="BL614" s="18" t="s">
        <v>251</v>
      </c>
      <c r="BM614" s="237" t="s">
        <v>989</v>
      </c>
    </row>
    <row r="615" spans="1:51" s="14" customFormat="1" ht="12">
      <c r="A615" s="14"/>
      <c r="B615" s="250"/>
      <c r="C615" s="251"/>
      <c r="D615" s="241" t="s">
        <v>152</v>
      </c>
      <c r="E615" s="252" t="s">
        <v>18</v>
      </c>
      <c r="F615" s="253" t="s">
        <v>725</v>
      </c>
      <c r="G615" s="251"/>
      <c r="H615" s="254">
        <v>7</v>
      </c>
      <c r="I615" s="255"/>
      <c r="J615" s="251"/>
      <c r="K615" s="251"/>
      <c r="L615" s="256"/>
      <c r="M615" s="257"/>
      <c r="N615" s="258"/>
      <c r="O615" s="258"/>
      <c r="P615" s="258"/>
      <c r="Q615" s="258"/>
      <c r="R615" s="258"/>
      <c r="S615" s="258"/>
      <c r="T615" s="25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0" t="s">
        <v>152</v>
      </c>
      <c r="AU615" s="260" t="s">
        <v>79</v>
      </c>
      <c r="AV615" s="14" t="s">
        <v>79</v>
      </c>
      <c r="AW615" s="14" t="s">
        <v>32</v>
      </c>
      <c r="AX615" s="14" t="s">
        <v>70</v>
      </c>
      <c r="AY615" s="260" t="s">
        <v>142</v>
      </c>
    </row>
    <row r="616" spans="1:51" s="14" customFormat="1" ht="12">
      <c r="A616" s="14"/>
      <c r="B616" s="250"/>
      <c r="C616" s="251"/>
      <c r="D616" s="241" t="s">
        <v>152</v>
      </c>
      <c r="E616" s="252" t="s">
        <v>18</v>
      </c>
      <c r="F616" s="253" t="s">
        <v>726</v>
      </c>
      <c r="G616" s="251"/>
      <c r="H616" s="254">
        <v>6.6</v>
      </c>
      <c r="I616" s="255"/>
      <c r="J616" s="251"/>
      <c r="K616" s="251"/>
      <c r="L616" s="256"/>
      <c r="M616" s="257"/>
      <c r="N616" s="258"/>
      <c r="O616" s="258"/>
      <c r="P616" s="258"/>
      <c r="Q616" s="258"/>
      <c r="R616" s="258"/>
      <c r="S616" s="258"/>
      <c r="T616" s="25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0" t="s">
        <v>152</v>
      </c>
      <c r="AU616" s="260" t="s">
        <v>79</v>
      </c>
      <c r="AV616" s="14" t="s">
        <v>79</v>
      </c>
      <c r="AW616" s="14" t="s">
        <v>32</v>
      </c>
      <c r="AX616" s="14" t="s">
        <v>70</v>
      </c>
      <c r="AY616" s="260" t="s">
        <v>142</v>
      </c>
    </row>
    <row r="617" spans="1:51" s="14" customFormat="1" ht="12">
      <c r="A617" s="14"/>
      <c r="B617" s="250"/>
      <c r="C617" s="251"/>
      <c r="D617" s="241" t="s">
        <v>152</v>
      </c>
      <c r="E617" s="252" t="s">
        <v>18</v>
      </c>
      <c r="F617" s="253" t="s">
        <v>727</v>
      </c>
      <c r="G617" s="251"/>
      <c r="H617" s="254">
        <v>4</v>
      </c>
      <c r="I617" s="255"/>
      <c r="J617" s="251"/>
      <c r="K617" s="251"/>
      <c r="L617" s="256"/>
      <c r="M617" s="257"/>
      <c r="N617" s="258"/>
      <c r="O617" s="258"/>
      <c r="P617" s="258"/>
      <c r="Q617" s="258"/>
      <c r="R617" s="258"/>
      <c r="S617" s="258"/>
      <c r="T617" s="25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0" t="s">
        <v>152</v>
      </c>
      <c r="AU617" s="260" t="s">
        <v>79</v>
      </c>
      <c r="AV617" s="14" t="s">
        <v>79</v>
      </c>
      <c r="AW617" s="14" t="s">
        <v>32</v>
      </c>
      <c r="AX617" s="14" t="s">
        <v>70</v>
      </c>
      <c r="AY617" s="260" t="s">
        <v>142</v>
      </c>
    </row>
    <row r="618" spans="1:51" s="14" customFormat="1" ht="12">
      <c r="A618" s="14"/>
      <c r="B618" s="250"/>
      <c r="C618" s="251"/>
      <c r="D618" s="241" t="s">
        <v>152</v>
      </c>
      <c r="E618" s="252" t="s">
        <v>18</v>
      </c>
      <c r="F618" s="253" t="s">
        <v>728</v>
      </c>
      <c r="G618" s="251"/>
      <c r="H618" s="254">
        <v>7.8</v>
      </c>
      <c r="I618" s="255"/>
      <c r="J618" s="251"/>
      <c r="K618" s="251"/>
      <c r="L618" s="256"/>
      <c r="M618" s="257"/>
      <c r="N618" s="258"/>
      <c r="O618" s="258"/>
      <c r="P618" s="258"/>
      <c r="Q618" s="258"/>
      <c r="R618" s="258"/>
      <c r="S618" s="258"/>
      <c r="T618" s="25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0" t="s">
        <v>152</v>
      </c>
      <c r="AU618" s="260" t="s">
        <v>79</v>
      </c>
      <c r="AV618" s="14" t="s">
        <v>79</v>
      </c>
      <c r="AW618" s="14" t="s">
        <v>32</v>
      </c>
      <c r="AX618" s="14" t="s">
        <v>70</v>
      </c>
      <c r="AY618" s="260" t="s">
        <v>142</v>
      </c>
    </row>
    <row r="619" spans="1:51" s="15" customFormat="1" ht="12">
      <c r="A619" s="15"/>
      <c r="B619" s="261"/>
      <c r="C619" s="262"/>
      <c r="D619" s="241" t="s">
        <v>152</v>
      </c>
      <c r="E619" s="263" t="s">
        <v>18</v>
      </c>
      <c r="F619" s="264" t="s">
        <v>156</v>
      </c>
      <c r="G619" s="262"/>
      <c r="H619" s="265">
        <v>25.4</v>
      </c>
      <c r="I619" s="266"/>
      <c r="J619" s="262"/>
      <c r="K619" s="262"/>
      <c r="L619" s="267"/>
      <c r="M619" s="268"/>
      <c r="N619" s="269"/>
      <c r="O619" s="269"/>
      <c r="P619" s="269"/>
      <c r="Q619" s="269"/>
      <c r="R619" s="269"/>
      <c r="S619" s="269"/>
      <c r="T619" s="270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71" t="s">
        <v>152</v>
      </c>
      <c r="AU619" s="271" t="s">
        <v>79</v>
      </c>
      <c r="AV619" s="15" t="s">
        <v>150</v>
      </c>
      <c r="AW619" s="15" t="s">
        <v>32</v>
      </c>
      <c r="AX619" s="15" t="s">
        <v>77</v>
      </c>
      <c r="AY619" s="271" t="s">
        <v>142</v>
      </c>
    </row>
    <row r="620" spans="1:65" s="2" customFormat="1" ht="24" customHeight="1">
      <c r="A620" s="39"/>
      <c r="B620" s="40"/>
      <c r="C620" s="227" t="s">
        <v>729</v>
      </c>
      <c r="D620" s="227" t="s">
        <v>145</v>
      </c>
      <c r="E620" s="228" t="s">
        <v>730</v>
      </c>
      <c r="F620" s="229" t="s">
        <v>731</v>
      </c>
      <c r="G620" s="230" t="s">
        <v>309</v>
      </c>
      <c r="H620" s="232"/>
      <c r="I620" s="232"/>
      <c r="J620" s="231">
        <f>ROUND(I620*H620,2)</f>
        <v>0</v>
      </c>
      <c r="K620" s="229" t="s">
        <v>149</v>
      </c>
      <c r="L620" s="45"/>
      <c r="M620" s="233" t="s">
        <v>18</v>
      </c>
      <c r="N620" s="234" t="s">
        <v>41</v>
      </c>
      <c r="O620" s="85"/>
      <c r="P620" s="235">
        <f>O620*H620</f>
        <v>0</v>
      </c>
      <c r="Q620" s="235">
        <v>0</v>
      </c>
      <c r="R620" s="235">
        <f>Q620*H620</f>
        <v>0</v>
      </c>
      <c r="S620" s="235">
        <v>0</v>
      </c>
      <c r="T620" s="236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7" t="s">
        <v>251</v>
      </c>
      <c r="AT620" s="237" t="s">
        <v>145</v>
      </c>
      <c r="AU620" s="237" t="s">
        <v>79</v>
      </c>
      <c r="AY620" s="18" t="s">
        <v>142</v>
      </c>
      <c r="BE620" s="238">
        <f>IF(N620="základní",J620,0)</f>
        <v>0</v>
      </c>
      <c r="BF620" s="238">
        <f>IF(N620="snížená",J620,0)</f>
        <v>0</v>
      </c>
      <c r="BG620" s="238">
        <f>IF(N620="zákl. přenesená",J620,0)</f>
        <v>0</v>
      </c>
      <c r="BH620" s="238">
        <f>IF(N620="sníž. přenesená",J620,0)</f>
        <v>0</v>
      </c>
      <c r="BI620" s="238">
        <f>IF(N620="nulová",J620,0)</f>
        <v>0</v>
      </c>
      <c r="BJ620" s="18" t="s">
        <v>77</v>
      </c>
      <c r="BK620" s="238">
        <f>ROUND(I620*H620,2)</f>
        <v>0</v>
      </c>
      <c r="BL620" s="18" t="s">
        <v>251</v>
      </c>
      <c r="BM620" s="237" t="s">
        <v>990</v>
      </c>
    </row>
    <row r="621" spans="1:63" s="12" customFormat="1" ht="22.8" customHeight="1">
      <c r="A621" s="12"/>
      <c r="B621" s="211"/>
      <c r="C621" s="212"/>
      <c r="D621" s="213" t="s">
        <v>69</v>
      </c>
      <c r="E621" s="225" t="s">
        <v>733</v>
      </c>
      <c r="F621" s="225" t="s">
        <v>734</v>
      </c>
      <c r="G621" s="212"/>
      <c r="H621" s="212"/>
      <c r="I621" s="215"/>
      <c r="J621" s="226">
        <f>BK621</f>
        <v>0</v>
      </c>
      <c r="K621" s="212"/>
      <c r="L621" s="217"/>
      <c r="M621" s="218"/>
      <c r="N621" s="219"/>
      <c r="O621" s="219"/>
      <c r="P621" s="220">
        <f>SUM(P622:P651)</f>
        <v>0</v>
      </c>
      <c r="Q621" s="219"/>
      <c r="R621" s="220">
        <f>SUM(R622:R651)</f>
        <v>1.3833071999999997</v>
      </c>
      <c r="S621" s="219"/>
      <c r="T621" s="221">
        <f>SUM(T622:T651)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22" t="s">
        <v>79</v>
      </c>
      <c r="AT621" s="223" t="s">
        <v>69</v>
      </c>
      <c r="AU621" s="223" t="s">
        <v>77</v>
      </c>
      <c r="AY621" s="222" t="s">
        <v>142</v>
      </c>
      <c r="BK621" s="224">
        <f>SUM(BK622:BK651)</f>
        <v>0</v>
      </c>
    </row>
    <row r="622" spans="1:65" s="2" customFormat="1" ht="24" customHeight="1">
      <c r="A622" s="39"/>
      <c r="B622" s="40"/>
      <c r="C622" s="227" t="s">
        <v>735</v>
      </c>
      <c r="D622" s="227" t="s">
        <v>145</v>
      </c>
      <c r="E622" s="228" t="s">
        <v>736</v>
      </c>
      <c r="F622" s="229" t="s">
        <v>737</v>
      </c>
      <c r="G622" s="230" t="s">
        <v>148</v>
      </c>
      <c r="H622" s="231">
        <v>41.86</v>
      </c>
      <c r="I622" s="232"/>
      <c r="J622" s="231">
        <f>ROUND(I622*H622,2)</f>
        <v>0</v>
      </c>
      <c r="K622" s="229" t="s">
        <v>149</v>
      </c>
      <c r="L622" s="45"/>
      <c r="M622" s="233" t="s">
        <v>18</v>
      </c>
      <c r="N622" s="234" t="s">
        <v>41</v>
      </c>
      <c r="O622" s="85"/>
      <c r="P622" s="235">
        <f>O622*H622</f>
        <v>0</v>
      </c>
      <c r="Q622" s="235">
        <v>0.00392</v>
      </c>
      <c r="R622" s="235">
        <f>Q622*H622</f>
        <v>0.1640912</v>
      </c>
      <c r="S622" s="235">
        <v>0</v>
      </c>
      <c r="T622" s="236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7" t="s">
        <v>251</v>
      </c>
      <c r="AT622" s="237" t="s">
        <v>145</v>
      </c>
      <c r="AU622" s="237" t="s">
        <v>79</v>
      </c>
      <c r="AY622" s="18" t="s">
        <v>142</v>
      </c>
      <c r="BE622" s="238">
        <f>IF(N622="základní",J622,0)</f>
        <v>0</v>
      </c>
      <c r="BF622" s="238">
        <f>IF(N622="snížená",J622,0)</f>
        <v>0</v>
      </c>
      <c r="BG622" s="238">
        <f>IF(N622="zákl. přenesená",J622,0)</f>
        <v>0</v>
      </c>
      <c r="BH622" s="238">
        <f>IF(N622="sníž. přenesená",J622,0)</f>
        <v>0</v>
      </c>
      <c r="BI622" s="238">
        <f>IF(N622="nulová",J622,0)</f>
        <v>0</v>
      </c>
      <c r="BJ622" s="18" t="s">
        <v>77</v>
      </c>
      <c r="BK622" s="238">
        <f>ROUND(I622*H622,2)</f>
        <v>0</v>
      </c>
      <c r="BL622" s="18" t="s">
        <v>251</v>
      </c>
      <c r="BM622" s="237" t="s">
        <v>991</v>
      </c>
    </row>
    <row r="623" spans="1:51" s="13" customFormat="1" ht="12">
      <c r="A623" s="13"/>
      <c r="B623" s="239"/>
      <c r="C623" s="240"/>
      <c r="D623" s="241" t="s">
        <v>152</v>
      </c>
      <c r="E623" s="242" t="s">
        <v>18</v>
      </c>
      <c r="F623" s="243" t="s">
        <v>162</v>
      </c>
      <c r="G623" s="240"/>
      <c r="H623" s="242" t="s">
        <v>18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9" t="s">
        <v>152</v>
      </c>
      <c r="AU623" s="249" t="s">
        <v>79</v>
      </c>
      <c r="AV623" s="13" t="s">
        <v>77</v>
      </c>
      <c r="AW623" s="13" t="s">
        <v>32</v>
      </c>
      <c r="AX623" s="13" t="s">
        <v>70</v>
      </c>
      <c r="AY623" s="249" t="s">
        <v>142</v>
      </c>
    </row>
    <row r="624" spans="1:51" s="14" customFormat="1" ht="12">
      <c r="A624" s="14"/>
      <c r="B624" s="250"/>
      <c r="C624" s="251"/>
      <c r="D624" s="241" t="s">
        <v>152</v>
      </c>
      <c r="E624" s="252" t="s">
        <v>18</v>
      </c>
      <c r="F624" s="253" t="s">
        <v>163</v>
      </c>
      <c r="G624" s="251"/>
      <c r="H624" s="254">
        <v>41.86</v>
      </c>
      <c r="I624" s="255"/>
      <c r="J624" s="251"/>
      <c r="K624" s="251"/>
      <c r="L624" s="256"/>
      <c r="M624" s="257"/>
      <c r="N624" s="258"/>
      <c r="O624" s="258"/>
      <c r="P624" s="258"/>
      <c r="Q624" s="258"/>
      <c r="R624" s="258"/>
      <c r="S624" s="258"/>
      <c r="T624" s="25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0" t="s">
        <v>152</v>
      </c>
      <c r="AU624" s="260" t="s">
        <v>79</v>
      </c>
      <c r="AV624" s="14" t="s">
        <v>79</v>
      </c>
      <c r="AW624" s="14" t="s">
        <v>32</v>
      </c>
      <c r="AX624" s="14" t="s">
        <v>70</v>
      </c>
      <c r="AY624" s="260" t="s">
        <v>142</v>
      </c>
    </row>
    <row r="625" spans="1:51" s="15" customFormat="1" ht="12">
      <c r="A625" s="15"/>
      <c r="B625" s="261"/>
      <c r="C625" s="262"/>
      <c r="D625" s="241" t="s">
        <v>152</v>
      </c>
      <c r="E625" s="263" t="s">
        <v>18</v>
      </c>
      <c r="F625" s="264" t="s">
        <v>156</v>
      </c>
      <c r="G625" s="262"/>
      <c r="H625" s="265">
        <v>41.86</v>
      </c>
      <c r="I625" s="266"/>
      <c r="J625" s="262"/>
      <c r="K625" s="262"/>
      <c r="L625" s="267"/>
      <c r="M625" s="268"/>
      <c r="N625" s="269"/>
      <c r="O625" s="269"/>
      <c r="P625" s="269"/>
      <c r="Q625" s="269"/>
      <c r="R625" s="269"/>
      <c r="S625" s="269"/>
      <c r="T625" s="270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71" t="s">
        <v>152</v>
      </c>
      <c r="AU625" s="271" t="s">
        <v>79</v>
      </c>
      <c r="AV625" s="15" t="s">
        <v>150</v>
      </c>
      <c r="AW625" s="15" t="s">
        <v>32</v>
      </c>
      <c r="AX625" s="15" t="s">
        <v>77</v>
      </c>
      <c r="AY625" s="271" t="s">
        <v>142</v>
      </c>
    </row>
    <row r="626" spans="1:65" s="2" customFormat="1" ht="16.5" customHeight="1">
      <c r="A626" s="39"/>
      <c r="B626" s="40"/>
      <c r="C626" s="272" t="s">
        <v>739</v>
      </c>
      <c r="D626" s="272" t="s">
        <v>321</v>
      </c>
      <c r="E626" s="273" t="s">
        <v>740</v>
      </c>
      <c r="F626" s="274" t="s">
        <v>741</v>
      </c>
      <c r="G626" s="275" t="s">
        <v>148</v>
      </c>
      <c r="H626" s="276">
        <v>46.05</v>
      </c>
      <c r="I626" s="277"/>
      <c r="J626" s="276">
        <f>ROUND(I626*H626,2)</f>
        <v>0</v>
      </c>
      <c r="K626" s="274" t="s">
        <v>18</v>
      </c>
      <c r="L626" s="278"/>
      <c r="M626" s="279" t="s">
        <v>18</v>
      </c>
      <c r="N626" s="280" t="s">
        <v>41</v>
      </c>
      <c r="O626" s="85"/>
      <c r="P626" s="235">
        <f>O626*H626</f>
        <v>0</v>
      </c>
      <c r="Q626" s="235">
        <v>0.0192</v>
      </c>
      <c r="R626" s="235">
        <f>Q626*H626</f>
        <v>0.8841599999999998</v>
      </c>
      <c r="S626" s="235">
        <v>0</v>
      </c>
      <c r="T626" s="236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7" t="s">
        <v>324</v>
      </c>
      <c r="AT626" s="237" t="s">
        <v>321</v>
      </c>
      <c r="AU626" s="237" t="s">
        <v>79</v>
      </c>
      <c r="AY626" s="18" t="s">
        <v>142</v>
      </c>
      <c r="BE626" s="238">
        <f>IF(N626="základní",J626,0)</f>
        <v>0</v>
      </c>
      <c r="BF626" s="238">
        <f>IF(N626="snížená",J626,0)</f>
        <v>0</v>
      </c>
      <c r="BG626" s="238">
        <f>IF(N626="zákl. přenesená",J626,0)</f>
        <v>0</v>
      </c>
      <c r="BH626" s="238">
        <f>IF(N626="sníž. přenesená",J626,0)</f>
        <v>0</v>
      </c>
      <c r="BI626" s="238">
        <f>IF(N626="nulová",J626,0)</f>
        <v>0</v>
      </c>
      <c r="BJ626" s="18" t="s">
        <v>77</v>
      </c>
      <c r="BK626" s="238">
        <f>ROUND(I626*H626,2)</f>
        <v>0</v>
      </c>
      <c r="BL626" s="18" t="s">
        <v>251</v>
      </c>
      <c r="BM626" s="237" t="s">
        <v>992</v>
      </c>
    </row>
    <row r="627" spans="1:51" s="13" customFormat="1" ht="12">
      <c r="A627" s="13"/>
      <c r="B627" s="239"/>
      <c r="C627" s="240"/>
      <c r="D627" s="241" t="s">
        <v>152</v>
      </c>
      <c r="E627" s="242" t="s">
        <v>18</v>
      </c>
      <c r="F627" s="243" t="s">
        <v>162</v>
      </c>
      <c r="G627" s="240"/>
      <c r="H627" s="242" t="s">
        <v>18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9" t="s">
        <v>152</v>
      </c>
      <c r="AU627" s="249" t="s">
        <v>79</v>
      </c>
      <c r="AV627" s="13" t="s">
        <v>77</v>
      </c>
      <c r="AW627" s="13" t="s">
        <v>32</v>
      </c>
      <c r="AX627" s="13" t="s">
        <v>70</v>
      </c>
      <c r="AY627" s="249" t="s">
        <v>142</v>
      </c>
    </row>
    <row r="628" spans="1:51" s="14" customFormat="1" ht="12">
      <c r="A628" s="14"/>
      <c r="B628" s="250"/>
      <c r="C628" s="251"/>
      <c r="D628" s="241" t="s">
        <v>152</v>
      </c>
      <c r="E628" s="252" t="s">
        <v>18</v>
      </c>
      <c r="F628" s="253" t="s">
        <v>163</v>
      </c>
      <c r="G628" s="251"/>
      <c r="H628" s="254">
        <v>41.86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0" t="s">
        <v>152</v>
      </c>
      <c r="AU628" s="260" t="s">
        <v>79</v>
      </c>
      <c r="AV628" s="14" t="s">
        <v>79</v>
      </c>
      <c r="AW628" s="14" t="s">
        <v>32</v>
      </c>
      <c r="AX628" s="14" t="s">
        <v>70</v>
      </c>
      <c r="AY628" s="260" t="s">
        <v>142</v>
      </c>
    </row>
    <row r="629" spans="1:51" s="15" customFormat="1" ht="12">
      <c r="A629" s="15"/>
      <c r="B629" s="261"/>
      <c r="C629" s="262"/>
      <c r="D629" s="241" t="s">
        <v>152</v>
      </c>
      <c r="E629" s="263" t="s">
        <v>18</v>
      </c>
      <c r="F629" s="264" t="s">
        <v>156</v>
      </c>
      <c r="G629" s="262"/>
      <c r="H629" s="265">
        <v>41.86</v>
      </c>
      <c r="I629" s="266"/>
      <c r="J629" s="262"/>
      <c r="K629" s="262"/>
      <c r="L629" s="267"/>
      <c r="M629" s="268"/>
      <c r="N629" s="269"/>
      <c r="O629" s="269"/>
      <c r="P629" s="269"/>
      <c r="Q629" s="269"/>
      <c r="R629" s="269"/>
      <c r="S629" s="269"/>
      <c r="T629" s="270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71" t="s">
        <v>152</v>
      </c>
      <c r="AU629" s="271" t="s">
        <v>79</v>
      </c>
      <c r="AV629" s="15" t="s">
        <v>150</v>
      </c>
      <c r="AW629" s="15" t="s">
        <v>32</v>
      </c>
      <c r="AX629" s="15" t="s">
        <v>77</v>
      </c>
      <c r="AY629" s="271" t="s">
        <v>142</v>
      </c>
    </row>
    <row r="630" spans="1:51" s="14" customFormat="1" ht="12">
      <c r="A630" s="14"/>
      <c r="B630" s="250"/>
      <c r="C630" s="251"/>
      <c r="D630" s="241" t="s">
        <v>152</v>
      </c>
      <c r="E630" s="251"/>
      <c r="F630" s="253" t="s">
        <v>743</v>
      </c>
      <c r="G630" s="251"/>
      <c r="H630" s="254">
        <v>46.05</v>
      </c>
      <c r="I630" s="255"/>
      <c r="J630" s="251"/>
      <c r="K630" s="251"/>
      <c r="L630" s="256"/>
      <c r="M630" s="257"/>
      <c r="N630" s="258"/>
      <c r="O630" s="258"/>
      <c r="P630" s="258"/>
      <c r="Q630" s="258"/>
      <c r="R630" s="258"/>
      <c r="S630" s="258"/>
      <c r="T630" s="259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0" t="s">
        <v>152</v>
      </c>
      <c r="AU630" s="260" t="s">
        <v>79</v>
      </c>
      <c r="AV630" s="14" t="s">
        <v>79</v>
      </c>
      <c r="AW630" s="14" t="s">
        <v>4</v>
      </c>
      <c r="AX630" s="14" t="s">
        <v>77</v>
      </c>
      <c r="AY630" s="260" t="s">
        <v>142</v>
      </c>
    </row>
    <row r="631" spans="1:65" s="2" customFormat="1" ht="16.5" customHeight="1">
      <c r="A631" s="39"/>
      <c r="B631" s="40"/>
      <c r="C631" s="227" t="s">
        <v>744</v>
      </c>
      <c r="D631" s="227" t="s">
        <v>145</v>
      </c>
      <c r="E631" s="228" t="s">
        <v>745</v>
      </c>
      <c r="F631" s="229" t="s">
        <v>746</v>
      </c>
      <c r="G631" s="230" t="s">
        <v>148</v>
      </c>
      <c r="H631" s="231">
        <v>8.52</v>
      </c>
      <c r="I631" s="232"/>
      <c r="J631" s="231">
        <f>ROUND(I631*H631,2)</f>
        <v>0</v>
      </c>
      <c r="K631" s="229" t="s">
        <v>149</v>
      </c>
      <c r="L631" s="45"/>
      <c r="M631" s="233" t="s">
        <v>18</v>
      </c>
      <c r="N631" s="234" t="s">
        <v>41</v>
      </c>
      <c r="O631" s="85"/>
      <c r="P631" s="235">
        <f>O631*H631</f>
        <v>0</v>
      </c>
      <c r="Q631" s="235">
        <v>0</v>
      </c>
      <c r="R631" s="235">
        <f>Q631*H631</f>
        <v>0</v>
      </c>
      <c r="S631" s="235">
        <v>0</v>
      </c>
      <c r="T631" s="236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7" t="s">
        <v>251</v>
      </c>
      <c r="AT631" s="237" t="s">
        <v>145</v>
      </c>
      <c r="AU631" s="237" t="s">
        <v>79</v>
      </c>
      <c r="AY631" s="18" t="s">
        <v>142</v>
      </c>
      <c r="BE631" s="238">
        <f>IF(N631="základní",J631,0)</f>
        <v>0</v>
      </c>
      <c r="BF631" s="238">
        <f>IF(N631="snížená",J631,0)</f>
        <v>0</v>
      </c>
      <c r="BG631" s="238">
        <f>IF(N631="zákl. přenesená",J631,0)</f>
        <v>0</v>
      </c>
      <c r="BH631" s="238">
        <f>IF(N631="sníž. přenesená",J631,0)</f>
        <v>0</v>
      </c>
      <c r="BI631" s="238">
        <f>IF(N631="nulová",J631,0)</f>
        <v>0</v>
      </c>
      <c r="BJ631" s="18" t="s">
        <v>77</v>
      </c>
      <c r="BK631" s="238">
        <f>ROUND(I631*H631,2)</f>
        <v>0</v>
      </c>
      <c r="BL631" s="18" t="s">
        <v>251</v>
      </c>
      <c r="BM631" s="237" t="s">
        <v>993</v>
      </c>
    </row>
    <row r="632" spans="1:51" s="14" customFormat="1" ht="12">
      <c r="A632" s="14"/>
      <c r="B632" s="250"/>
      <c r="C632" s="251"/>
      <c r="D632" s="241" t="s">
        <v>152</v>
      </c>
      <c r="E632" s="252" t="s">
        <v>18</v>
      </c>
      <c r="F632" s="253" t="s">
        <v>748</v>
      </c>
      <c r="G632" s="251"/>
      <c r="H632" s="254">
        <v>8.52</v>
      </c>
      <c r="I632" s="255"/>
      <c r="J632" s="251"/>
      <c r="K632" s="251"/>
      <c r="L632" s="256"/>
      <c r="M632" s="257"/>
      <c r="N632" s="258"/>
      <c r="O632" s="258"/>
      <c r="P632" s="258"/>
      <c r="Q632" s="258"/>
      <c r="R632" s="258"/>
      <c r="S632" s="258"/>
      <c r="T632" s="25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0" t="s">
        <v>152</v>
      </c>
      <c r="AU632" s="260" t="s">
        <v>79</v>
      </c>
      <c r="AV632" s="14" t="s">
        <v>79</v>
      </c>
      <c r="AW632" s="14" t="s">
        <v>32</v>
      </c>
      <c r="AX632" s="14" t="s">
        <v>70</v>
      </c>
      <c r="AY632" s="260" t="s">
        <v>142</v>
      </c>
    </row>
    <row r="633" spans="1:51" s="15" customFormat="1" ht="12">
      <c r="A633" s="15"/>
      <c r="B633" s="261"/>
      <c r="C633" s="262"/>
      <c r="D633" s="241" t="s">
        <v>152</v>
      </c>
      <c r="E633" s="263" t="s">
        <v>18</v>
      </c>
      <c r="F633" s="264" t="s">
        <v>156</v>
      </c>
      <c r="G633" s="262"/>
      <c r="H633" s="265">
        <v>8.52</v>
      </c>
      <c r="I633" s="266"/>
      <c r="J633" s="262"/>
      <c r="K633" s="262"/>
      <c r="L633" s="267"/>
      <c r="M633" s="268"/>
      <c r="N633" s="269"/>
      <c r="O633" s="269"/>
      <c r="P633" s="269"/>
      <c r="Q633" s="269"/>
      <c r="R633" s="269"/>
      <c r="S633" s="269"/>
      <c r="T633" s="270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1" t="s">
        <v>152</v>
      </c>
      <c r="AU633" s="271" t="s">
        <v>79</v>
      </c>
      <c r="AV633" s="15" t="s">
        <v>150</v>
      </c>
      <c r="AW633" s="15" t="s">
        <v>32</v>
      </c>
      <c r="AX633" s="15" t="s">
        <v>77</v>
      </c>
      <c r="AY633" s="271" t="s">
        <v>142</v>
      </c>
    </row>
    <row r="634" spans="1:65" s="2" customFormat="1" ht="16.5" customHeight="1">
      <c r="A634" s="39"/>
      <c r="B634" s="40"/>
      <c r="C634" s="227" t="s">
        <v>749</v>
      </c>
      <c r="D634" s="227" t="s">
        <v>145</v>
      </c>
      <c r="E634" s="228" t="s">
        <v>750</v>
      </c>
      <c r="F634" s="229" t="s">
        <v>751</v>
      </c>
      <c r="G634" s="230" t="s">
        <v>148</v>
      </c>
      <c r="H634" s="231">
        <v>41.86</v>
      </c>
      <c r="I634" s="232"/>
      <c r="J634" s="231">
        <f>ROUND(I634*H634,2)</f>
        <v>0</v>
      </c>
      <c r="K634" s="229" t="s">
        <v>149</v>
      </c>
      <c r="L634" s="45"/>
      <c r="M634" s="233" t="s">
        <v>18</v>
      </c>
      <c r="N634" s="234" t="s">
        <v>41</v>
      </c>
      <c r="O634" s="85"/>
      <c r="P634" s="235">
        <f>O634*H634</f>
        <v>0</v>
      </c>
      <c r="Q634" s="235">
        <v>0.0003</v>
      </c>
      <c r="R634" s="235">
        <f>Q634*H634</f>
        <v>0.012557999999999998</v>
      </c>
      <c r="S634" s="235">
        <v>0</v>
      </c>
      <c r="T634" s="236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7" t="s">
        <v>251</v>
      </c>
      <c r="AT634" s="237" t="s">
        <v>145</v>
      </c>
      <c r="AU634" s="237" t="s">
        <v>79</v>
      </c>
      <c r="AY634" s="18" t="s">
        <v>142</v>
      </c>
      <c r="BE634" s="238">
        <f>IF(N634="základní",J634,0)</f>
        <v>0</v>
      </c>
      <c r="BF634" s="238">
        <f>IF(N634="snížená",J634,0)</f>
        <v>0</v>
      </c>
      <c r="BG634" s="238">
        <f>IF(N634="zákl. přenesená",J634,0)</f>
        <v>0</v>
      </c>
      <c r="BH634" s="238">
        <f>IF(N634="sníž. přenesená",J634,0)</f>
        <v>0</v>
      </c>
      <c r="BI634" s="238">
        <f>IF(N634="nulová",J634,0)</f>
        <v>0</v>
      </c>
      <c r="BJ634" s="18" t="s">
        <v>77</v>
      </c>
      <c r="BK634" s="238">
        <f>ROUND(I634*H634,2)</f>
        <v>0</v>
      </c>
      <c r="BL634" s="18" t="s">
        <v>251</v>
      </c>
      <c r="BM634" s="237" t="s">
        <v>994</v>
      </c>
    </row>
    <row r="635" spans="1:51" s="13" customFormat="1" ht="12">
      <c r="A635" s="13"/>
      <c r="B635" s="239"/>
      <c r="C635" s="240"/>
      <c r="D635" s="241" t="s">
        <v>152</v>
      </c>
      <c r="E635" s="242" t="s">
        <v>18</v>
      </c>
      <c r="F635" s="243" t="s">
        <v>162</v>
      </c>
      <c r="G635" s="240"/>
      <c r="H635" s="242" t="s">
        <v>18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9" t="s">
        <v>152</v>
      </c>
      <c r="AU635" s="249" t="s">
        <v>79</v>
      </c>
      <c r="AV635" s="13" t="s">
        <v>77</v>
      </c>
      <c r="AW635" s="13" t="s">
        <v>32</v>
      </c>
      <c r="AX635" s="13" t="s">
        <v>70</v>
      </c>
      <c r="AY635" s="249" t="s">
        <v>142</v>
      </c>
    </row>
    <row r="636" spans="1:51" s="14" customFormat="1" ht="12">
      <c r="A636" s="14"/>
      <c r="B636" s="250"/>
      <c r="C636" s="251"/>
      <c r="D636" s="241" t="s">
        <v>152</v>
      </c>
      <c r="E636" s="252" t="s">
        <v>18</v>
      </c>
      <c r="F636" s="253" t="s">
        <v>163</v>
      </c>
      <c r="G636" s="251"/>
      <c r="H636" s="254">
        <v>41.86</v>
      </c>
      <c r="I636" s="255"/>
      <c r="J636" s="251"/>
      <c r="K636" s="251"/>
      <c r="L636" s="256"/>
      <c r="M636" s="257"/>
      <c r="N636" s="258"/>
      <c r="O636" s="258"/>
      <c r="P636" s="258"/>
      <c r="Q636" s="258"/>
      <c r="R636" s="258"/>
      <c r="S636" s="258"/>
      <c r="T636" s="25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0" t="s">
        <v>152</v>
      </c>
      <c r="AU636" s="260" t="s">
        <v>79</v>
      </c>
      <c r="AV636" s="14" t="s">
        <v>79</v>
      </c>
      <c r="AW636" s="14" t="s">
        <v>32</v>
      </c>
      <c r="AX636" s="14" t="s">
        <v>70</v>
      </c>
      <c r="AY636" s="260" t="s">
        <v>142</v>
      </c>
    </row>
    <row r="637" spans="1:51" s="15" customFormat="1" ht="12">
      <c r="A637" s="15"/>
      <c r="B637" s="261"/>
      <c r="C637" s="262"/>
      <c r="D637" s="241" t="s">
        <v>152</v>
      </c>
      <c r="E637" s="263" t="s">
        <v>18</v>
      </c>
      <c r="F637" s="264" t="s">
        <v>156</v>
      </c>
      <c r="G637" s="262"/>
      <c r="H637" s="265">
        <v>41.86</v>
      </c>
      <c r="I637" s="266"/>
      <c r="J637" s="262"/>
      <c r="K637" s="262"/>
      <c r="L637" s="267"/>
      <c r="M637" s="268"/>
      <c r="N637" s="269"/>
      <c r="O637" s="269"/>
      <c r="P637" s="269"/>
      <c r="Q637" s="269"/>
      <c r="R637" s="269"/>
      <c r="S637" s="269"/>
      <c r="T637" s="270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71" t="s">
        <v>152</v>
      </c>
      <c r="AU637" s="271" t="s">
        <v>79</v>
      </c>
      <c r="AV637" s="15" t="s">
        <v>150</v>
      </c>
      <c r="AW637" s="15" t="s">
        <v>32</v>
      </c>
      <c r="AX637" s="15" t="s">
        <v>77</v>
      </c>
      <c r="AY637" s="271" t="s">
        <v>142</v>
      </c>
    </row>
    <row r="638" spans="1:65" s="2" customFormat="1" ht="16.5" customHeight="1">
      <c r="A638" s="39"/>
      <c r="B638" s="40"/>
      <c r="C638" s="227" t="s">
        <v>753</v>
      </c>
      <c r="D638" s="227" t="s">
        <v>145</v>
      </c>
      <c r="E638" s="228" t="s">
        <v>754</v>
      </c>
      <c r="F638" s="229" t="s">
        <v>755</v>
      </c>
      <c r="G638" s="230" t="s">
        <v>316</v>
      </c>
      <c r="H638" s="231">
        <v>4</v>
      </c>
      <c r="I638" s="232"/>
      <c r="J638" s="231">
        <f>ROUND(I638*H638,2)</f>
        <v>0</v>
      </c>
      <c r="K638" s="229" t="s">
        <v>149</v>
      </c>
      <c r="L638" s="45"/>
      <c r="M638" s="233" t="s">
        <v>18</v>
      </c>
      <c r="N638" s="234" t="s">
        <v>41</v>
      </c>
      <c r="O638" s="85"/>
      <c r="P638" s="235">
        <f>O638*H638</f>
        <v>0</v>
      </c>
      <c r="Q638" s="235">
        <v>0</v>
      </c>
      <c r="R638" s="235">
        <f>Q638*H638</f>
        <v>0</v>
      </c>
      <c r="S638" s="235">
        <v>0</v>
      </c>
      <c r="T638" s="236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7" t="s">
        <v>251</v>
      </c>
      <c r="AT638" s="237" t="s">
        <v>145</v>
      </c>
      <c r="AU638" s="237" t="s">
        <v>79</v>
      </c>
      <c r="AY638" s="18" t="s">
        <v>142</v>
      </c>
      <c r="BE638" s="238">
        <f>IF(N638="základní",J638,0)</f>
        <v>0</v>
      </c>
      <c r="BF638" s="238">
        <f>IF(N638="snížená",J638,0)</f>
        <v>0</v>
      </c>
      <c r="BG638" s="238">
        <f>IF(N638="zákl. přenesená",J638,0)</f>
        <v>0</v>
      </c>
      <c r="BH638" s="238">
        <f>IF(N638="sníž. přenesená",J638,0)</f>
        <v>0</v>
      </c>
      <c r="BI638" s="238">
        <f>IF(N638="nulová",J638,0)</f>
        <v>0</v>
      </c>
      <c r="BJ638" s="18" t="s">
        <v>77</v>
      </c>
      <c r="BK638" s="238">
        <f>ROUND(I638*H638,2)</f>
        <v>0</v>
      </c>
      <c r="BL638" s="18" t="s">
        <v>251</v>
      </c>
      <c r="BM638" s="237" t="s">
        <v>995</v>
      </c>
    </row>
    <row r="639" spans="1:51" s="13" customFormat="1" ht="12">
      <c r="A639" s="13"/>
      <c r="B639" s="239"/>
      <c r="C639" s="240"/>
      <c r="D639" s="241" t="s">
        <v>152</v>
      </c>
      <c r="E639" s="242" t="s">
        <v>18</v>
      </c>
      <c r="F639" s="243" t="s">
        <v>757</v>
      </c>
      <c r="G639" s="240"/>
      <c r="H639" s="242" t="s">
        <v>18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9" t="s">
        <v>152</v>
      </c>
      <c r="AU639" s="249" t="s">
        <v>79</v>
      </c>
      <c r="AV639" s="13" t="s">
        <v>77</v>
      </c>
      <c r="AW639" s="13" t="s">
        <v>32</v>
      </c>
      <c r="AX639" s="13" t="s">
        <v>70</v>
      </c>
      <c r="AY639" s="249" t="s">
        <v>142</v>
      </c>
    </row>
    <row r="640" spans="1:51" s="14" customFormat="1" ht="12">
      <c r="A640" s="14"/>
      <c r="B640" s="250"/>
      <c r="C640" s="251"/>
      <c r="D640" s="241" t="s">
        <v>152</v>
      </c>
      <c r="E640" s="252" t="s">
        <v>18</v>
      </c>
      <c r="F640" s="253" t="s">
        <v>758</v>
      </c>
      <c r="G640" s="251"/>
      <c r="H640" s="254">
        <v>4</v>
      </c>
      <c r="I640" s="255"/>
      <c r="J640" s="251"/>
      <c r="K640" s="251"/>
      <c r="L640" s="256"/>
      <c r="M640" s="257"/>
      <c r="N640" s="258"/>
      <c r="O640" s="258"/>
      <c r="P640" s="258"/>
      <c r="Q640" s="258"/>
      <c r="R640" s="258"/>
      <c r="S640" s="258"/>
      <c r="T640" s="25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0" t="s">
        <v>152</v>
      </c>
      <c r="AU640" s="260" t="s">
        <v>79</v>
      </c>
      <c r="AV640" s="14" t="s">
        <v>79</v>
      </c>
      <c r="AW640" s="14" t="s">
        <v>32</v>
      </c>
      <c r="AX640" s="14" t="s">
        <v>70</v>
      </c>
      <c r="AY640" s="260" t="s">
        <v>142</v>
      </c>
    </row>
    <row r="641" spans="1:51" s="15" customFormat="1" ht="12">
      <c r="A641" s="15"/>
      <c r="B641" s="261"/>
      <c r="C641" s="262"/>
      <c r="D641" s="241" t="s">
        <v>152</v>
      </c>
      <c r="E641" s="263" t="s">
        <v>18</v>
      </c>
      <c r="F641" s="264" t="s">
        <v>156</v>
      </c>
      <c r="G641" s="262"/>
      <c r="H641" s="265">
        <v>4</v>
      </c>
      <c r="I641" s="266"/>
      <c r="J641" s="262"/>
      <c r="K641" s="262"/>
      <c r="L641" s="267"/>
      <c r="M641" s="268"/>
      <c r="N641" s="269"/>
      <c r="O641" s="269"/>
      <c r="P641" s="269"/>
      <c r="Q641" s="269"/>
      <c r="R641" s="269"/>
      <c r="S641" s="269"/>
      <c r="T641" s="270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1" t="s">
        <v>152</v>
      </c>
      <c r="AU641" s="271" t="s">
        <v>79</v>
      </c>
      <c r="AV641" s="15" t="s">
        <v>150</v>
      </c>
      <c r="AW641" s="15" t="s">
        <v>32</v>
      </c>
      <c r="AX641" s="15" t="s">
        <v>77</v>
      </c>
      <c r="AY641" s="271" t="s">
        <v>142</v>
      </c>
    </row>
    <row r="642" spans="1:65" s="2" customFormat="1" ht="16.5" customHeight="1">
      <c r="A642" s="39"/>
      <c r="B642" s="40"/>
      <c r="C642" s="272" t="s">
        <v>759</v>
      </c>
      <c r="D642" s="272" t="s">
        <v>321</v>
      </c>
      <c r="E642" s="273" t="s">
        <v>760</v>
      </c>
      <c r="F642" s="274" t="s">
        <v>761</v>
      </c>
      <c r="G642" s="275" t="s">
        <v>316</v>
      </c>
      <c r="H642" s="276">
        <v>4.4</v>
      </c>
      <c r="I642" s="277"/>
      <c r="J642" s="276">
        <f>ROUND(I642*H642,2)</f>
        <v>0</v>
      </c>
      <c r="K642" s="274" t="s">
        <v>762</v>
      </c>
      <c r="L642" s="278"/>
      <c r="M642" s="279" t="s">
        <v>18</v>
      </c>
      <c r="N642" s="280" t="s">
        <v>41</v>
      </c>
      <c r="O642" s="85"/>
      <c r="P642" s="235">
        <f>O642*H642</f>
        <v>0</v>
      </c>
      <c r="Q642" s="235">
        <v>4E-05</v>
      </c>
      <c r="R642" s="235">
        <f>Q642*H642</f>
        <v>0.00017600000000000002</v>
      </c>
      <c r="S642" s="235">
        <v>0</v>
      </c>
      <c r="T642" s="236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7" t="s">
        <v>324</v>
      </c>
      <c r="AT642" s="237" t="s">
        <v>321</v>
      </c>
      <c r="AU642" s="237" t="s">
        <v>79</v>
      </c>
      <c r="AY642" s="18" t="s">
        <v>142</v>
      </c>
      <c r="BE642" s="238">
        <f>IF(N642="základní",J642,0)</f>
        <v>0</v>
      </c>
      <c r="BF642" s="238">
        <f>IF(N642="snížená",J642,0)</f>
        <v>0</v>
      </c>
      <c r="BG642" s="238">
        <f>IF(N642="zákl. přenesená",J642,0)</f>
        <v>0</v>
      </c>
      <c r="BH642" s="238">
        <f>IF(N642="sníž. přenesená",J642,0)</f>
        <v>0</v>
      </c>
      <c r="BI642" s="238">
        <f>IF(N642="nulová",J642,0)</f>
        <v>0</v>
      </c>
      <c r="BJ642" s="18" t="s">
        <v>77</v>
      </c>
      <c r="BK642" s="238">
        <f>ROUND(I642*H642,2)</f>
        <v>0</v>
      </c>
      <c r="BL642" s="18" t="s">
        <v>251</v>
      </c>
      <c r="BM642" s="237" t="s">
        <v>996</v>
      </c>
    </row>
    <row r="643" spans="1:51" s="13" customFormat="1" ht="12">
      <c r="A643" s="13"/>
      <c r="B643" s="239"/>
      <c r="C643" s="240"/>
      <c r="D643" s="241" t="s">
        <v>152</v>
      </c>
      <c r="E643" s="242" t="s">
        <v>18</v>
      </c>
      <c r="F643" s="243" t="s">
        <v>757</v>
      </c>
      <c r="G643" s="240"/>
      <c r="H643" s="242" t="s">
        <v>18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9" t="s">
        <v>152</v>
      </c>
      <c r="AU643" s="249" t="s">
        <v>79</v>
      </c>
      <c r="AV643" s="13" t="s">
        <v>77</v>
      </c>
      <c r="AW643" s="13" t="s">
        <v>32</v>
      </c>
      <c r="AX643" s="13" t="s">
        <v>70</v>
      </c>
      <c r="AY643" s="249" t="s">
        <v>142</v>
      </c>
    </row>
    <row r="644" spans="1:51" s="14" customFormat="1" ht="12">
      <c r="A644" s="14"/>
      <c r="B644" s="250"/>
      <c r="C644" s="251"/>
      <c r="D644" s="241" t="s">
        <v>152</v>
      </c>
      <c r="E644" s="252" t="s">
        <v>18</v>
      </c>
      <c r="F644" s="253" t="s">
        <v>758</v>
      </c>
      <c r="G644" s="251"/>
      <c r="H644" s="254">
        <v>4</v>
      </c>
      <c r="I644" s="255"/>
      <c r="J644" s="251"/>
      <c r="K644" s="251"/>
      <c r="L644" s="256"/>
      <c r="M644" s="257"/>
      <c r="N644" s="258"/>
      <c r="O644" s="258"/>
      <c r="P644" s="258"/>
      <c r="Q644" s="258"/>
      <c r="R644" s="258"/>
      <c r="S644" s="258"/>
      <c r="T644" s="25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0" t="s">
        <v>152</v>
      </c>
      <c r="AU644" s="260" t="s">
        <v>79</v>
      </c>
      <c r="AV644" s="14" t="s">
        <v>79</v>
      </c>
      <c r="AW644" s="14" t="s">
        <v>32</v>
      </c>
      <c r="AX644" s="14" t="s">
        <v>70</v>
      </c>
      <c r="AY644" s="260" t="s">
        <v>142</v>
      </c>
    </row>
    <row r="645" spans="1:51" s="15" customFormat="1" ht="12">
      <c r="A645" s="15"/>
      <c r="B645" s="261"/>
      <c r="C645" s="262"/>
      <c r="D645" s="241" t="s">
        <v>152</v>
      </c>
      <c r="E645" s="263" t="s">
        <v>18</v>
      </c>
      <c r="F645" s="264" t="s">
        <v>156</v>
      </c>
      <c r="G645" s="262"/>
      <c r="H645" s="265">
        <v>4</v>
      </c>
      <c r="I645" s="266"/>
      <c r="J645" s="262"/>
      <c r="K645" s="262"/>
      <c r="L645" s="267"/>
      <c r="M645" s="268"/>
      <c r="N645" s="269"/>
      <c r="O645" s="269"/>
      <c r="P645" s="269"/>
      <c r="Q645" s="269"/>
      <c r="R645" s="269"/>
      <c r="S645" s="269"/>
      <c r="T645" s="270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71" t="s">
        <v>152</v>
      </c>
      <c r="AU645" s="271" t="s">
        <v>79</v>
      </c>
      <c r="AV645" s="15" t="s">
        <v>150</v>
      </c>
      <c r="AW645" s="15" t="s">
        <v>32</v>
      </c>
      <c r="AX645" s="15" t="s">
        <v>77</v>
      </c>
      <c r="AY645" s="271" t="s">
        <v>142</v>
      </c>
    </row>
    <row r="646" spans="1:51" s="14" customFormat="1" ht="12">
      <c r="A646" s="14"/>
      <c r="B646" s="250"/>
      <c r="C646" s="251"/>
      <c r="D646" s="241" t="s">
        <v>152</v>
      </c>
      <c r="E646" s="251"/>
      <c r="F646" s="253" t="s">
        <v>764</v>
      </c>
      <c r="G646" s="251"/>
      <c r="H646" s="254">
        <v>4.4</v>
      </c>
      <c r="I646" s="255"/>
      <c r="J646" s="251"/>
      <c r="K646" s="251"/>
      <c r="L646" s="256"/>
      <c r="M646" s="257"/>
      <c r="N646" s="258"/>
      <c r="O646" s="258"/>
      <c r="P646" s="258"/>
      <c r="Q646" s="258"/>
      <c r="R646" s="258"/>
      <c r="S646" s="258"/>
      <c r="T646" s="25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0" t="s">
        <v>152</v>
      </c>
      <c r="AU646" s="260" t="s">
        <v>79</v>
      </c>
      <c r="AV646" s="14" t="s">
        <v>79</v>
      </c>
      <c r="AW646" s="14" t="s">
        <v>4</v>
      </c>
      <c r="AX646" s="14" t="s">
        <v>77</v>
      </c>
      <c r="AY646" s="260" t="s">
        <v>142</v>
      </c>
    </row>
    <row r="647" spans="1:65" s="2" customFormat="1" ht="16.5" customHeight="1">
      <c r="A647" s="39"/>
      <c r="B647" s="40"/>
      <c r="C647" s="227" t="s">
        <v>765</v>
      </c>
      <c r="D647" s="227" t="s">
        <v>145</v>
      </c>
      <c r="E647" s="228" t="s">
        <v>766</v>
      </c>
      <c r="F647" s="229" t="s">
        <v>767</v>
      </c>
      <c r="G647" s="230" t="s">
        <v>148</v>
      </c>
      <c r="H647" s="231">
        <v>41.86</v>
      </c>
      <c r="I647" s="232"/>
      <c r="J647" s="231">
        <f>ROUND(I647*H647,2)</f>
        <v>0</v>
      </c>
      <c r="K647" s="229" t="s">
        <v>149</v>
      </c>
      <c r="L647" s="45"/>
      <c r="M647" s="233" t="s">
        <v>18</v>
      </c>
      <c r="N647" s="234" t="s">
        <v>41</v>
      </c>
      <c r="O647" s="85"/>
      <c r="P647" s="235">
        <f>O647*H647</f>
        <v>0</v>
      </c>
      <c r="Q647" s="235">
        <v>0.0077</v>
      </c>
      <c r="R647" s="235">
        <f>Q647*H647</f>
        <v>0.322322</v>
      </c>
      <c r="S647" s="235">
        <v>0</v>
      </c>
      <c r="T647" s="236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7" t="s">
        <v>251</v>
      </c>
      <c r="AT647" s="237" t="s">
        <v>145</v>
      </c>
      <c r="AU647" s="237" t="s">
        <v>79</v>
      </c>
      <c r="AY647" s="18" t="s">
        <v>142</v>
      </c>
      <c r="BE647" s="238">
        <f>IF(N647="základní",J647,0)</f>
        <v>0</v>
      </c>
      <c r="BF647" s="238">
        <f>IF(N647="snížená",J647,0)</f>
        <v>0</v>
      </c>
      <c r="BG647" s="238">
        <f>IF(N647="zákl. přenesená",J647,0)</f>
        <v>0</v>
      </c>
      <c r="BH647" s="238">
        <f>IF(N647="sníž. přenesená",J647,0)</f>
        <v>0</v>
      </c>
      <c r="BI647" s="238">
        <f>IF(N647="nulová",J647,0)</f>
        <v>0</v>
      </c>
      <c r="BJ647" s="18" t="s">
        <v>77</v>
      </c>
      <c r="BK647" s="238">
        <f>ROUND(I647*H647,2)</f>
        <v>0</v>
      </c>
      <c r="BL647" s="18" t="s">
        <v>251</v>
      </c>
      <c r="BM647" s="237" t="s">
        <v>997</v>
      </c>
    </row>
    <row r="648" spans="1:51" s="13" customFormat="1" ht="12">
      <c r="A648" s="13"/>
      <c r="B648" s="239"/>
      <c r="C648" s="240"/>
      <c r="D648" s="241" t="s">
        <v>152</v>
      </c>
      <c r="E648" s="242" t="s">
        <v>18</v>
      </c>
      <c r="F648" s="243" t="s">
        <v>162</v>
      </c>
      <c r="G648" s="240"/>
      <c r="H648" s="242" t="s">
        <v>18</v>
      </c>
      <c r="I648" s="244"/>
      <c r="J648" s="240"/>
      <c r="K648" s="240"/>
      <c r="L648" s="245"/>
      <c r="M648" s="246"/>
      <c r="N648" s="247"/>
      <c r="O648" s="247"/>
      <c r="P648" s="247"/>
      <c r="Q648" s="247"/>
      <c r="R648" s="247"/>
      <c r="S648" s="247"/>
      <c r="T648" s="24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9" t="s">
        <v>152</v>
      </c>
      <c r="AU648" s="249" t="s">
        <v>79</v>
      </c>
      <c r="AV648" s="13" t="s">
        <v>77</v>
      </c>
      <c r="AW648" s="13" t="s">
        <v>32</v>
      </c>
      <c r="AX648" s="13" t="s">
        <v>70</v>
      </c>
      <c r="AY648" s="249" t="s">
        <v>142</v>
      </c>
    </row>
    <row r="649" spans="1:51" s="14" customFormat="1" ht="12">
      <c r="A649" s="14"/>
      <c r="B649" s="250"/>
      <c r="C649" s="251"/>
      <c r="D649" s="241" t="s">
        <v>152</v>
      </c>
      <c r="E649" s="252" t="s">
        <v>18</v>
      </c>
      <c r="F649" s="253" t="s">
        <v>163</v>
      </c>
      <c r="G649" s="251"/>
      <c r="H649" s="254">
        <v>41.86</v>
      </c>
      <c r="I649" s="255"/>
      <c r="J649" s="251"/>
      <c r="K649" s="251"/>
      <c r="L649" s="256"/>
      <c r="M649" s="257"/>
      <c r="N649" s="258"/>
      <c r="O649" s="258"/>
      <c r="P649" s="258"/>
      <c r="Q649" s="258"/>
      <c r="R649" s="258"/>
      <c r="S649" s="258"/>
      <c r="T649" s="259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0" t="s">
        <v>152</v>
      </c>
      <c r="AU649" s="260" t="s">
        <v>79</v>
      </c>
      <c r="AV649" s="14" t="s">
        <v>79</v>
      </c>
      <c r="AW649" s="14" t="s">
        <v>32</v>
      </c>
      <c r="AX649" s="14" t="s">
        <v>70</v>
      </c>
      <c r="AY649" s="260" t="s">
        <v>142</v>
      </c>
    </row>
    <row r="650" spans="1:51" s="15" customFormat="1" ht="12">
      <c r="A650" s="15"/>
      <c r="B650" s="261"/>
      <c r="C650" s="262"/>
      <c r="D650" s="241" t="s">
        <v>152</v>
      </c>
      <c r="E650" s="263" t="s">
        <v>18</v>
      </c>
      <c r="F650" s="264" t="s">
        <v>156</v>
      </c>
      <c r="G650" s="262"/>
      <c r="H650" s="265">
        <v>41.86</v>
      </c>
      <c r="I650" s="266"/>
      <c r="J650" s="262"/>
      <c r="K650" s="262"/>
      <c r="L650" s="267"/>
      <c r="M650" s="268"/>
      <c r="N650" s="269"/>
      <c r="O650" s="269"/>
      <c r="P650" s="269"/>
      <c r="Q650" s="269"/>
      <c r="R650" s="269"/>
      <c r="S650" s="269"/>
      <c r="T650" s="270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1" t="s">
        <v>152</v>
      </c>
      <c r="AU650" s="271" t="s">
        <v>79</v>
      </c>
      <c r="AV650" s="15" t="s">
        <v>150</v>
      </c>
      <c r="AW650" s="15" t="s">
        <v>32</v>
      </c>
      <c r="AX650" s="15" t="s">
        <v>77</v>
      </c>
      <c r="AY650" s="271" t="s">
        <v>142</v>
      </c>
    </row>
    <row r="651" spans="1:65" s="2" customFormat="1" ht="24" customHeight="1">
      <c r="A651" s="39"/>
      <c r="B651" s="40"/>
      <c r="C651" s="227" t="s">
        <v>769</v>
      </c>
      <c r="D651" s="227" t="s">
        <v>145</v>
      </c>
      <c r="E651" s="228" t="s">
        <v>770</v>
      </c>
      <c r="F651" s="229" t="s">
        <v>771</v>
      </c>
      <c r="G651" s="230" t="s">
        <v>309</v>
      </c>
      <c r="H651" s="232"/>
      <c r="I651" s="232"/>
      <c r="J651" s="231">
        <f>ROUND(I651*H651,2)</f>
        <v>0</v>
      </c>
      <c r="K651" s="229" t="s">
        <v>149</v>
      </c>
      <c r="L651" s="45"/>
      <c r="M651" s="233" t="s">
        <v>18</v>
      </c>
      <c r="N651" s="234" t="s">
        <v>41</v>
      </c>
      <c r="O651" s="85"/>
      <c r="P651" s="235">
        <f>O651*H651</f>
        <v>0</v>
      </c>
      <c r="Q651" s="235">
        <v>0</v>
      </c>
      <c r="R651" s="235">
        <f>Q651*H651</f>
        <v>0</v>
      </c>
      <c r="S651" s="235">
        <v>0</v>
      </c>
      <c r="T651" s="236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7" t="s">
        <v>251</v>
      </c>
      <c r="AT651" s="237" t="s">
        <v>145</v>
      </c>
      <c r="AU651" s="237" t="s">
        <v>79</v>
      </c>
      <c r="AY651" s="18" t="s">
        <v>142</v>
      </c>
      <c r="BE651" s="238">
        <f>IF(N651="základní",J651,0)</f>
        <v>0</v>
      </c>
      <c r="BF651" s="238">
        <f>IF(N651="snížená",J651,0)</f>
        <v>0</v>
      </c>
      <c r="BG651" s="238">
        <f>IF(N651="zákl. přenesená",J651,0)</f>
        <v>0</v>
      </c>
      <c r="BH651" s="238">
        <f>IF(N651="sníž. přenesená",J651,0)</f>
        <v>0</v>
      </c>
      <c r="BI651" s="238">
        <f>IF(N651="nulová",J651,0)</f>
        <v>0</v>
      </c>
      <c r="BJ651" s="18" t="s">
        <v>77</v>
      </c>
      <c r="BK651" s="238">
        <f>ROUND(I651*H651,2)</f>
        <v>0</v>
      </c>
      <c r="BL651" s="18" t="s">
        <v>251</v>
      </c>
      <c r="BM651" s="237" t="s">
        <v>998</v>
      </c>
    </row>
    <row r="652" spans="1:63" s="12" customFormat="1" ht="22.8" customHeight="1">
      <c r="A652" s="12"/>
      <c r="B652" s="211"/>
      <c r="C652" s="212"/>
      <c r="D652" s="213" t="s">
        <v>69</v>
      </c>
      <c r="E652" s="225" t="s">
        <v>773</v>
      </c>
      <c r="F652" s="225" t="s">
        <v>774</v>
      </c>
      <c r="G652" s="212"/>
      <c r="H652" s="212"/>
      <c r="I652" s="215"/>
      <c r="J652" s="226">
        <f>BK652</f>
        <v>0</v>
      </c>
      <c r="K652" s="212"/>
      <c r="L652" s="217"/>
      <c r="M652" s="218"/>
      <c r="N652" s="219"/>
      <c r="O652" s="219"/>
      <c r="P652" s="220">
        <f>SUM(P653:P719)</f>
        <v>0</v>
      </c>
      <c r="Q652" s="219"/>
      <c r="R652" s="220">
        <f>SUM(R653:R719)</f>
        <v>1.5487104999999999</v>
      </c>
      <c r="S652" s="219"/>
      <c r="T652" s="221">
        <f>SUM(T653:T719)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22" t="s">
        <v>79</v>
      </c>
      <c r="AT652" s="223" t="s">
        <v>69</v>
      </c>
      <c r="AU652" s="223" t="s">
        <v>77</v>
      </c>
      <c r="AY652" s="222" t="s">
        <v>142</v>
      </c>
      <c r="BK652" s="224">
        <f>SUM(BK653:BK719)</f>
        <v>0</v>
      </c>
    </row>
    <row r="653" spans="1:65" s="2" customFormat="1" ht="24" customHeight="1">
      <c r="A653" s="39"/>
      <c r="B653" s="40"/>
      <c r="C653" s="227" t="s">
        <v>775</v>
      </c>
      <c r="D653" s="227" t="s">
        <v>145</v>
      </c>
      <c r="E653" s="228" t="s">
        <v>776</v>
      </c>
      <c r="F653" s="229" t="s">
        <v>777</v>
      </c>
      <c r="G653" s="230" t="s">
        <v>148</v>
      </c>
      <c r="H653" s="231">
        <v>89.08</v>
      </c>
      <c r="I653" s="232"/>
      <c r="J653" s="231">
        <f>ROUND(I653*H653,2)</f>
        <v>0</v>
      </c>
      <c r="K653" s="229" t="s">
        <v>149</v>
      </c>
      <c r="L653" s="45"/>
      <c r="M653" s="233" t="s">
        <v>18</v>
      </c>
      <c r="N653" s="234" t="s">
        <v>41</v>
      </c>
      <c r="O653" s="85"/>
      <c r="P653" s="235">
        <f>O653*H653</f>
        <v>0</v>
      </c>
      <c r="Q653" s="235">
        <v>0.003</v>
      </c>
      <c r="R653" s="235">
        <f>Q653*H653</f>
        <v>0.26724</v>
      </c>
      <c r="S653" s="235">
        <v>0</v>
      </c>
      <c r="T653" s="236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7" t="s">
        <v>251</v>
      </c>
      <c r="AT653" s="237" t="s">
        <v>145</v>
      </c>
      <c r="AU653" s="237" t="s">
        <v>79</v>
      </c>
      <c r="AY653" s="18" t="s">
        <v>142</v>
      </c>
      <c r="BE653" s="238">
        <f>IF(N653="základní",J653,0)</f>
        <v>0</v>
      </c>
      <c r="BF653" s="238">
        <f>IF(N653="snížená",J653,0)</f>
        <v>0</v>
      </c>
      <c r="BG653" s="238">
        <f>IF(N653="zákl. přenesená",J653,0)</f>
        <v>0</v>
      </c>
      <c r="BH653" s="238">
        <f>IF(N653="sníž. přenesená",J653,0)</f>
        <v>0</v>
      </c>
      <c r="BI653" s="238">
        <f>IF(N653="nulová",J653,0)</f>
        <v>0</v>
      </c>
      <c r="BJ653" s="18" t="s">
        <v>77</v>
      </c>
      <c r="BK653" s="238">
        <f>ROUND(I653*H653,2)</f>
        <v>0</v>
      </c>
      <c r="BL653" s="18" t="s">
        <v>251</v>
      </c>
      <c r="BM653" s="237" t="s">
        <v>999</v>
      </c>
    </row>
    <row r="654" spans="1:51" s="14" customFormat="1" ht="12">
      <c r="A654" s="14"/>
      <c r="B654" s="250"/>
      <c r="C654" s="251"/>
      <c r="D654" s="241" t="s">
        <v>152</v>
      </c>
      <c r="E654" s="252" t="s">
        <v>18</v>
      </c>
      <c r="F654" s="253" t="s">
        <v>185</v>
      </c>
      <c r="G654" s="251"/>
      <c r="H654" s="254">
        <v>54.07</v>
      </c>
      <c r="I654" s="255"/>
      <c r="J654" s="251"/>
      <c r="K654" s="251"/>
      <c r="L654" s="256"/>
      <c r="M654" s="257"/>
      <c r="N654" s="258"/>
      <c r="O654" s="258"/>
      <c r="P654" s="258"/>
      <c r="Q654" s="258"/>
      <c r="R654" s="258"/>
      <c r="S654" s="258"/>
      <c r="T654" s="25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0" t="s">
        <v>152</v>
      </c>
      <c r="AU654" s="260" t="s">
        <v>79</v>
      </c>
      <c r="AV654" s="14" t="s">
        <v>79</v>
      </c>
      <c r="AW654" s="14" t="s">
        <v>32</v>
      </c>
      <c r="AX654" s="14" t="s">
        <v>70</v>
      </c>
      <c r="AY654" s="260" t="s">
        <v>142</v>
      </c>
    </row>
    <row r="655" spans="1:51" s="14" customFormat="1" ht="12">
      <c r="A655" s="14"/>
      <c r="B655" s="250"/>
      <c r="C655" s="251"/>
      <c r="D655" s="241" t="s">
        <v>152</v>
      </c>
      <c r="E655" s="252" t="s">
        <v>18</v>
      </c>
      <c r="F655" s="253" t="s">
        <v>187</v>
      </c>
      <c r="G655" s="251"/>
      <c r="H655" s="254">
        <v>36.76</v>
      </c>
      <c r="I655" s="255"/>
      <c r="J655" s="251"/>
      <c r="K655" s="251"/>
      <c r="L655" s="256"/>
      <c r="M655" s="257"/>
      <c r="N655" s="258"/>
      <c r="O655" s="258"/>
      <c r="P655" s="258"/>
      <c r="Q655" s="258"/>
      <c r="R655" s="258"/>
      <c r="S655" s="258"/>
      <c r="T655" s="25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0" t="s">
        <v>152</v>
      </c>
      <c r="AU655" s="260" t="s">
        <v>79</v>
      </c>
      <c r="AV655" s="14" t="s">
        <v>79</v>
      </c>
      <c r="AW655" s="14" t="s">
        <v>32</v>
      </c>
      <c r="AX655" s="14" t="s">
        <v>70</v>
      </c>
      <c r="AY655" s="260" t="s">
        <v>142</v>
      </c>
    </row>
    <row r="656" spans="1:51" s="14" customFormat="1" ht="12">
      <c r="A656" s="14"/>
      <c r="B656" s="250"/>
      <c r="C656" s="251"/>
      <c r="D656" s="241" t="s">
        <v>152</v>
      </c>
      <c r="E656" s="252" t="s">
        <v>18</v>
      </c>
      <c r="F656" s="253" t="s">
        <v>167</v>
      </c>
      <c r="G656" s="251"/>
      <c r="H656" s="254">
        <v>0.23</v>
      </c>
      <c r="I656" s="255"/>
      <c r="J656" s="251"/>
      <c r="K656" s="251"/>
      <c r="L656" s="256"/>
      <c r="M656" s="257"/>
      <c r="N656" s="258"/>
      <c r="O656" s="258"/>
      <c r="P656" s="258"/>
      <c r="Q656" s="258"/>
      <c r="R656" s="258"/>
      <c r="S656" s="258"/>
      <c r="T656" s="25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0" t="s">
        <v>152</v>
      </c>
      <c r="AU656" s="260" t="s">
        <v>79</v>
      </c>
      <c r="AV656" s="14" t="s">
        <v>79</v>
      </c>
      <c r="AW656" s="14" t="s">
        <v>32</v>
      </c>
      <c r="AX656" s="14" t="s">
        <v>70</v>
      </c>
      <c r="AY656" s="260" t="s">
        <v>142</v>
      </c>
    </row>
    <row r="657" spans="1:51" s="14" customFormat="1" ht="12">
      <c r="A657" s="14"/>
      <c r="B657" s="250"/>
      <c r="C657" s="251"/>
      <c r="D657" s="241" t="s">
        <v>152</v>
      </c>
      <c r="E657" s="252" t="s">
        <v>18</v>
      </c>
      <c r="F657" s="253" t="s">
        <v>168</v>
      </c>
      <c r="G657" s="251"/>
      <c r="H657" s="254">
        <v>0.39</v>
      </c>
      <c r="I657" s="255"/>
      <c r="J657" s="251"/>
      <c r="K657" s="251"/>
      <c r="L657" s="256"/>
      <c r="M657" s="257"/>
      <c r="N657" s="258"/>
      <c r="O657" s="258"/>
      <c r="P657" s="258"/>
      <c r="Q657" s="258"/>
      <c r="R657" s="258"/>
      <c r="S657" s="258"/>
      <c r="T657" s="25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0" t="s">
        <v>152</v>
      </c>
      <c r="AU657" s="260" t="s">
        <v>79</v>
      </c>
      <c r="AV657" s="14" t="s">
        <v>79</v>
      </c>
      <c r="AW657" s="14" t="s">
        <v>32</v>
      </c>
      <c r="AX657" s="14" t="s">
        <v>70</v>
      </c>
      <c r="AY657" s="260" t="s">
        <v>142</v>
      </c>
    </row>
    <row r="658" spans="1:51" s="14" customFormat="1" ht="12">
      <c r="A658" s="14"/>
      <c r="B658" s="250"/>
      <c r="C658" s="251"/>
      <c r="D658" s="241" t="s">
        <v>152</v>
      </c>
      <c r="E658" s="252" t="s">
        <v>18</v>
      </c>
      <c r="F658" s="253" t="s">
        <v>169</v>
      </c>
      <c r="G658" s="251"/>
      <c r="H658" s="254">
        <v>0.15</v>
      </c>
      <c r="I658" s="255"/>
      <c r="J658" s="251"/>
      <c r="K658" s="251"/>
      <c r="L658" s="256"/>
      <c r="M658" s="257"/>
      <c r="N658" s="258"/>
      <c r="O658" s="258"/>
      <c r="P658" s="258"/>
      <c r="Q658" s="258"/>
      <c r="R658" s="258"/>
      <c r="S658" s="258"/>
      <c r="T658" s="25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0" t="s">
        <v>152</v>
      </c>
      <c r="AU658" s="260" t="s">
        <v>79</v>
      </c>
      <c r="AV658" s="14" t="s">
        <v>79</v>
      </c>
      <c r="AW658" s="14" t="s">
        <v>32</v>
      </c>
      <c r="AX658" s="14" t="s">
        <v>70</v>
      </c>
      <c r="AY658" s="260" t="s">
        <v>142</v>
      </c>
    </row>
    <row r="659" spans="1:51" s="14" customFormat="1" ht="12">
      <c r="A659" s="14"/>
      <c r="B659" s="250"/>
      <c r="C659" s="251"/>
      <c r="D659" s="241" t="s">
        <v>152</v>
      </c>
      <c r="E659" s="252" t="s">
        <v>18</v>
      </c>
      <c r="F659" s="253" t="s">
        <v>779</v>
      </c>
      <c r="G659" s="251"/>
      <c r="H659" s="254">
        <v>-2.52</v>
      </c>
      <c r="I659" s="255"/>
      <c r="J659" s="251"/>
      <c r="K659" s="251"/>
      <c r="L659" s="256"/>
      <c r="M659" s="257"/>
      <c r="N659" s="258"/>
      <c r="O659" s="258"/>
      <c r="P659" s="258"/>
      <c r="Q659" s="258"/>
      <c r="R659" s="258"/>
      <c r="S659" s="258"/>
      <c r="T659" s="25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0" t="s">
        <v>152</v>
      </c>
      <c r="AU659" s="260" t="s">
        <v>79</v>
      </c>
      <c r="AV659" s="14" t="s">
        <v>79</v>
      </c>
      <c r="AW659" s="14" t="s">
        <v>32</v>
      </c>
      <c r="AX659" s="14" t="s">
        <v>70</v>
      </c>
      <c r="AY659" s="260" t="s">
        <v>142</v>
      </c>
    </row>
    <row r="660" spans="1:51" s="15" customFormat="1" ht="12">
      <c r="A660" s="15"/>
      <c r="B660" s="261"/>
      <c r="C660" s="262"/>
      <c r="D660" s="241" t="s">
        <v>152</v>
      </c>
      <c r="E660" s="263" t="s">
        <v>18</v>
      </c>
      <c r="F660" s="264" t="s">
        <v>156</v>
      </c>
      <c r="G660" s="262"/>
      <c r="H660" s="265">
        <v>89.08</v>
      </c>
      <c r="I660" s="266"/>
      <c r="J660" s="262"/>
      <c r="K660" s="262"/>
      <c r="L660" s="267"/>
      <c r="M660" s="268"/>
      <c r="N660" s="269"/>
      <c r="O660" s="269"/>
      <c r="P660" s="269"/>
      <c r="Q660" s="269"/>
      <c r="R660" s="269"/>
      <c r="S660" s="269"/>
      <c r="T660" s="270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71" t="s">
        <v>152</v>
      </c>
      <c r="AU660" s="271" t="s">
        <v>79</v>
      </c>
      <c r="AV660" s="15" t="s">
        <v>150</v>
      </c>
      <c r="AW660" s="15" t="s">
        <v>32</v>
      </c>
      <c r="AX660" s="15" t="s">
        <v>77</v>
      </c>
      <c r="AY660" s="271" t="s">
        <v>142</v>
      </c>
    </row>
    <row r="661" spans="1:65" s="2" customFormat="1" ht="16.5" customHeight="1">
      <c r="A661" s="39"/>
      <c r="B661" s="40"/>
      <c r="C661" s="272" t="s">
        <v>780</v>
      </c>
      <c r="D661" s="272" t="s">
        <v>321</v>
      </c>
      <c r="E661" s="273" t="s">
        <v>781</v>
      </c>
      <c r="F661" s="274" t="s">
        <v>782</v>
      </c>
      <c r="G661" s="275" t="s">
        <v>148</v>
      </c>
      <c r="H661" s="276">
        <v>97.82</v>
      </c>
      <c r="I661" s="277"/>
      <c r="J661" s="276">
        <f>ROUND(I661*H661,2)</f>
        <v>0</v>
      </c>
      <c r="K661" s="274" t="s">
        <v>149</v>
      </c>
      <c r="L661" s="278"/>
      <c r="M661" s="279" t="s">
        <v>18</v>
      </c>
      <c r="N661" s="280" t="s">
        <v>41</v>
      </c>
      <c r="O661" s="85"/>
      <c r="P661" s="235">
        <f>O661*H661</f>
        <v>0</v>
      </c>
      <c r="Q661" s="235">
        <v>0.0126</v>
      </c>
      <c r="R661" s="235">
        <f>Q661*H661</f>
        <v>1.232532</v>
      </c>
      <c r="S661" s="235">
        <v>0</v>
      </c>
      <c r="T661" s="236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7" t="s">
        <v>324</v>
      </c>
      <c r="AT661" s="237" t="s">
        <v>321</v>
      </c>
      <c r="AU661" s="237" t="s">
        <v>79</v>
      </c>
      <c r="AY661" s="18" t="s">
        <v>142</v>
      </c>
      <c r="BE661" s="238">
        <f>IF(N661="základní",J661,0)</f>
        <v>0</v>
      </c>
      <c r="BF661" s="238">
        <f>IF(N661="snížená",J661,0)</f>
        <v>0</v>
      </c>
      <c r="BG661" s="238">
        <f>IF(N661="zákl. přenesená",J661,0)</f>
        <v>0</v>
      </c>
      <c r="BH661" s="238">
        <f>IF(N661="sníž. přenesená",J661,0)</f>
        <v>0</v>
      </c>
      <c r="BI661" s="238">
        <f>IF(N661="nulová",J661,0)</f>
        <v>0</v>
      </c>
      <c r="BJ661" s="18" t="s">
        <v>77</v>
      </c>
      <c r="BK661" s="238">
        <f>ROUND(I661*H661,2)</f>
        <v>0</v>
      </c>
      <c r="BL661" s="18" t="s">
        <v>251</v>
      </c>
      <c r="BM661" s="237" t="s">
        <v>1000</v>
      </c>
    </row>
    <row r="662" spans="1:51" s="14" customFormat="1" ht="12">
      <c r="A662" s="14"/>
      <c r="B662" s="250"/>
      <c r="C662" s="251"/>
      <c r="D662" s="241" t="s">
        <v>152</v>
      </c>
      <c r="E662" s="252" t="s">
        <v>18</v>
      </c>
      <c r="F662" s="253" t="s">
        <v>185</v>
      </c>
      <c r="G662" s="251"/>
      <c r="H662" s="254">
        <v>54.07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0" t="s">
        <v>152</v>
      </c>
      <c r="AU662" s="260" t="s">
        <v>79</v>
      </c>
      <c r="AV662" s="14" t="s">
        <v>79</v>
      </c>
      <c r="AW662" s="14" t="s">
        <v>32</v>
      </c>
      <c r="AX662" s="14" t="s">
        <v>70</v>
      </c>
      <c r="AY662" s="260" t="s">
        <v>142</v>
      </c>
    </row>
    <row r="663" spans="1:51" s="14" customFormat="1" ht="12">
      <c r="A663" s="14"/>
      <c r="B663" s="250"/>
      <c r="C663" s="251"/>
      <c r="D663" s="241" t="s">
        <v>152</v>
      </c>
      <c r="E663" s="252" t="s">
        <v>18</v>
      </c>
      <c r="F663" s="253" t="s">
        <v>187</v>
      </c>
      <c r="G663" s="251"/>
      <c r="H663" s="254">
        <v>36.76</v>
      </c>
      <c r="I663" s="255"/>
      <c r="J663" s="251"/>
      <c r="K663" s="251"/>
      <c r="L663" s="256"/>
      <c r="M663" s="257"/>
      <c r="N663" s="258"/>
      <c r="O663" s="258"/>
      <c r="P663" s="258"/>
      <c r="Q663" s="258"/>
      <c r="R663" s="258"/>
      <c r="S663" s="258"/>
      <c r="T663" s="25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0" t="s">
        <v>152</v>
      </c>
      <c r="AU663" s="260" t="s">
        <v>79</v>
      </c>
      <c r="AV663" s="14" t="s">
        <v>79</v>
      </c>
      <c r="AW663" s="14" t="s">
        <v>32</v>
      </c>
      <c r="AX663" s="14" t="s">
        <v>70</v>
      </c>
      <c r="AY663" s="260" t="s">
        <v>142</v>
      </c>
    </row>
    <row r="664" spans="1:51" s="14" customFormat="1" ht="12">
      <c r="A664" s="14"/>
      <c r="B664" s="250"/>
      <c r="C664" s="251"/>
      <c r="D664" s="241" t="s">
        <v>152</v>
      </c>
      <c r="E664" s="252" t="s">
        <v>18</v>
      </c>
      <c r="F664" s="253" t="s">
        <v>167</v>
      </c>
      <c r="G664" s="251"/>
      <c r="H664" s="254">
        <v>0.23</v>
      </c>
      <c r="I664" s="255"/>
      <c r="J664" s="251"/>
      <c r="K664" s="251"/>
      <c r="L664" s="256"/>
      <c r="M664" s="257"/>
      <c r="N664" s="258"/>
      <c r="O664" s="258"/>
      <c r="P664" s="258"/>
      <c r="Q664" s="258"/>
      <c r="R664" s="258"/>
      <c r="S664" s="258"/>
      <c r="T664" s="25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0" t="s">
        <v>152</v>
      </c>
      <c r="AU664" s="260" t="s">
        <v>79</v>
      </c>
      <c r="AV664" s="14" t="s">
        <v>79</v>
      </c>
      <c r="AW664" s="14" t="s">
        <v>32</v>
      </c>
      <c r="AX664" s="14" t="s">
        <v>70</v>
      </c>
      <c r="AY664" s="260" t="s">
        <v>142</v>
      </c>
    </row>
    <row r="665" spans="1:51" s="14" customFormat="1" ht="12">
      <c r="A665" s="14"/>
      <c r="B665" s="250"/>
      <c r="C665" s="251"/>
      <c r="D665" s="241" t="s">
        <v>152</v>
      </c>
      <c r="E665" s="252" t="s">
        <v>18</v>
      </c>
      <c r="F665" s="253" t="s">
        <v>168</v>
      </c>
      <c r="G665" s="251"/>
      <c r="H665" s="254">
        <v>0.39</v>
      </c>
      <c r="I665" s="255"/>
      <c r="J665" s="251"/>
      <c r="K665" s="251"/>
      <c r="L665" s="256"/>
      <c r="M665" s="257"/>
      <c r="N665" s="258"/>
      <c r="O665" s="258"/>
      <c r="P665" s="258"/>
      <c r="Q665" s="258"/>
      <c r="R665" s="258"/>
      <c r="S665" s="258"/>
      <c r="T665" s="25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0" t="s">
        <v>152</v>
      </c>
      <c r="AU665" s="260" t="s">
        <v>79</v>
      </c>
      <c r="AV665" s="14" t="s">
        <v>79</v>
      </c>
      <c r="AW665" s="14" t="s">
        <v>32</v>
      </c>
      <c r="AX665" s="14" t="s">
        <v>70</v>
      </c>
      <c r="AY665" s="260" t="s">
        <v>142</v>
      </c>
    </row>
    <row r="666" spans="1:51" s="14" customFormat="1" ht="12">
      <c r="A666" s="14"/>
      <c r="B666" s="250"/>
      <c r="C666" s="251"/>
      <c r="D666" s="241" t="s">
        <v>152</v>
      </c>
      <c r="E666" s="252" t="s">
        <v>18</v>
      </c>
      <c r="F666" s="253" t="s">
        <v>779</v>
      </c>
      <c r="G666" s="251"/>
      <c r="H666" s="254">
        <v>-2.52</v>
      </c>
      <c r="I666" s="255"/>
      <c r="J666" s="251"/>
      <c r="K666" s="251"/>
      <c r="L666" s="256"/>
      <c r="M666" s="257"/>
      <c r="N666" s="258"/>
      <c r="O666" s="258"/>
      <c r="P666" s="258"/>
      <c r="Q666" s="258"/>
      <c r="R666" s="258"/>
      <c r="S666" s="258"/>
      <c r="T666" s="25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0" t="s">
        <v>152</v>
      </c>
      <c r="AU666" s="260" t="s">
        <v>79</v>
      </c>
      <c r="AV666" s="14" t="s">
        <v>79</v>
      </c>
      <c r="AW666" s="14" t="s">
        <v>32</v>
      </c>
      <c r="AX666" s="14" t="s">
        <v>70</v>
      </c>
      <c r="AY666" s="260" t="s">
        <v>142</v>
      </c>
    </row>
    <row r="667" spans="1:51" s="15" customFormat="1" ht="12">
      <c r="A667" s="15"/>
      <c r="B667" s="261"/>
      <c r="C667" s="262"/>
      <c r="D667" s="241" t="s">
        <v>152</v>
      </c>
      <c r="E667" s="263" t="s">
        <v>18</v>
      </c>
      <c r="F667" s="264" t="s">
        <v>156</v>
      </c>
      <c r="G667" s="262"/>
      <c r="H667" s="265">
        <v>88.93</v>
      </c>
      <c r="I667" s="266"/>
      <c r="J667" s="262"/>
      <c r="K667" s="262"/>
      <c r="L667" s="267"/>
      <c r="M667" s="268"/>
      <c r="N667" s="269"/>
      <c r="O667" s="269"/>
      <c r="P667" s="269"/>
      <c r="Q667" s="269"/>
      <c r="R667" s="269"/>
      <c r="S667" s="269"/>
      <c r="T667" s="270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71" t="s">
        <v>152</v>
      </c>
      <c r="AU667" s="271" t="s">
        <v>79</v>
      </c>
      <c r="AV667" s="15" t="s">
        <v>150</v>
      </c>
      <c r="AW667" s="15" t="s">
        <v>32</v>
      </c>
      <c r="AX667" s="15" t="s">
        <v>77</v>
      </c>
      <c r="AY667" s="271" t="s">
        <v>142</v>
      </c>
    </row>
    <row r="668" spans="1:51" s="14" customFormat="1" ht="12">
      <c r="A668" s="14"/>
      <c r="B668" s="250"/>
      <c r="C668" s="251"/>
      <c r="D668" s="241" t="s">
        <v>152</v>
      </c>
      <c r="E668" s="251"/>
      <c r="F668" s="253" t="s">
        <v>784</v>
      </c>
      <c r="G668" s="251"/>
      <c r="H668" s="254">
        <v>97.82</v>
      </c>
      <c r="I668" s="255"/>
      <c r="J668" s="251"/>
      <c r="K668" s="251"/>
      <c r="L668" s="256"/>
      <c r="M668" s="257"/>
      <c r="N668" s="258"/>
      <c r="O668" s="258"/>
      <c r="P668" s="258"/>
      <c r="Q668" s="258"/>
      <c r="R668" s="258"/>
      <c r="S668" s="258"/>
      <c r="T668" s="259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0" t="s">
        <v>152</v>
      </c>
      <c r="AU668" s="260" t="s">
        <v>79</v>
      </c>
      <c r="AV668" s="14" t="s">
        <v>79</v>
      </c>
      <c r="AW668" s="14" t="s">
        <v>4</v>
      </c>
      <c r="AX668" s="14" t="s">
        <v>77</v>
      </c>
      <c r="AY668" s="260" t="s">
        <v>142</v>
      </c>
    </row>
    <row r="669" spans="1:65" s="2" customFormat="1" ht="24" customHeight="1">
      <c r="A669" s="39"/>
      <c r="B669" s="40"/>
      <c r="C669" s="227" t="s">
        <v>785</v>
      </c>
      <c r="D669" s="227" t="s">
        <v>145</v>
      </c>
      <c r="E669" s="228" t="s">
        <v>786</v>
      </c>
      <c r="F669" s="229" t="s">
        <v>787</v>
      </c>
      <c r="G669" s="230" t="s">
        <v>148</v>
      </c>
      <c r="H669" s="231">
        <v>2.52</v>
      </c>
      <c r="I669" s="232"/>
      <c r="J669" s="231">
        <f>ROUND(I669*H669,2)</f>
        <v>0</v>
      </c>
      <c r="K669" s="229" t="s">
        <v>149</v>
      </c>
      <c r="L669" s="45"/>
      <c r="M669" s="233" t="s">
        <v>18</v>
      </c>
      <c r="N669" s="234" t="s">
        <v>41</v>
      </c>
      <c r="O669" s="85"/>
      <c r="P669" s="235">
        <f>O669*H669</f>
        <v>0</v>
      </c>
      <c r="Q669" s="235">
        <v>0.006</v>
      </c>
      <c r="R669" s="235">
        <f>Q669*H669</f>
        <v>0.01512</v>
      </c>
      <c r="S669" s="235">
        <v>0</v>
      </c>
      <c r="T669" s="236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7" t="s">
        <v>251</v>
      </c>
      <c r="AT669" s="237" t="s">
        <v>145</v>
      </c>
      <c r="AU669" s="237" t="s">
        <v>79</v>
      </c>
      <c r="AY669" s="18" t="s">
        <v>142</v>
      </c>
      <c r="BE669" s="238">
        <f>IF(N669="základní",J669,0)</f>
        <v>0</v>
      </c>
      <c r="BF669" s="238">
        <f>IF(N669="snížená",J669,0)</f>
        <v>0</v>
      </c>
      <c r="BG669" s="238">
        <f>IF(N669="zákl. přenesená",J669,0)</f>
        <v>0</v>
      </c>
      <c r="BH669" s="238">
        <f>IF(N669="sníž. přenesená",J669,0)</f>
        <v>0</v>
      </c>
      <c r="BI669" s="238">
        <f>IF(N669="nulová",J669,0)</f>
        <v>0</v>
      </c>
      <c r="BJ669" s="18" t="s">
        <v>77</v>
      </c>
      <c r="BK669" s="238">
        <f>ROUND(I669*H669,2)</f>
        <v>0</v>
      </c>
      <c r="BL669" s="18" t="s">
        <v>251</v>
      </c>
      <c r="BM669" s="237" t="s">
        <v>1001</v>
      </c>
    </row>
    <row r="670" spans="1:51" s="13" customFormat="1" ht="12">
      <c r="A670" s="13"/>
      <c r="B670" s="239"/>
      <c r="C670" s="240"/>
      <c r="D670" s="241" t="s">
        <v>152</v>
      </c>
      <c r="E670" s="242" t="s">
        <v>18</v>
      </c>
      <c r="F670" s="243" t="s">
        <v>789</v>
      </c>
      <c r="G670" s="240"/>
      <c r="H670" s="242" t="s">
        <v>18</v>
      </c>
      <c r="I670" s="244"/>
      <c r="J670" s="240"/>
      <c r="K670" s="240"/>
      <c r="L670" s="245"/>
      <c r="M670" s="246"/>
      <c r="N670" s="247"/>
      <c r="O670" s="247"/>
      <c r="P670" s="247"/>
      <c r="Q670" s="247"/>
      <c r="R670" s="247"/>
      <c r="S670" s="247"/>
      <c r="T670" s="24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9" t="s">
        <v>152</v>
      </c>
      <c r="AU670" s="249" t="s">
        <v>79</v>
      </c>
      <c r="AV670" s="13" t="s">
        <v>77</v>
      </c>
      <c r="AW670" s="13" t="s">
        <v>32</v>
      </c>
      <c r="AX670" s="13" t="s">
        <v>70</v>
      </c>
      <c r="AY670" s="249" t="s">
        <v>142</v>
      </c>
    </row>
    <row r="671" spans="1:51" s="14" customFormat="1" ht="12">
      <c r="A671" s="14"/>
      <c r="B671" s="250"/>
      <c r="C671" s="251"/>
      <c r="D671" s="241" t="s">
        <v>152</v>
      </c>
      <c r="E671" s="252" t="s">
        <v>18</v>
      </c>
      <c r="F671" s="253" t="s">
        <v>790</v>
      </c>
      <c r="G671" s="251"/>
      <c r="H671" s="254">
        <v>0.94</v>
      </c>
      <c r="I671" s="255"/>
      <c r="J671" s="251"/>
      <c r="K671" s="251"/>
      <c r="L671" s="256"/>
      <c r="M671" s="257"/>
      <c r="N671" s="258"/>
      <c r="O671" s="258"/>
      <c r="P671" s="258"/>
      <c r="Q671" s="258"/>
      <c r="R671" s="258"/>
      <c r="S671" s="258"/>
      <c r="T671" s="25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0" t="s">
        <v>152</v>
      </c>
      <c r="AU671" s="260" t="s">
        <v>79</v>
      </c>
      <c r="AV671" s="14" t="s">
        <v>79</v>
      </c>
      <c r="AW671" s="14" t="s">
        <v>32</v>
      </c>
      <c r="AX671" s="14" t="s">
        <v>70</v>
      </c>
      <c r="AY671" s="260" t="s">
        <v>142</v>
      </c>
    </row>
    <row r="672" spans="1:51" s="13" customFormat="1" ht="12">
      <c r="A672" s="13"/>
      <c r="B672" s="239"/>
      <c r="C672" s="240"/>
      <c r="D672" s="241" t="s">
        <v>152</v>
      </c>
      <c r="E672" s="242" t="s">
        <v>18</v>
      </c>
      <c r="F672" s="243" t="s">
        <v>791</v>
      </c>
      <c r="G672" s="240"/>
      <c r="H672" s="242" t="s">
        <v>18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9" t="s">
        <v>152</v>
      </c>
      <c r="AU672" s="249" t="s">
        <v>79</v>
      </c>
      <c r="AV672" s="13" t="s">
        <v>77</v>
      </c>
      <c r="AW672" s="13" t="s">
        <v>32</v>
      </c>
      <c r="AX672" s="13" t="s">
        <v>70</v>
      </c>
      <c r="AY672" s="249" t="s">
        <v>142</v>
      </c>
    </row>
    <row r="673" spans="1:51" s="14" customFormat="1" ht="12">
      <c r="A673" s="14"/>
      <c r="B673" s="250"/>
      <c r="C673" s="251"/>
      <c r="D673" s="241" t="s">
        <v>152</v>
      </c>
      <c r="E673" s="252" t="s">
        <v>18</v>
      </c>
      <c r="F673" s="253" t="s">
        <v>792</v>
      </c>
      <c r="G673" s="251"/>
      <c r="H673" s="254">
        <v>1.58</v>
      </c>
      <c r="I673" s="255"/>
      <c r="J673" s="251"/>
      <c r="K673" s="251"/>
      <c r="L673" s="256"/>
      <c r="M673" s="257"/>
      <c r="N673" s="258"/>
      <c r="O673" s="258"/>
      <c r="P673" s="258"/>
      <c r="Q673" s="258"/>
      <c r="R673" s="258"/>
      <c r="S673" s="258"/>
      <c r="T673" s="25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0" t="s">
        <v>152</v>
      </c>
      <c r="AU673" s="260" t="s">
        <v>79</v>
      </c>
      <c r="AV673" s="14" t="s">
        <v>79</v>
      </c>
      <c r="AW673" s="14" t="s">
        <v>32</v>
      </c>
      <c r="AX673" s="14" t="s">
        <v>70</v>
      </c>
      <c r="AY673" s="260" t="s">
        <v>142</v>
      </c>
    </row>
    <row r="674" spans="1:51" s="15" customFormat="1" ht="12">
      <c r="A674" s="15"/>
      <c r="B674" s="261"/>
      <c r="C674" s="262"/>
      <c r="D674" s="241" t="s">
        <v>152</v>
      </c>
      <c r="E674" s="263" t="s">
        <v>18</v>
      </c>
      <c r="F674" s="264" t="s">
        <v>156</v>
      </c>
      <c r="G674" s="262"/>
      <c r="H674" s="265">
        <v>2.52</v>
      </c>
      <c r="I674" s="266"/>
      <c r="J674" s="262"/>
      <c r="K674" s="262"/>
      <c r="L674" s="267"/>
      <c r="M674" s="268"/>
      <c r="N674" s="269"/>
      <c r="O674" s="269"/>
      <c r="P674" s="269"/>
      <c r="Q674" s="269"/>
      <c r="R674" s="269"/>
      <c r="S674" s="269"/>
      <c r="T674" s="270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71" t="s">
        <v>152</v>
      </c>
      <c r="AU674" s="271" t="s">
        <v>79</v>
      </c>
      <c r="AV674" s="15" t="s">
        <v>150</v>
      </c>
      <c r="AW674" s="15" t="s">
        <v>32</v>
      </c>
      <c r="AX674" s="15" t="s">
        <v>77</v>
      </c>
      <c r="AY674" s="271" t="s">
        <v>142</v>
      </c>
    </row>
    <row r="675" spans="1:65" s="2" customFormat="1" ht="16.5" customHeight="1">
      <c r="A675" s="39"/>
      <c r="B675" s="40"/>
      <c r="C675" s="272" t="s">
        <v>793</v>
      </c>
      <c r="D675" s="272" t="s">
        <v>321</v>
      </c>
      <c r="E675" s="273" t="s">
        <v>794</v>
      </c>
      <c r="F675" s="274" t="s">
        <v>795</v>
      </c>
      <c r="G675" s="275" t="s">
        <v>148</v>
      </c>
      <c r="H675" s="276">
        <v>2.77</v>
      </c>
      <c r="I675" s="277"/>
      <c r="J675" s="276">
        <f>ROUND(I675*H675,2)</f>
        <v>0</v>
      </c>
      <c r="K675" s="274" t="s">
        <v>231</v>
      </c>
      <c r="L675" s="278"/>
      <c r="M675" s="279" t="s">
        <v>18</v>
      </c>
      <c r="N675" s="280" t="s">
        <v>41</v>
      </c>
      <c r="O675" s="85"/>
      <c r="P675" s="235">
        <f>O675*H675</f>
        <v>0</v>
      </c>
      <c r="Q675" s="235">
        <v>0.00116</v>
      </c>
      <c r="R675" s="235">
        <f>Q675*H675</f>
        <v>0.0032132</v>
      </c>
      <c r="S675" s="235">
        <v>0</v>
      </c>
      <c r="T675" s="236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7" t="s">
        <v>324</v>
      </c>
      <c r="AT675" s="237" t="s">
        <v>321</v>
      </c>
      <c r="AU675" s="237" t="s">
        <v>79</v>
      </c>
      <c r="AY675" s="18" t="s">
        <v>142</v>
      </c>
      <c r="BE675" s="238">
        <f>IF(N675="základní",J675,0)</f>
        <v>0</v>
      </c>
      <c r="BF675" s="238">
        <f>IF(N675="snížená",J675,0)</f>
        <v>0</v>
      </c>
      <c r="BG675" s="238">
        <f>IF(N675="zákl. přenesená",J675,0)</f>
        <v>0</v>
      </c>
      <c r="BH675" s="238">
        <f>IF(N675="sníž. přenesená",J675,0)</f>
        <v>0</v>
      </c>
      <c r="BI675" s="238">
        <f>IF(N675="nulová",J675,0)</f>
        <v>0</v>
      </c>
      <c r="BJ675" s="18" t="s">
        <v>77</v>
      </c>
      <c r="BK675" s="238">
        <f>ROUND(I675*H675,2)</f>
        <v>0</v>
      </c>
      <c r="BL675" s="18" t="s">
        <v>251</v>
      </c>
      <c r="BM675" s="237" t="s">
        <v>1002</v>
      </c>
    </row>
    <row r="676" spans="1:51" s="13" customFormat="1" ht="12">
      <c r="A676" s="13"/>
      <c r="B676" s="239"/>
      <c r="C676" s="240"/>
      <c r="D676" s="241" t="s">
        <v>152</v>
      </c>
      <c r="E676" s="242" t="s">
        <v>18</v>
      </c>
      <c r="F676" s="243" t="s">
        <v>789</v>
      </c>
      <c r="G676" s="240"/>
      <c r="H676" s="242" t="s">
        <v>18</v>
      </c>
      <c r="I676" s="244"/>
      <c r="J676" s="240"/>
      <c r="K676" s="240"/>
      <c r="L676" s="245"/>
      <c r="M676" s="246"/>
      <c r="N676" s="247"/>
      <c r="O676" s="247"/>
      <c r="P676" s="247"/>
      <c r="Q676" s="247"/>
      <c r="R676" s="247"/>
      <c r="S676" s="247"/>
      <c r="T676" s="24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9" t="s">
        <v>152</v>
      </c>
      <c r="AU676" s="249" t="s">
        <v>79</v>
      </c>
      <c r="AV676" s="13" t="s">
        <v>77</v>
      </c>
      <c r="AW676" s="13" t="s">
        <v>32</v>
      </c>
      <c r="AX676" s="13" t="s">
        <v>70</v>
      </c>
      <c r="AY676" s="249" t="s">
        <v>142</v>
      </c>
    </row>
    <row r="677" spans="1:51" s="14" customFormat="1" ht="12">
      <c r="A677" s="14"/>
      <c r="B677" s="250"/>
      <c r="C677" s="251"/>
      <c r="D677" s="241" t="s">
        <v>152</v>
      </c>
      <c r="E677" s="252" t="s">
        <v>18</v>
      </c>
      <c r="F677" s="253" t="s">
        <v>790</v>
      </c>
      <c r="G677" s="251"/>
      <c r="H677" s="254">
        <v>0.94</v>
      </c>
      <c r="I677" s="255"/>
      <c r="J677" s="251"/>
      <c r="K677" s="251"/>
      <c r="L677" s="256"/>
      <c r="M677" s="257"/>
      <c r="N677" s="258"/>
      <c r="O677" s="258"/>
      <c r="P677" s="258"/>
      <c r="Q677" s="258"/>
      <c r="R677" s="258"/>
      <c r="S677" s="258"/>
      <c r="T677" s="25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0" t="s">
        <v>152</v>
      </c>
      <c r="AU677" s="260" t="s">
        <v>79</v>
      </c>
      <c r="AV677" s="14" t="s">
        <v>79</v>
      </c>
      <c r="AW677" s="14" t="s">
        <v>32</v>
      </c>
      <c r="AX677" s="14" t="s">
        <v>70</v>
      </c>
      <c r="AY677" s="260" t="s">
        <v>142</v>
      </c>
    </row>
    <row r="678" spans="1:51" s="13" customFormat="1" ht="12">
      <c r="A678" s="13"/>
      <c r="B678" s="239"/>
      <c r="C678" s="240"/>
      <c r="D678" s="241" t="s">
        <v>152</v>
      </c>
      <c r="E678" s="242" t="s">
        <v>18</v>
      </c>
      <c r="F678" s="243" t="s">
        <v>791</v>
      </c>
      <c r="G678" s="240"/>
      <c r="H678" s="242" t="s">
        <v>18</v>
      </c>
      <c r="I678" s="244"/>
      <c r="J678" s="240"/>
      <c r="K678" s="240"/>
      <c r="L678" s="245"/>
      <c r="M678" s="246"/>
      <c r="N678" s="247"/>
      <c r="O678" s="247"/>
      <c r="P678" s="247"/>
      <c r="Q678" s="247"/>
      <c r="R678" s="247"/>
      <c r="S678" s="247"/>
      <c r="T678" s="24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9" t="s">
        <v>152</v>
      </c>
      <c r="AU678" s="249" t="s">
        <v>79</v>
      </c>
      <c r="AV678" s="13" t="s">
        <v>77</v>
      </c>
      <c r="AW678" s="13" t="s">
        <v>32</v>
      </c>
      <c r="AX678" s="13" t="s">
        <v>70</v>
      </c>
      <c r="AY678" s="249" t="s">
        <v>142</v>
      </c>
    </row>
    <row r="679" spans="1:51" s="14" customFormat="1" ht="12">
      <c r="A679" s="14"/>
      <c r="B679" s="250"/>
      <c r="C679" s="251"/>
      <c r="D679" s="241" t="s">
        <v>152</v>
      </c>
      <c r="E679" s="252" t="s">
        <v>18</v>
      </c>
      <c r="F679" s="253" t="s">
        <v>792</v>
      </c>
      <c r="G679" s="251"/>
      <c r="H679" s="254">
        <v>1.58</v>
      </c>
      <c r="I679" s="255"/>
      <c r="J679" s="251"/>
      <c r="K679" s="251"/>
      <c r="L679" s="256"/>
      <c r="M679" s="257"/>
      <c r="N679" s="258"/>
      <c r="O679" s="258"/>
      <c r="P679" s="258"/>
      <c r="Q679" s="258"/>
      <c r="R679" s="258"/>
      <c r="S679" s="258"/>
      <c r="T679" s="25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0" t="s">
        <v>152</v>
      </c>
      <c r="AU679" s="260" t="s">
        <v>79</v>
      </c>
      <c r="AV679" s="14" t="s">
        <v>79</v>
      </c>
      <c r="AW679" s="14" t="s">
        <v>32</v>
      </c>
      <c r="AX679" s="14" t="s">
        <v>70</v>
      </c>
      <c r="AY679" s="260" t="s">
        <v>142</v>
      </c>
    </row>
    <row r="680" spans="1:51" s="15" customFormat="1" ht="12">
      <c r="A680" s="15"/>
      <c r="B680" s="261"/>
      <c r="C680" s="262"/>
      <c r="D680" s="241" t="s">
        <v>152</v>
      </c>
      <c r="E680" s="263" t="s">
        <v>18</v>
      </c>
      <c r="F680" s="264" t="s">
        <v>156</v>
      </c>
      <c r="G680" s="262"/>
      <c r="H680" s="265">
        <v>2.52</v>
      </c>
      <c r="I680" s="266"/>
      <c r="J680" s="262"/>
      <c r="K680" s="262"/>
      <c r="L680" s="267"/>
      <c r="M680" s="268"/>
      <c r="N680" s="269"/>
      <c r="O680" s="269"/>
      <c r="P680" s="269"/>
      <c r="Q680" s="269"/>
      <c r="R680" s="269"/>
      <c r="S680" s="269"/>
      <c r="T680" s="270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71" t="s">
        <v>152</v>
      </c>
      <c r="AU680" s="271" t="s">
        <v>79</v>
      </c>
      <c r="AV680" s="15" t="s">
        <v>150</v>
      </c>
      <c r="AW680" s="15" t="s">
        <v>32</v>
      </c>
      <c r="AX680" s="15" t="s">
        <v>77</v>
      </c>
      <c r="AY680" s="271" t="s">
        <v>142</v>
      </c>
    </row>
    <row r="681" spans="1:51" s="14" customFormat="1" ht="12">
      <c r="A681" s="14"/>
      <c r="B681" s="250"/>
      <c r="C681" s="251"/>
      <c r="D681" s="241" t="s">
        <v>152</v>
      </c>
      <c r="E681" s="251"/>
      <c r="F681" s="253" t="s">
        <v>797</v>
      </c>
      <c r="G681" s="251"/>
      <c r="H681" s="254">
        <v>2.77</v>
      </c>
      <c r="I681" s="255"/>
      <c r="J681" s="251"/>
      <c r="K681" s="251"/>
      <c r="L681" s="256"/>
      <c r="M681" s="257"/>
      <c r="N681" s="258"/>
      <c r="O681" s="258"/>
      <c r="P681" s="258"/>
      <c r="Q681" s="258"/>
      <c r="R681" s="258"/>
      <c r="S681" s="258"/>
      <c r="T681" s="25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0" t="s">
        <v>152</v>
      </c>
      <c r="AU681" s="260" t="s">
        <v>79</v>
      </c>
      <c r="AV681" s="14" t="s">
        <v>79</v>
      </c>
      <c r="AW681" s="14" t="s">
        <v>4</v>
      </c>
      <c r="AX681" s="14" t="s">
        <v>77</v>
      </c>
      <c r="AY681" s="260" t="s">
        <v>142</v>
      </c>
    </row>
    <row r="682" spans="1:65" s="2" customFormat="1" ht="24" customHeight="1">
      <c r="A682" s="39"/>
      <c r="B682" s="40"/>
      <c r="C682" s="227" t="s">
        <v>798</v>
      </c>
      <c r="D682" s="227" t="s">
        <v>145</v>
      </c>
      <c r="E682" s="228" t="s">
        <v>799</v>
      </c>
      <c r="F682" s="229" t="s">
        <v>800</v>
      </c>
      <c r="G682" s="230" t="s">
        <v>148</v>
      </c>
      <c r="H682" s="231">
        <v>2.52</v>
      </c>
      <c r="I682" s="232"/>
      <c r="J682" s="231">
        <f>ROUND(I682*H682,2)</f>
        <v>0</v>
      </c>
      <c r="K682" s="229" t="s">
        <v>149</v>
      </c>
      <c r="L682" s="45"/>
      <c r="M682" s="233" t="s">
        <v>18</v>
      </c>
      <c r="N682" s="234" t="s">
        <v>41</v>
      </c>
      <c r="O682" s="85"/>
      <c r="P682" s="235">
        <f>O682*H682</f>
        <v>0</v>
      </c>
      <c r="Q682" s="235">
        <v>0</v>
      </c>
      <c r="R682" s="235">
        <f>Q682*H682</f>
        <v>0</v>
      </c>
      <c r="S682" s="235">
        <v>0</v>
      </c>
      <c r="T682" s="236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7" t="s">
        <v>251</v>
      </c>
      <c r="AT682" s="237" t="s">
        <v>145</v>
      </c>
      <c r="AU682" s="237" t="s">
        <v>79</v>
      </c>
      <c r="AY682" s="18" t="s">
        <v>142</v>
      </c>
      <c r="BE682" s="238">
        <f>IF(N682="základní",J682,0)</f>
        <v>0</v>
      </c>
      <c r="BF682" s="238">
        <f>IF(N682="snížená",J682,0)</f>
        <v>0</v>
      </c>
      <c r="BG682" s="238">
        <f>IF(N682="zákl. přenesená",J682,0)</f>
        <v>0</v>
      </c>
      <c r="BH682" s="238">
        <f>IF(N682="sníž. přenesená",J682,0)</f>
        <v>0</v>
      </c>
      <c r="BI682" s="238">
        <f>IF(N682="nulová",J682,0)</f>
        <v>0</v>
      </c>
      <c r="BJ682" s="18" t="s">
        <v>77</v>
      </c>
      <c r="BK682" s="238">
        <f>ROUND(I682*H682,2)</f>
        <v>0</v>
      </c>
      <c r="BL682" s="18" t="s">
        <v>251</v>
      </c>
      <c r="BM682" s="237" t="s">
        <v>1003</v>
      </c>
    </row>
    <row r="683" spans="1:51" s="13" customFormat="1" ht="12">
      <c r="A683" s="13"/>
      <c r="B683" s="239"/>
      <c r="C683" s="240"/>
      <c r="D683" s="241" t="s">
        <v>152</v>
      </c>
      <c r="E683" s="242" t="s">
        <v>18</v>
      </c>
      <c r="F683" s="243" t="s">
        <v>789</v>
      </c>
      <c r="G683" s="240"/>
      <c r="H683" s="242" t="s">
        <v>18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9" t="s">
        <v>152</v>
      </c>
      <c r="AU683" s="249" t="s">
        <v>79</v>
      </c>
      <c r="AV683" s="13" t="s">
        <v>77</v>
      </c>
      <c r="AW683" s="13" t="s">
        <v>32</v>
      </c>
      <c r="AX683" s="13" t="s">
        <v>70</v>
      </c>
      <c r="AY683" s="249" t="s">
        <v>142</v>
      </c>
    </row>
    <row r="684" spans="1:51" s="14" customFormat="1" ht="12">
      <c r="A684" s="14"/>
      <c r="B684" s="250"/>
      <c r="C684" s="251"/>
      <c r="D684" s="241" t="s">
        <v>152</v>
      </c>
      <c r="E684" s="252" t="s">
        <v>18</v>
      </c>
      <c r="F684" s="253" t="s">
        <v>790</v>
      </c>
      <c r="G684" s="251"/>
      <c r="H684" s="254">
        <v>0.94</v>
      </c>
      <c r="I684" s="255"/>
      <c r="J684" s="251"/>
      <c r="K684" s="251"/>
      <c r="L684" s="256"/>
      <c r="M684" s="257"/>
      <c r="N684" s="258"/>
      <c r="O684" s="258"/>
      <c r="P684" s="258"/>
      <c r="Q684" s="258"/>
      <c r="R684" s="258"/>
      <c r="S684" s="258"/>
      <c r="T684" s="25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0" t="s">
        <v>152</v>
      </c>
      <c r="AU684" s="260" t="s">
        <v>79</v>
      </c>
      <c r="AV684" s="14" t="s">
        <v>79</v>
      </c>
      <c r="AW684" s="14" t="s">
        <v>32</v>
      </c>
      <c r="AX684" s="14" t="s">
        <v>70</v>
      </c>
      <c r="AY684" s="260" t="s">
        <v>142</v>
      </c>
    </row>
    <row r="685" spans="1:51" s="13" customFormat="1" ht="12">
      <c r="A685" s="13"/>
      <c r="B685" s="239"/>
      <c r="C685" s="240"/>
      <c r="D685" s="241" t="s">
        <v>152</v>
      </c>
      <c r="E685" s="242" t="s">
        <v>18</v>
      </c>
      <c r="F685" s="243" t="s">
        <v>791</v>
      </c>
      <c r="G685" s="240"/>
      <c r="H685" s="242" t="s">
        <v>18</v>
      </c>
      <c r="I685" s="244"/>
      <c r="J685" s="240"/>
      <c r="K685" s="240"/>
      <c r="L685" s="245"/>
      <c r="M685" s="246"/>
      <c r="N685" s="247"/>
      <c r="O685" s="247"/>
      <c r="P685" s="247"/>
      <c r="Q685" s="247"/>
      <c r="R685" s="247"/>
      <c r="S685" s="247"/>
      <c r="T685" s="24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9" t="s">
        <v>152</v>
      </c>
      <c r="AU685" s="249" t="s">
        <v>79</v>
      </c>
      <c r="AV685" s="13" t="s">
        <v>77</v>
      </c>
      <c r="AW685" s="13" t="s">
        <v>32</v>
      </c>
      <c r="AX685" s="13" t="s">
        <v>70</v>
      </c>
      <c r="AY685" s="249" t="s">
        <v>142</v>
      </c>
    </row>
    <row r="686" spans="1:51" s="14" customFormat="1" ht="12">
      <c r="A686" s="14"/>
      <c r="B686" s="250"/>
      <c r="C686" s="251"/>
      <c r="D686" s="241" t="s">
        <v>152</v>
      </c>
      <c r="E686" s="252" t="s">
        <v>18</v>
      </c>
      <c r="F686" s="253" t="s">
        <v>792</v>
      </c>
      <c r="G686" s="251"/>
      <c r="H686" s="254">
        <v>1.58</v>
      </c>
      <c r="I686" s="255"/>
      <c r="J686" s="251"/>
      <c r="K686" s="251"/>
      <c r="L686" s="256"/>
      <c r="M686" s="257"/>
      <c r="N686" s="258"/>
      <c r="O686" s="258"/>
      <c r="P686" s="258"/>
      <c r="Q686" s="258"/>
      <c r="R686" s="258"/>
      <c r="S686" s="258"/>
      <c r="T686" s="259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0" t="s">
        <v>152</v>
      </c>
      <c r="AU686" s="260" t="s">
        <v>79</v>
      </c>
      <c r="AV686" s="14" t="s">
        <v>79</v>
      </c>
      <c r="AW686" s="14" t="s">
        <v>32</v>
      </c>
      <c r="AX686" s="14" t="s">
        <v>70</v>
      </c>
      <c r="AY686" s="260" t="s">
        <v>142</v>
      </c>
    </row>
    <row r="687" spans="1:51" s="15" customFormat="1" ht="12">
      <c r="A687" s="15"/>
      <c r="B687" s="261"/>
      <c r="C687" s="262"/>
      <c r="D687" s="241" t="s">
        <v>152</v>
      </c>
      <c r="E687" s="263" t="s">
        <v>18</v>
      </c>
      <c r="F687" s="264" t="s">
        <v>156</v>
      </c>
      <c r="G687" s="262"/>
      <c r="H687" s="265">
        <v>2.52</v>
      </c>
      <c r="I687" s="266"/>
      <c r="J687" s="262"/>
      <c r="K687" s="262"/>
      <c r="L687" s="267"/>
      <c r="M687" s="268"/>
      <c r="N687" s="269"/>
      <c r="O687" s="269"/>
      <c r="P687" s="269"/>
      <c r="Q687" s="269"/>
      <c r="R687" s="269"/>
      <c r="S687" s="269"/>
      <c r="T687" s="270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1" t="s">
        <v>152</v>
      </c>
      <c r="AU687" s="271" t="s">
        <v>79</v>
      </c>
      <c r="AV687" s="15" t="s">
        <v>150</v>
      </c>
      <c r="AW687" s="15" t="s">
        <v>32</v>
      </c>
      <c r="AX687" s="15" t="s">
        <v>77</v>
      </c>
      <c r="AY687" s="271" t="s">
        <v>142</v>
      </c>
    </row>
    <row r="688" spans="1:65" s="2" customFormat="1" ht="16.5" customHeight="1">
      <c r="A688" s="39"/>
      <c r="B688" s="40"/>
      <c r="C688" s="227" t="s">
        <v>802</v>
      </c>
      <c r="D688" s="227" t="s">
        <v>145</v>
      </c>
      <c r="E688" s="228" t="s">
        <v>803</v>
      </c>
      <c r="F688" s="229" t="s">
        <v>804</v>
      </c>
      <c r="G688" s="230" t="s">
        <v>148</v>
      </c>
      <c r="H688" s="231">
        <v>0.98</v>
      </c>
      <c r="I688" s="232"/>
      <c r="J688" s="231">
        <f>ROUND(I688*H688,2)</f>
        <v>0</v>
      </c>
      <c r="K688" s="229" t="s">
        <v>149</v>
      </c>
      <c r="L688" s="45"/>
      <c r="M688" s="233" t="s">
        <v>18</v>
      </c>
      <c r="N688" s="234" t="s">
        <v>41</v>
      </c>
      <c r="O688" s="85"/>
      <c r="P688" s="235">
        <f>O688*H688</f>
        <v>0</v>
      </c>
      <c r="Q688" s="235">
        <v>0.00058</v>
      </c>
      <c r="R688" s="235">
        <f>Q688*H688</f>
        <v>0.0005684</v>
      </c>
      <c r="S688" s="235">
        <v>0</v>
      </c>
      <c r="T688" s="236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7" t="s">
        <v>251</v>
      </c>
      <c r="AT688" s="237" t="s">
        <v>145</v>
      </c>
      <c r="AU688" s="237" t="s">
        <v>79</v>
      </c>
      <c r="AY688" s="18" t="s">
        <v>142</v>
      </c>
      <c r="BE688" s="238">
        <f>IF(N688="základní",J688,0)</f>
        <v>0</v>
      </c>
      <c r="BF688" s="238">
        <f>IF(N688="snížená",J688,0)</f>
        <v>0</v>
      </c>
      <c r="BG688" s="238">
        <f>IF(N688="zákl. přenesená",J688,0)</f>
        <v>0</v>
      </c>
      <c r="BH688" s="238">
        <f>IF(N688="sníž. přenesená",J688,0)</f>
        <v>0</v>
      </c>
      <c r="BI688" s="238">
        <f>IF(N688="nulová",J688,0)</f>
        <v>0</v>
      </c>
      <c r="BJ688" s="18" t="s">
        <v>77</v>
      </c>
      <c r="BK688" s="238">
        <f>ROUND(I688*H688,2)</f>
        <v>0</v>
      </c>
      <c r="BL688" s="18" t="s">
        <v>251</v>
      </c>
      <c r="BM688" s="237" t="s">
        <v>1004</v>
      </c>
    </row>
    <row r="689" spans="1:51" s="13" customFormat="1" ht="12">
      <c r="A689" s="13"/>
      <c r="B689" s="239"/>
      <c r="C689" s="240"/>
      <c r="D689" s="241" t="s">
        <v>152</v>
      </c>
      <c r="E689" s="242" t="s">
        <v>18</v>
      </c>
      <c r="F689" s="243" t="s">
        <v>789</v>
      </c>
      <c r="G689" s="240"/>
      <c r="H689" s="242" t="s">
        <v>18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9" t="s">
        <v>152</v>
      </c>
      <c r="AU689" s="249" t="s">
        <v>79</v>
      </c>
      <c r="AV689" s="13" t="s">
        <v>77</v>
      </c>
      <c r="AW689" s="13" t="s">
        <v>32</v>
      </c>
      <c r="AX689" s="13" t="s">
        <v>70</v>
      </c>
      <c r="AY689" s="249" t="s">
        <v>142</v>
      </c>
    </row>
    <row r="690" spans="1:51" s="14" customFormat="1" ht="12">
      <c r="A690" s="14"/>
      <c r="B690" s="250"/>
      <c r="C690" s="251"/>
      <c r="D690" s="241" t="s">
        <v>152</v>
      </c>
      <c r="E690" s="252" t="s">
        <v>18</v>
      </c>
      <c r="F690" s="253" t="s">
        <v>806</v>
      </c>
      <c r="G690" s="251"/>
      <c r="H690" s="254">
        <v>0.38</v>
      </c>
      <c r="I690" s="255"/>
      <c r="J690" s="251"/>
      <c r="K690" s="251"/>
      <c r="L690" s="256"/>
      <c r="M690" s="257"/>
      <c r="N690" s="258"/>
      <c r="O690" s="258"/>
      <c r="P690" s="258"/>
      <c r="Q690" s="258"/>
      <c r="R690" s="258"/>
      <c r="S690" s="258"/>
      <c r="T690" s="25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0" t="s">
        <v>152</v>
      </c>
      <c r="AU690" s="260" t="s">
        <v>79</v>
      </c>
      <c r="AV690" s="14" t="s">
        <v>79</v>
      </c>
      <c r="AW690" s="14" t="s">
        <v>32</v>
      </c>
      <c r="AX690" s="14" t="s">
        <v>70</v>
      </c>
      <c r="AY690" s="260" t="s">
        <v>142</v>
      </c>
    </row>
    <row r="691" spans="1:51" s="13" customFormat="1" ht="12">
      <c r="A691" s="13"/>
      <c r="B691" s="239"/>
      <c r="C691" s="240"/>
      <c r="D691" s="241" t="s">
        <v>152</v>
      </c>
      <c r="E691" s="242" t="s">
        <v>18</v>
      </c>
      <c r="F691" s="243" t="s">
        <v>791</v>
      </c>
      <c r="G691" s="240"/>
      <c r="H691" s="242" t="s">
        <v>18</v>
      </c>
      <c r="I691" s="244"/>
      <c r="J691" s="240"/>
      <c r="K691" s="240"/>
      <c r="L691" s="245"/>
      <c r="M691" s="246"/>
      <c r="N691" s="247"/>
      <c r="O691" s="247"/>
      <c r="P691" s="247"/>
      <c r="Q691" s="247"/>
      <c r="R691" s="247"/>
      <c r="S691" s="247"/>
      <c r="T691" s="24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9" t="s">
        <v>152</v>
      </c>
      <c r="AU691" s="249" t="s">
        <v>79</v>
      </c>
      <c r="AV691" s="13" t="s">
        <v>77</v>
      </c>
      <c r="AW691" s="13" t="s">
        <v>32</v>
      </c>
      <c r="AX691" s="13" t="s">
        <v>70</v>
      </c>
      <c r="AY691" s="249" t="s">
        <v>142</v>
      </c>
    </row>
    <row r="692" spans="1:51" s="14" customFormat="1" ht="12">
      <c r="A692" s="14"/>
      <c r="B692" s="250"/>
      <c r="C692" s="251"/>
      <c r="D692" s="241" t="s">
        <v>152</v>
      </c>
      <c r="E692" s="252" t="s">
        <v>18</v>
      </c>
      <c r="F692" s="253" t="s">
        <v>807</v>
      </c>
      <c r="G692" s="251"/>
      <c r="H692" s="254">
        <v>0.6</v>
      </c>
      <c r="I692" s="255"/>
      <c r="J692" s="251"/>
      <c r="K692" s="251"/>
      <c r="L692" s="256"/>
      <c r="M692" s="257"/>
      <c r="N692" s="258"/>
      <c r="O692" s="258"/>
      <c r="P692" s="258"/>
      <c r="Q692" s="258"/>
      <c r="R692" s="258"/>
      <c r="S692" s="258"/>
      <c r="T692" s="259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0" t="s">
        <v>152</v>
      </c>
      <c r="AU692" s="260" t="s">
        <v>79</v>
      </c>
      <c r="AV692" s="14" t="s">
        <v>79</v>
      </c>
      <c r="AW692" s="14" t="s">
        <v>32</v>
      </c>
      <c r="AX692" s="14" t="s">
        <v>70</v>
      </c>
      <c r="AY692" s="260" t="s">
        <v>142</v>
      </c>
    </row>
    <row r="693" spans="1:51" s="15" customFormat="1" ht="12">
      <c r="A693" s="15"/>
      <c r="B693" s="261"/>
      <c r="C693" s="262"/>
      <c r="D693" s="241" t="s">
        <v>152</v>
      </c>
      <c r="E693" s="263" t="s">
        <v>18</v>
      </c>
      <c r="F693" s="264" t="s">
        <v>156</v>
      </c>
      <c r="G693" s="262"/>
      <c r="H693" s="265">
        <v>0.98</v>
      </c>
      <c r="I693" s="266"/>
      <c r="J693" s="262"/>
      <c r="K693" s="262"/>
      <c r="L693" s="267"/>
      <c r="M693" s="268"/>
      <c r="N693" s="269"/>
      <c r="O693" s="269"/>
      <c r="P693" s="269"/>
      <c r="Q693" s="269"/>
      <c r="R693" s="269"/>
      <c r="S693" s="269"/>
      <c r="T693" s="270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71" t="s">
        <v>152</v>
      </c>
      <c r="AU693" s="271" t="s">
        <v>79</v>
      </c>
      <c r="AV693" s="15" t="s">
        <v>150</v>
      </c>
      <c r="AW693" s="15" t="s">
        <v>32</v>
      </c>
      <c r="AX693" s="15" t="s">
        <v>77</v>
      </c>
      <c r="AY693" s="271" t="s">
        <v>142</v>
      </c>
    </row>
    <row r="694" spans="1:65" s="2" customFormat="1" ht="16.5" customHeight="1">
      <c r="A694" s="39"/>
      <c r="B694" s="40"/>
      <c r="C694" s="272" t="s">
        <v>808</v>
      </c>
      <c r="D694" s="272" t="s">
        <v>321</v>
      </c>
      <c r="E694" s="273" t="s">
        <v>809</v>
      </c>
      <c r="F694" s="274" t="s">
        <v>810</v>
      </c>
      <c r="G694" s="275" t="s">
        <v>148</v>
      </c>
      <c r="H694" s="276">
        <v>1.08</v>
      </c>
      <c r="I694" s="277"/>
      <c r="J694" s="276">
        <f>ROUND(I694*H694,2)</f>
        <v>0</v>
      </c>
      <c r="K694" s="274" t="s">
        <v>149</v>
      </c>
      <c r="L694" s="278"/>
      <c r="M694" s="279" t="s">
        <v>18</v>
      </c>
      <c r="N694" s="280" t="s">
        <v>41</v>
      </c>
      <c r="O694" s="85"/>
      <c r="P694" s="235">
        <f>O694*H694</f>
        <v>0</v>
      </c>
      <c r="Q694" s="235">
        <v>0.012</v>
      </c>
      <c r="R694" s="235">
        <f>Q694*H694</f>
        <v>0.012960000000000001</v>
      </c>
      <c r="S694" s="235">
        <v>0</v>
      </c>
      <c r="T694" s="236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7" t="s">
        <v>324</v>
      </c>
      <c r="AT694" s="237" t="s">
        <v>321</v>
      </c>
      <c r="AU694" s="237" t="s">
        <v>79</v>
      </c>
      <c r="AY694" s="18" t="s">
        <v>142</v>
      </c>
      <c r="BE694" s="238">
        <f>IF(N694="základní",J694,0)</f>
        <v>0</v>
      </c>
      <c r="BF694" s="238">
        <f>IF(N694="snížená",J694,0)</f>
        <v>0</v>
      </c>
      <c r="BG694" s="238">
        <f>IF(N694="zákl. přenesená",J694,0)</f>
        <v>0</v>
      </c>
      <c r="BH694" s="238">
        <f>IF(N694="sníž. přenesená",J694,0)</f>
        <v>0</v>
      </c>
      <c r="BI694" s="238">
        <f>IF(N694="nulová",J694,0)</f>
        <v>0</v>
      </c>
      <c r="BJ694" s="18" t="s">
        <v>77</v>
      </c>
      <c r="BK694" s="238">
        <f>ROUND(I694*H694,2)</f>
        <v>0</v>
      </c>
      <c r="BL694" s="18" t="s">
        <v>251</v>
      </c>
      <c r="BM694" s="237" t="s">
        <v>1005</v>
      </c>
    </row>
    <row r="695" spans="1:51" s="13" customFormat="1" ht="12">
      <c r="A695" s="13"/>
      <c r="B695" s="239"/>
      <c r="C695" s="240"/>
      <c r="D695" s="241" t="s">
        <v>152</v>
      </c>
      <c r="E695" s="242" t="s">
        <v>18</v>
      </c>
      <c r="F695" s="243" t="s">
        <v>789</v>
      </c>
      <c r="G695" s="240"/>
      <c r="H695" s="242" t="s">
        <v>18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9" t="s">
        <v>152</v>
      </c>
      <c r="AU695" s="249" t="s">
        <v>79</v>
      </c>
      <c r="AV695" s="13" t="s">
        <v>77</v>
      </c>
      <c r="AW695" s="13" t="s">
        <v>32</v>
      </c>
      <c r="AX695" s="13" t="s">
        <v>70</v>
      </c>
      <c r="AY695" s="249" t="s">
        <v>142</v>
      </c>
    </row>
    <row r="696" spans="1:51" s="14" customFormat="1" ht="12">
      <c r="A696" s="14"/>
      <c r="B696" s="250"/>
      <c r="C696" s="251"/>
      <c r="D696" s="241" t="s">
        <v>152</v>
      </c>
      <c r="E696" s="252" t="s">
        <v>18</v>
      </c>
      <c r="F696" s="253" t="s">
        <v>806</v>
      </c>
      <c r="G696" s="251"/>
      <c r="H696" s="254">
        <v>0.38</v>
      </c>
      <c r="I696" s="255"/>
      <c r="J696" s="251"/>
      <c r="K696" s="251"/>
      <c r="L696" s="256"/>
      <c r="M696" s="257"/>
      <c r="N696" s="258"/>
      <c r="O696" s="258"/>
      <c r="P696" s="258"/>
      <c r="Q696" s="258"/>
      <c r="R696" s="258"/>
      <c r="S696" s="258"/>
      <c r="T696" s="259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0" t="s">
        <v>152</v>
      </c>
      <c r="AU696" s="260" t="s">
        <v>79</v>
      </c>
      <c r="AV696" s="14" t="s">
        <v>79</v>
      </c>
      <c r="AW696" s="14" t="s">
        <v>32</v>
      </c>
      <c r="AX696" s="14" t="s">
        <v>70</v>
      </c>
      <c r="AY696" s="260" t="s">
        <v>142</v>
      </c>
    </row>
    <row r="697" spans="1:51" s="13" customFormat="1" ht="12">
      <c r="A697" s="13"/>
      <c r="B697" s="239"/>
      <c r="C697" s="240"/>
      <c r="D697" s="241" t="s">
        <v>152</v>
      </c>
      <c r="E697" s="242" t="s">
        <v>18</v>
      </c>
      <c r="F697" s="243" t="s">
        <v>791</v>
      </c>
      <c r="G697" s="240"/>
      <c r="H697" s="242" t="s">
        <v>18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9" t="s">
        <v>152</v>
      </c>
      <c r="AU697" s="249" t="s">
        <v>79</v>
      </c>
      <c r="AV697" s="13" t="s">
        <v>77</v>
      </c>
      <c r="AW697" s="13" t="s">
        <v>32</v>
      </c>
      <c r="AX697" s="13" t="s">
        <v>70</v>
      </c>
      <c r="AY697" s="249" t="s">
        <v>142</v>
      </c>
    </row>
    <row r="698" spans="1:51" s="14" customFormat="1" ht="12">
      <c r="A698" s="14"/>
      <c r="B698" s="250"/>
      <c r="C698" s="251"/>
      <c r="D698" s="241" t="s">
        <v>152</v>
      </c>
      <c r="E698" s="252" t="s">
        <v>18</v>
      </c>
      <c r="F698" s="253" t="s">
        <v>807</v>
      </c>
      <c r="G698" s="251"/>
      <c r="H698" s="254">
        <v>0.6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0" t="s">
        <v>152</v>
      </c>
      <c r="AU698" s="260" t="s">
        <v>79</v>
      </c>
      <c r="AV698" s="14" t="s">
        <v>79</v>
      </c>
      <c r="AW698" s="14" t="s">
        <v>32</v>
      </c>
      <c r="AX698" s="14" t="s">
        <v>70</v>
      </c>
      <c r="AY698" s="260" t="s">
        <v>142</v>
      </c>
    </row>
    <row r="699" spans="1:51" s="15" customFormat="1" ht="12">
      <c r="A699" s="15"/>
      <c r="B699" s="261"/>
      <c r="C699" s="262"/>
      <c r="D699" s="241" t="s">
        <v>152</v>
      </c>
      <c r="E699" s="263" t="s">
        <v>18</v>
      </c>
      <c r="F699" s="264" t="s">
        <v>156</v>
      </c>
      <c r="G699" s="262"/>
      <c r="H699" s="265">
        <v>0.98</v>
      </c>
      <c r="I699" s="266"/>
      <c r="J699" s="262"/>
      <c r="K699" s="262"/>
      <c r="L699" s="267"/>
      <c r="M699" s="268"/>
      <c r="N699" s="269"/>
      <c r="O699" s="269"/>
      <c r="P699" s="269"/>
      <c r="Q699" s="269"/>
      <c r="R699" s="269"/>
      <c r="S699" s="269"/>
      <c r="T699" s="270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71" t="s">
        <v>152</v>
      </c>
      <c r="AU699" s="271" t="s">
        <v>79</v>
      </c>
      <c r="AV699" s="15" t="s">
        <v>150</v>
      </c>
      <c r="AW699" s="15" t="s">
        <v>32</v>
      </c>
      <c r="AX699" s="15" t="s">
        <v>77</v>
      </c>
      <c r="AY699" s="271" t="s">
        <v>142</v>
      </c>
    </row>
    <row r="700" spans="1:51" s="14" customFormat="1" ht="12">
      <c r="A700" s="14"/>
      <c r="B700" s="250"/>
      <c r="C700" s="251"/>
      <c r="D700" s="241" t="s">
        <v>152</v>
      </c>
      <c r="E700" s="251"/>
      <c r="F700" s="253" t="s">
        <v>812</v>
      </c>
      <c r="G700" s="251"/>
      <c r="H700" s="254">
        <v>1.08</v>
      </c>
      <c r="I700" s="255"/>
      <c r="J700" s="251"/>
      <c r="K700" s="251"/>
      <c r="L700" s="256"/>
      <c r="M700" s="257"/>
      <c r="N700" s="258"/>
      <c r="O700" s="258"/>
      <c r="P700" s="258"/>
      <c r="Q700" s="258"/>
      <c r="R700" s="258"/>
      <c r="S700" s="258"/>
      <c r="T700" s="259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0" t="s">
        <v>152</v>
      </c>
      <c r="AU700" s="260" t="s">
        <v>79</v>
      </c>
      <c r="AV700" s="14" t="s">
        <v>79</v>
      </c>
      <c r="AW700" s="14" t="s">
        <v>4</v>
      </c>
      <c r="AX700" s="14" t="s">
        <v>77</v>
      </c>
      <c r="AY700" s="260" t="s">
        <v>142</v>
      </c>
    </row>
    <row r="701" spans="1:65" s="2" customFormat="1" ht="16.5" customHeight="1">
      <c r="A701" s="39"/>
      <c r="B701" s="40"/>
      <c r="C701" s="227" t="s">
        <v>813</v>
      </c>
      <c r="D701" s="227" t="s">
        <v>145</v>
      </c>
      <c r="E701" s="228" t="s">
        <v>814</v>
      </c>
      <c r="F701" s="229" t="s">
        <v>815</v>
      </c>
      <c r="G701" s="230" t="s">
        <v>316</v>
      </c>
      <c r="H701" s="231">
        <v>6.45</v>
      </c>
      <c r="I701" s="232"/>
      <c r="J701" s="231">
        <f>ROUND(I701*H701,2)</f>
        <v>0</v>
      </c>
      <c r="K701" s="229" t="s">
        <v>149</v>
      </c>
      <c r="L701" s="45"/>
      <c r="M701" s="233" t="s">
        <v>18</v>
      </c>
      <c r="N701" s="234" t="s">
        <v>41</v>
      </c>
      <c r="O701" s="85"/>
      <c r="P701" s="235">
        <f>O701*H701</f>
        <v>0</v>
      </c>
      <c r="Q701" s="235">
        <v>0.00031</v>
      </c>
      <c r="R701" s="235">
        <f>Q701*H701</f>
        <v>0.0019995</v>
      </c>
      <c r="S701" s="235">
        <v>0</v>
      </c>
      <c r="T701" s="236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7" t="s">
        <v>251</v>
      </c>
      <c r="AT701" s="237" t="s">
        <v>145</v>
      </c>
      <c r="AU701" s="237" t="s">
        <v>79</v>
      </c>
      <c r="AY701" s="18" t="s">
        <v>142</v>
      </c>
      <c r="BE701" s="238">
        <f>IF(N701="základní",J701,0)</f>
        <v>0</v>
      </c>
      <c r="BF701" s="238">
        <f>IF(N701="snížená",J701,0)</f>
        <v>0</v>
      </c>
      <c r="BG701" s="238">
        <f>IF(N701="zákl. přenesená",J701,0)</f>
        <v>0</v>
      </c>
      <c r="BH701" s="238">
        <f>IF(N701="sníž. přenesená",J701,0)</f>
        <v>0</v>
      </c>
      <c r="BI701" s="238">
        <f>IF(N701="nulová",J701,0)</f>
        <v>0</v>
      </c>
      <c r="BJ701" s="18" t="s">
        <v>77</v>
      </c>
      <c r="BK701" s="238">
        <f>ROUND(I701*H701,2)</f>
        <v>0</v>
      </c>
      <c r="BL701" s="18" t="s">
        <v>251</v>
      </c>
      <c r="BM701" s="237" t="s">
        <v>1006</v>
      </c>
    </row>
    <row r="702" spans="1:51" s="14" customFormat="1" ht="12">
      <c r="A702" s="14"/>
      <c r="B702" s="250"/>
      <c r="C702" s="251"/>
      <c r="D702" s="241" t="s">
        <v>152</v>
      </c>
      <c r="E702" s="252" t="s">
        <v>18</v>
      </c>
      <c r="F702" s="253" t="s">
        <v>817</v>
      </c>
      <c r="G702" s="251"/>
      <c r="H702" s="254">
        <v>5.25</v>
      </c>
      <c r="I702" s="255"/>
      <c r="J702" s="251"/>
      <c r="K702" s="251"/>
      <c r="L702" s="256"/>
      <c r="M702" s="257"/>
      <c r="N702" s="258"/>
      <c r="O702" s="258"/>
      <c r="P702" s="258"/>
      <c r="Q702" s="258"/>
      <c r="R702" s="258"/>
      <c r="S702" s="258"/>
      <c r="T702" s="259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0" t="s">
        <v>152</v>
      </c>
      <c r="AU702" s="260" t="s">
        <v>79</v>
      </c>
      <c r="AV702" s="14" t="s">
        <v>79</v>
      </c>
      <c r="AW702" s="14" t="s">
        <v>32</v>
      </c>
      <c r="AX702" s="14" t="s">
        <v>70</v>
      </c>
      <c r="AY702" s="260" t="s">
        <v>142</v>
      </c>
    </row>
    <row r="703" spans="1:51" s="14" customFormat="1" ht="12">
      <c r="A703" s="14"/>
      <c r="B703" s="250"/>
      <c r="C703" s="251"/>
      <c r="D703" s="241" t="s">
        <v>152</v>
      </c>
      <c r="E703" s="252" t="s">
        <v>18</v>
      </c>
      <c r="F703" s="253" t="s">
        <v>818</v>
      </c>
      <c r="G703" s="251"/>
      <c r="H703" s="254">
        <v>1.2</v>
      </c>
      <c r="I703" s="255"/>
      <c r="J703" s="251"/>
      <c r="K703" s="251"/>
      <c r="L703" s="256"/>
      <c r="M703" s="257"/>
      <c r="N703" s="258"/>
      <c r="O703" s="258"/>
      <c r="P703" s="258"/>
      <c r="Q703" s="258"/>
      <c r="R703" s="258"/>
      <c r="S703" s="258"/>
      <c r="T703" s="25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0" t="s">
        <v>152</v>
      </c>
      <c r="AU703" s="260" t="s">
        <v>79</v>
      </c>
      <c r="AV703" s="14" t="s">
        <v>79</v>
      </c>
      <c r="AW703" s="14" t="s">
        <v>32</v>
      </c>
      <c r="AX703" s="14" t="s">
        <v>70</v>
      </c>
      <c r="AY703" s="260" t="s">
        <v>142</v>
      </c>
    </row>
    <row r="704" spans="1:51" s="15" customFormat="1" ht="12">
      <c r="A704" s="15"/>
      <c r="B704" s="261"/>
      <c r="C704" s="262"/>
      <c r="D704" s="241" t="s">
        <v>152</v>
      </c>
      <c r="E704" s="263" t="s">
        <v>18</v>
      </c>
      <c r="F704" s="264" t="s">
        <v>156</v>
      </c>
      <c r="G704" s="262"/>
      <c r="H704" s="265">
        <v>6.45</v>
      </c>
      <c r="I704" s="266"/>
      <c r="J704" s="262"/>
      <c r="K704" s="262"/>
      <c r="L704" s="267"/>
      <c r="M704" s="268"/>
      <c r="N704" s="269"/>
      <c r="O704" s="269"/>
      <c r="P704" s="269"/>
      <c r="Q704" s="269"/>
      <c r="R704" s="269"/>
      <c r="S704" s="269"/>
      <c r="T704" s="270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1" t="s">
        <v>152</v>
      </c>
      <c r="AU704" s="271" t="s">
        <v>79</v>
      </c>
      <c r="AV704" s="15" t="s">
        <v>150</v>
      </c>
      <c r="AW704" s="15" t="s">
        <v>32</v>
      </c>
      <c r="AX704" s="15" t="s">
        <v>77</v>
      </c>
      <c r="AY704" s="271" t="s">
        <v>142</v>
      </c>
    </row>
    <row r="705" spans="1:65" s="2" customFormat="1" ht="16.5" customHeight="1">
      <c r="A705" s="39"/>
      <c r="B705" s="40"/>
      <c r="C705" s="227" t="s">
        <v>819</v>
      </c>
      <c r="D705" s="227" t="s">
        <v>145</v>
      </c>
      <c r="E705" s="228" t="s">
        <v>820</v>
      </c>
      <c r="F705" s="229" t="s">
        <v>821</v>
      </c>
      <c r="G705" s="230" t="s">
        <v>316</v>
      </c>
      <c r="H705" s="231">
        <v>57.99</v>
      </c>
      <c r="I705" s="232"/>
      <c r="J705" s="231">
        <f>ROUND(I705*H705,2)</f>
        <v>0</v>
      </c>
      <c r="K705" s="229" t="s">
        <v>149</v>
      </c>
      <c r="L705" s="45"/>
      <c r="M705" s="233" t="s">
        <v>18</v>
      </c>
      <c r="N705" s="234" t="s">
        <v>41</v>
      </c>
      <c r="O705" s="85"/>
      <c r="P705" s="235">
        <f>O705*H705</f>
        <v>0</v>
      </c>
      <c r="Q705" s="235">
        <v>0.00026</v>
      </c>
      <c r="R705" s="235">
        <f>Q705*H705</f>
        <v>0.0150774</v>
      </c>
      <c r="S705" s="235">
        <v>0</v>
      </c>
      <c r="T705" s="236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7" t="s">
        <v>251</v>
      </c>
      <c r="AT705" s="237" t="s">
        <v>145</v>
      </c>
      <c r="AU705" s="237" t="s">
        <v>79</v>
      </c>
      <c r="AY705" s="18" t="s">
        <v>142</v>
      </c>
      <c r="BE705" s="238">
        <f>IF(N705="základní",J705,0)</f>
        <v>0</v>
      </c>
      <c r="BF705" s="238">
        <f>IF(N705="snížená",J705,0)</f>
        <v>0</v>
      </c>
      <c r="BG705" s="238">
        <f>IF(N705="zákl. přenesená",J705,0)</f>
        <v>0</v>
      </c>
      <c r="BH705" s="238">
        <f>IF(N705="sníž. přenesená",J705,0)</f>
        <v>0</v>
      </c>
      <c r="BI705" s="238">
        <f>IF(N705="nulová",J705,0)</f>
        <v>0</v>
      </c>
      <c r="BJ705" s="18" t="s">
        <v>77</v>
      </c>
      <c r="BK705" s="238">
        <f>ROUND(I705*H705,2)</f>
        <v>0</v>
      </c>
      <c r="BL705" s="18" t="s">
        <v>251</v>
      </c>
      <c r="BM705" s="237" t="s">
        <v>1007</v>
      </c>
    </row>
    <row r="706" spans="1:51" s="14" customFormat="1" ht="12">
      <c r="A706" s="14"/>
      <c r="B706" s="250"/>
      <c r="C706" s="251"/>
      <c r="D706" s="241" t="s">
        <v>152</v>
      </c>
      <c r="E706" s="252" t="s">
        <v>18</v>
      </c>
      <c r="F706" s="253" t="s">
        <v>823</v>
      </c>
      <c r="G706" s="251"/>
      <c r="H706" s="254">
        <v>8.95</v>
      </c>
      <c r="I706" s="255"/>
      <c r="J706" s="251"/>
      <c r="K706" s="251"/>
      <c r="L706" s="256"/>
      <c r="M706" s="257"/>
      <c r="N706" s="258"/>
      <c r="O706" s="258"/>
      <c r="P706" s="258"/>
      <c r="Q706" s="258"/>
      <c r="R706" s="258"/>
      <c r="S706" s="258"/>
      <c r="T706" s="259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0" t="s">
        <v>152</v>
      </c>
      <c r="AU706" s="260" t="s">
        <v>79</v>
      </c>
      <c r="AV706" s="14" t="s">
        <v>79</v>
      </c>
      <c r="AW706" s="14" t="s">
        <v>32</v>
      </c>
      <c r="AX706" s="14" t="s">
        <v>70</v>
      </c>
      <c r="AY706" s="260" t="s">
        <v>142</v>
      </c>
    </row>
    <row r="707" spans="1:51" s="14" customFormat="1" ht="12">
      <c r="A707" s="14"/>
      <c r="B707" s="250"/>
      <c r="C707" s="251"/>
      <c r="D707" s="241" t="s">
        <v>152</v>
      </c>
      <c r="E707" s="252" t="s">
        <v>18</v>
      </c>
      <c r="F707" s="253" t="s">
        <v>356</v>
      </c>
      <c r="G707" s="251"/>
      <c r="H707" s="254">
        <v>1.88</v>
      </c>
      <c r="I707" s="255"/>
      <c r="J707" s="251"/>
      <c r="K707" s="251"/>
      <c r="L707" s="256"/>
      <c r="M707" s="257"/>
      <c r="N707" s="258"/>
      <c r="O707" s="258"/>
      <c r="P707" s="258"/>
      <c r="Q707" s="258"/>
      <c r="R707" s="258"/>
      <c r="S707" s="258"/>
      <c r="T707" s="25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0" t="s">
        <v>152</v>
      </c>
      <c r="AU707" s="260" t="s">
        <v>79</v>
      </c>
      <c r="AV707" s="14" t="s">
        <v>79</v>
      </c>
      <c r="AW707" s="14" t="s">
        <v>32</v>
      </c>
      <c r="AX707" s="14" t="s">
        <v>70</v>
      </c>
      <c r="AY707" s="260" t="s">
        <v>142</v>
      </c>
    </row>
    <row r="708" spans="1:51" s="14" customFormat="1" ht="12">
      <c r="A708" s="14"/>
      <c r="B708" s="250"/>
      <c r="C708" s="251"/>
      <c r="D708" s="241" t="s">
        <v>152</v>
      </c>
      <c r="E708" s="252" t="s">
        <v>18</v>
      </c>
      <c r="F708" s="253" t="s">
        <v>824</v>
      </c>
      <c r="G708" s="251"/>
      <c r="H708" s="254">
        <v>-1.6</v>
      </c>
      <c r="I708" s="255"/>
      <c r="J708" s="251"/>
      <c r="K708" s="251"/>
      <c r="L708" s="256"/>
      <c r="M708" s="257"/>
      <c r="N708" s="258"/>
      <c r="O708" s="258"/>
      <c r="P708" s="258"/>
      <c r="Q708" s="258"/>
      <c r="R708" s="258"/>
      <c r="S708" s="258"/>
      <c r="T708" s="259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0" t="s">
        <v>152</v>
      </c>
      <c r="AU708" s="260" t="s">
        <v>79</v>
      </c>
      <c r="AV708" s="14" t="s">
        <v>79</v>
      </c>
      <c r="AW708" s="14" t="s">
        <v>32</v>
      </c>
      <c r="AX708" s="14" t="s">
        <v>70</v>
      </c>
      <c r="AY708" s="260" t="s">
        <v>142</v>
      </c>
    </row>
    <row r="709" spans="1:51" s="14" customFormat="1" ht="12">
      <c r="A709" s="14"/>
      <c r="B709" s="250"/>
      <c r="C709" s="251"/>
      <c r="D709" s="241" t="s">
        <v>152</v>
      </c>
      <c r="E709" s="252" t="s">
        <v>18</v>
      </c>
      <c r="F709" s="253" t="s">
        <v>825</v>
      </c>
      <c r="G709" s="251"/>
      <c r="H709" s="254">
        <v>13.2</v>
      </c>
      <c r="I709" s="255"/>
      <c r="J709" s="251"/>
      <c r="K709" s="251"/>
      <c r="L709" s="256"/>
      <c r="M709" s="257"/>
      <c r="N709" s="258"/>
      <c r="O709" s="258"/>
      <c r="P709" s="258"/>
      <c r="Q709" s="258"/>
      <c r="R709" s="258"/>
      <c r="S709" s="258"/>
      <c r="T709" s="259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0" t="s">
        <v>152</v>
      </c>
      <c r="AU709" s="260" t="s">
        <v>79</v>
      </c>
      <c r="AV709" s="14" t="s">
        <v>79</v>
      </c>
      <c r="AW709" s="14" t="s">
        <v>32</v>
      </c>
      <c r="AX709" s="14" t="s">
        <v>70</v>
      </c>
      <c r="AY709" s="260" t="s">
        <v>142</v>
      </c>
    </row>
    <row r="710" spans="1:51" s="14" customFormat="1" ht="12">
      <c r="A710" s="14"/>
      <c r="B710" s="250"/>
      <c r="C710" s="251"/>
      <c r="D710" s="241" t="s">
        <v>152</v>
      </c>
      <c r="E710" s="252" t="s">
        <v>18</v>
      </c>
      <c r="F710" s="253" t="s">
        <v>826</v>
      </c>
      <c r="G710" s="251"/>
      <c r="H710" s="254">
        <v>-0.8</v>
      </c>
      <c r="I710" s="255"/>
      <c r="J710" s="251"/>
      <c r="K710" s="251"/>
      <c r="L710" s="256"/>
      <c r="M710" s="257"/>
      <c r="N710" s="258"/>
      <c r="O710" s="258"/>
      <c r="P710" s="258"/>
      <c r="Q710" s="258"/>
      <c r="R710" s="258"/>
      <c r="S710" s="258"/>
      <c r="T710" s="25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0" t="s">
        <v>152</v>
      </c>
      <c r="AU710" s="260" t="s">
        <v>79</v>
      </c>
      <c r="AV710" s="14" t="s">
        <v>79</v>
      </c>
      <c r="AW710" s="14" t="s">
        <v>32</v>
      </c>
      <c r="AX710" s="14" t="s">
        <v>70</v>
      </c>
      <c r="AY710" s="260" t="s">
        <v>142</v>
      </c>
    </row>
    <row r="711" spans="1:51" s="14" customFormat="1" ht="12">
      <c r="A711" s="14"/>
      <c r="B711" s="250"/>
      <c r="C711" s="251"/>
      <c r="D711" s="241" t="s">
        <v>152</v>
      </c>
      <c r="E711" s="252" t="s">
        <v>18</v>
      </c>
      <c r="F711" s="253" t="s">
        <v>827</v>
      </c>
      <c r="G711" s="251"/>
      <c r="H711" s="254">
        <v>15.95</v>
      </c>
      <c r="I711" s="255"/>
      <c r="J711" s="251"/>
      <c r="K711" s="251"/>
      <c r="L711" s="256"/>
      <c r="M711" s="257"/>
      <c r="N711" s="258"/>
      <c r="O711" s="258"/>
      <c r="P711" s="258"/>
      <c r="Q711" s="258"/>
      <c r="R711" s="258"/>
      <c r="S711" s="258"/>
      <c r="T711" s="259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0" t="s">
        <v>152</v>
      </c>
      <c r="AU711" s="260" t="s">
        <v>79</v>
      </c>
      <c r="AV711" s="14" t="s">
        <v>79</v>
      </c>
      <c r="AW711" s="14" t="s">
        <v>32</v>
      </c>
      <c r="AX711" s="14" t="s">
        <v>70</v>
      </c>
      <c r="AY711" s="260" t="s">
        <v>142</v>
      </c>
    </row>
    <row r="712" spans="1:51" s="14" customFormat="1" ht="12">
      <c r="A712" s="14"/>
      <c r="B712" s="250"/>
      <c r="C712" s="251"/>
      <c r="D712" s="241" t="s">
        <v>152</v>
      </c>
      <c r="E712" s="252" t="s">
        <v>18</v>
      </c>
      <c r="F712" s="253" t="s">
        <v>828</v>
      </c>
      <c r="G712" s="251"/>
      <c r="H712" s="254">
        <v>3.28</v>
      </c>
      <c r="I712" s="255"/>
      <c r="J712" s="251"/>
      <c r="K712" s="251"/>
      <c r="L712" s="256"/>
      <c r="M712" s="257"/>
      <c r="N712" s="258"/>
      <c r="O712" s="258"/>
      <c r="P712" s="258"/>
      <c r="Q712" s="258"/>
      <c r="R712" s="258"/>
      <c r="S712" s="258"/>
      <c r="T712" s="25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0" t="s">
        <v>152</v>
      </c>
      <c r="AU712" s="260" t="s">
        <v>79</v>
      </c>
      <c r="AV712" s="14" t="s">
        <v>79</v>
      </c>
      <c r="AW712" s="14" t="s">
        <v>32</v>
      </c>
      <c r="AX712" s="14" t="s">
        <v>70</v>
      </c>
      <c r="AY712" s="260" t="s">
        <v>142</v>
      </c>
    </row>
    <row r="713" spans="1:51" s="14" customFormat="1" ht="12">
      <c r="A713" s="14"/>
      <c r="B713" s="250"/>
      <c r="C713" s="251"/>
      <c r="D713" s="241" t="s">
        <v>152</v>
      </c>
      <c r="E713" s="252" t="s">
        <v>18</v>
      </c>
      <c r="F713" s="253" t="s">
        <v>824</v>
      </c>
      <c r="G713" s="251"/>
      <c r="H713" s="254">
        <v>-1.6</v>
      </c>
      <c r="I713" s="255"/>
      <c r="J713" s="251"/>
      <c r="K713" s="251"/>
      <c r="L713" s="256"/>
      <c r="M713" s="257"/>
      <c r="N713" s="258"/>
      <c r="O713" s="258"/>
      <c r="P713" s="258"/>
      <c r="Q713" s="258"/>
      <c r="R713" s="258"/>
      <c r="S713" s="258"/>
      <c r="T713" s="259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0" t="s">
        <v>152</v>
      </c>
      <c r="AU713" s="260" t="s">
        <v>79</v>
      </c>
      <c r="AV713" s="14" t="s">
        <v>79</v>
      </c>
      <c r="AW713" s="14" t="s">
        <v>32</v>
      </c>
      <c r="AX713" s="14" t="s">
        <v>70</v>
      </c>
      <c r="AY713" s="260" t="s">
        <v>142</v>
      </c>
    </row>
    <row r="714" spans="1:51" s="14" customFormat="1" ht="12">
      <c r="A714" s="14"/>
      <c r="B714" s="250"/>
      <c r="C714" s="251"/>
      <c r="D714" s="241" t="s">
        <v>152</v>
      </c>
      <c r="E714" s="252" t="s">
        <v>18</v>
      </c>
      <c r="F714" s="253" t="s">
        <v>829</v>
      </c>
      <c r="G714" s="251"/>
      <c r="H714" s="254">
        <v>12.35</v>
      </c>
      <c r="I714" s="255"/>
      <c r="J714" s="251"/>
      <c r="K714" s="251"/>
      <c r="L714" s="256"/>
      <c r="M714" s="257"/>
      <c r="N714" s="258"/>
      <c r="O714" s="258"/>
      <c r="P714" s="258"/>
      <c r="Q714" s="258"/>
      <c r="R714" s="258"/>
      <c r="S714" s="258"/>
      <c r="T714" s="259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0" t="s">
        <v>152</v>
      </c>
      <c r="AU714" s="260" t="s">
        <v>79</v>
      </c>
      <c r="AV714" s="14" t="s">
        <v>79</v>
      </c>
      <c r="AW714" s="14" t="s">
        <v>32</v>
      </c>
      <c r="AX714" s="14" t="s">
        <v>70</v>
      </c>
      <c r="AY714" s="260" t="s">
        <v>142</v>
      </c>
    </row>
    <row r="715" spans="1:51" s="14" customFormat="1" ht="12">
      <c r="A715" s="14"/>
      <c r="B715" s="250"/>
      <c r="C715" s="251"/>
      <c r="D715" s="241" t="s">
        <v>152</v>
      </c>
      <c r="E715" s="252" t="s">
        <v>18</v>
      </c>
      <c r="F715" s="253" t="s">
        <v>824</v>
      </c>
      <c r="G715" s="251"/>
      <c r="H715" s="254">
        <v>-1.6</v>
      </c>
      <c r="I715" s="255"/>
      <c r="J715" s="251"/>
      <c r="K715" s="251"/>
      <c r="L715" s="256"/>
      <c r="M715" s="257"/>
      <c r="N715" s="258"/>
      <c r="O715" s="258"/>
      <c r="P715" s="258"/>
      <c r="Q715" s="258"/>
      <c r="R715" s="258"/>
      <c r="S715" s="258"/>
      <c r="T715" s="25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0" t="s">
        <v>152</v>
      </c>
      <c r="AU715" s="260" t="s">
        <v>79</v>
      </c>
      <c r="AV715" s="14" t="s">
        <v>79</v>
      </c>
      <c r="AW715" s="14" t="s">
        <v>32</v>
      </c>
      <c r="AX715" s="14" t="s">
        <v>70</v>
      </c>
      <c r="AY715" s="260" t="s">
        <v>142</v>
      </c>
    </row>
    <row r="716" spans="1:51" s="14" customFormat="1" ht="12">
      <c r="A716" s="14"/>
      <c r="B716" s="250"/>
      <c r="C716" s="251"/>
      <c r="D716" s="241" t="s">
        <v>152</v>
      </c>
      <c r="E716" s="252" t="s">
        <v>18</v>
      </c>
      <c r="F716" s="253" t="s">
        <v>830</v>
      </c>
      <c r="G716" s="251"/>
      <c r="H716" s="254">
        <v>8.78</v>
      </c>
      <c r="I716" s="255"/>
      <c r="J716" s="251"/>
      <c r="K716" s="251"/>
      <c r="L716" s="256"/>
      <c r="M716" s="257"/>
      <c r="N716" s="258"/>
      <c r="O716" s="258"/>
      <c r="P716" s="258"/>
      <c r="Q716" s="258"/>
      <c r="R716" s="258"/>
      <c r="S716" s="258"/>
      <c r="T716" s="259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0" t="s">
        <v>152</v>
      </c>
      <c r="AU716" s="260" t="s">
        <v>79</v>
      </c>
      <c r="AV716" s="14" t="s">
        <v>79</v>
      </c>
      <c r="AW716" s="14" t="s">
        <v>32</v>
      </c>
      <c r="AX716" s="14" t="s">
        <v>70</v>
      </c>
      <c r="AY716" s="260" t="s">
        <v>142</v>
      </c>
    </row>
    <row r="717" spans="1:51" s="14" customFormat="1" ht="12">
      <c r="A717" s="14"/>
      <c r="B717" s="250"/>
      <c r="C717" s="251"/>
      <c r="D717" s="241" t="s">
        <v>152</v>
      </c>
      <c r="E717" s="252" t="s">
        <v>18</v>
      </c>
      <c r="F717" s="253" t="s">
        <v>826</v>
      </c>
      <c r="G717" s="251"/>
      <c r="H717" s="254">
        <v>-0.8</v>
      </c>
      <c r="I717" s="255"/>
      <c r="J717" s="251"/>
      <c r="K717" s="251"/>
      <c r="L717" s="256"/>
      <c r="M717" s="257"/>
      <c r="N717" s="258"/>
      <c r="O717" s="258"/>
      <c r="P717" s="258"/>
      <c r="Q717" s="258"/>
      <c r="R717" s="258"/>
      <c r="S717" s="258"/>
      <c r="T717" s="259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0" t="s">
        <v>152</v>
      </c>
      <c r="AU717" s="260" t="s">
        <v>79</v>
      </c>
      <c r="AV717" s="14" t="s">
        <v>79</v>
      </c>
      <c r="AW717" s="14" t="s">
        <v>32</v>
      </c>
      <c r="AX717" s="14" t="s">
        <v>70</v>
      </c>
      <c r="AY717" s="260" t="s">
        <v>142</v>
      </c>
    </row>
    <row r="718" spans="1:51" s="15" customFormat="1" ht="12">
      <c r="A718" s="15"/>
      <c r="B718" s="261"/>
      <c r="C718" s="262"/>
      <c r="D718" s="241" t="s">
        <v>152</v>
      </c>
      <c r="E718" s="263" t="s">
        <v>18</v>
      </c>
      <c r="F718" s="264" t="s">
        <v>156</v>
      </c>
      <c r="G718" s="262"/>
      <c r="H718" s="265">
        <v>57.99</v>
      </c>
      <c r="I718" s="266"/>
      <c r="J718" s="262"/>
      <c r="K718" s="262"/>
      <c r="L718" s="267"/>
      <c r="M718" s="268"/>
      <c r="N718" s="269"/>
      <c r="O718" s="269"/>
      <c r="P718" s="269"/>
      <c r="Q718" s="269"/>
      <c r="R718" s="269"/>
      <c r="S718" s="269"/>
      <c r="T718" s="270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71" t="s">
        <v>152</v>
      </c>
      <c r="AU718" s="271" t="s">
        <v>79</v>
      </c>
      <c r="AV718" s="15" t="s">
        <v>150</v>
      </c>
      <c r="AW718" s="15" t="s">
        <v>32</v>
      </c>
      <c r="AX718" s="15" t="s">
        <v>77</v>
      </c>
      <c r="AY718" s="271" t="s">
        <v>142</v>
      </c>
    </row>
    <row r="719" spans="1:65" s="2" customFormat="1" ht="24" customHeight="1">
      <c r="A719" s="39"/>
      <c r="B719" s="40"/>
      <c r="C719" s="227" t="s">
        <v>831</v>
      </c>
      <c r="D719" s="227" t="s">
        <v>145</v>
      </c>
      <c r="E719" s="228" t="s">
        <v>832</v>
      </c>
      <c r="F719" s="229" t="s">
        <v>833</v>
      </c>
      <c r="G719" s="230" t="s">
        <v>309</v>
      </c>
      <c r="H719" s="232"/>
      <c r="I719" s="232"/>
      <c r="J719" s="231">
        <f>ROUND(I719*H719,2)</f>
        <v>0</v>
      </c>
      <c r="K719" s="229" t="s">
        <v>149</v>
      </c>
      <c r="L719" s="45"/>
      <c r="M719" s="233" t="s">
        <v>18</v>
      </c>
      <c r="N719" s="234" t="s">
        <v>41</v>
      </c>
      <c r="O719" s="85"/>
      <c r="P719" s="235">
        <f>O719*H719</f>
        <v>0</v>
      </c>
      <c r="Q719" s="235">
        <v>0</v>
      </c>
      <c r="R719" s="235">
        <f>Q719*H719</f>
        <v>0</v>
      </c>
      <c r="S719" s="235">
        <v>0</v>
      </c>
      <c r="T719" s="236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7" t="s">
        <v>251</v>
      </c>
      <c r="AT719" s="237" t="s">
        <v>145</v>
      </c>
      <c r="AU719" s="237" t="s">
        <v>79</v>
      </c>
      <c r="AY719" s="18" t="s">
        <v>142</v>
      </c>
      <c r="BE719" s="238">
        <f>IF(N719="základní",J719,0)</f>
        <v>0</v>
      </c>
      <c r="BF719" s="238">
        <f>IF(N719="snížená",J719,0)</f>
        <v>0</v>
      </c>
      <c r="BG719" s="238">
        <f>IF(N719="zákl. přenesená",J719,0)</f>
        <v>0</v>
      </c>
      <c r="BH719" s="238">
        <f>IF(N719="sníž. přenesená",J719,0)</f>
        <v>0</v>
      </c>
      <c r="BI719" s="238">
        <f>IF(N719="nulová",J719,0)</f>
        <v>0</v>
      </c>
      <c r="BJ719" s="18" t="s">
        <v>77</v>
      </c>
      <c r="BK719" s="238">
        <f>ROUND(I719*H719,2)</f>
        <v>0</v>
      </c>
      <c r="BL719" s="18" t="s">
        <v>251</v>
      </c>
      <c r="BM719" s="237" t="s">
        <v>1008</v>
      </c>
    </row>
    <row r="720" spans="1:63" s="12" customFormat="1" ht="22.8" customHeight="1">
      <c r="A720" s="12"/>
      <c r="B720" s="211"/>
      <c r="C720" s="212"/>
      <c r="D720" s="213" t="s">
        <v>69</v>
      </c>
      <c r="E720" s="225" t="s">
        <v>835</v>
      </c>
      <c r="F720" s="225" t="s">
        <v>836</v>
      </c>
      <c r="G720" s="212"/>
      <c r="H720" s="212"/>
      <c r="I720" s="215"/>
      <c r="J720" s="226">
        <f>BK720</f>
        <v>0</v>
      </c>
      <c r="K720" s="212"/>
      <c r="L720" s="217"/>
      <c r="M720" s="218"/>
      <c r="N720" s="219"/>
      <c r="O720" s="219"/>
      <c r="P720" s="220">
        <f>SUM(P721:P732)</f>
        <v>0</v>
      </c>
      <c r="Q720" s="219"/>
      <c r="R720" s="220">
        <f>SUM(R721:R732)</f>
        <v>0.0001404</v>
      </c>
      <c r="S720" s="219"/>
      <c r="T720" s="221">
        <f>SUM(T721:T732)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22" t="s">
        <v>79</v>
      </c>
      <c r="AT720" s="223" t="s">
        <v>69</v>
      </c>
      <c r="AU720" s="223" t="s">
        <v>77</v>
      </c>
      <c r="AY720" s="222" t="s">
        <v>142</v>
      </c>
      <c r="BK720" s="224">
        <f>SUM(BK721:BK732)</f>
        <v>0</v>
      </c>
    </row>
    <row r="721" spans="1:65" s="2" customFormat="1" ht="16.5" customHeight="1">
      <c r="A721" s="39"/>
      <c r="B721" s="40"/>
      <c r="C721" s="227" t="s">
        <v>837</v>
      </c>
      <c r="D721" s="227" t="s">
        <v>145</v>
      </c>
      <c r="E721" s="228" t="s">
        <v>838</v>
      </c>
      <c r="F721" s="229" t="s">
        <v>839</v>
      </c>
      <c r="G721" s="230" t="s">
        <v>632</v>
      </c>
      <c r="H721" s="231">
        <v>5</v>
      </c>
      <c r="I721" s="232"/>
      <c r="J721" s="231">
        <f>ROUND(I721*H721,2)</f>
        <v>0</v>
      </c>
      <c r="K721" s="229" t="s">
        <v>18</v>
      </c>
      <c r="L721" s="45"/>
      <c r="M721" s="233" t="s">
        <v>18</v>
      </c>
      <c r="N721" s="234" t="s">
        <v>41</v>
      </c>
      <c r="O721" s="85"/>
      <c r="P721" s="235">
        <f>O721*H721</f>
        <v>0</v>
      </c>
      <c r="Q721" s="235">
        <v>0</v>
      </c>
      <c r="R721" s="235">
        <f>Q721*H721</f>
        <v>0</v>
      </c>
      <c r="S721" s="235">
        <v>0</v>
      </c>
      <c r="T721" s="236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7" t="s">
        <v>251</v>
      </c>
      <c r="AT721" s="237" t="s">
        <v>145</v>
      </c>
      <c r="AU721" s="237" t="s">
        <v>79</v>
      </c>
      <c r="AY721" s="18" t="s">
        <v>142</v>
      </c>
      <c r="BE721" s="238">
        <f>IF(N721="základní",J721,0)</f>
        <v>0</v>
      </c>
      <c r="BF721" s="238">
        <f>IF(N721="snížená",J721,0)</f>
        <v>0</v>
      </c>
      <c r="BG721" s="238">
        <f>IF(N721="zákl. přenesená",J721,0)</f>
        <v>0</v>
      </c>
      <c r="BH721" s="238">
        <f>IF(N721="sníž. přenesená",J721,0)</f>
        <v>0</v>
      </c>
      <c r="BI721" s="238">
        <f>IF(N721="nulová",J721,0)</f>
        <v>0</v>
      </c>
      <c r="BJ721" s="18" t="s">
        <v>77</v>
      </c>
      <c r="BK721" s="238">
        <f>ROUND(I721*H721,2)</f>
        <v>0</v>
      </c>
      <c r="BL721" s="18" t="s">
        <v>251</v>
      </c>
      <c r="BM721" s="237" t="s">
        <v>1009</v>
      </c>
    </row>
    <row r="722" spans="1:51" s="14" customFormat="1" ht="12">
      <c r="A722" s="14"/>
      <c r="B722" s="250"/>
      <c r="C722" s="251"/>
      <c r="D722" s="241" t="s">
        <v>152</v>
      </c>
      <c r="E722" s="252" t="s">
        <v>18</v>
      </c>
      <c r="F722" s="253" t="s">
        <v>180</v>
      </c>
      <c r="G722" s="251"/>
      <c r="H722" s="254">
        <v>5</v>
      </c>
      <c r="I722" s="255"/>
      <c r="J722" s="251"/>
      <c r="K722" s="251"/>
      <c r="L722" s="256"/>
      <c r="M722" s="257"/>
      <c r="N722" s="258"/>
      <c r="O722" s="258"/>
      <c r="P722" s="258"/>
      <c r="Q722" s="258"/>
      <c r="R722" s="258"/>
      <c r="S722" s="258"/>
      <c r="T722" s="259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0" t="s">
        <v>152</v>
      </c>
      <c r="AU722" s="260" t="s">
        <v>79</v>
      </c>
      <c r="AV722" s="14" t="s">
        <v>79</v>
      </c>
      <c r="AW722" s="14" t="s">
        <v>32</v>
      </c>
      <c r="AX722" s="14" t="s">
        <v>70</v>
      </c>
      <c r="AY722" s="260" t="s">
        <v>142</v>
      </c>
    </row>
    <row r="723" spans="1:51" s="15" customFormat="1" ht="12">
      <c r="A723" s="15"/>
      <c r="B723" s="261"/>
      <c r="C723" s="262"/>
      <c r="D723" s="241" t="s">
        <v>152</v>
      </c>
      <c r="E723" s="263" t="s">
        <v>18</v>
      </c>
      <c r="F723" s="264" t="s">
        <v>156</v>
      </c>
      <c r="G723" s="262"/>
      <c r="H723" s="265">
        <v>5</v>
      </c>
      <c r="I723" s="266"/>
      <c r="J723" s="262"/>
      <c r="K723" s="262"/>
      <c r="L723" s="267"/>
      <c r="M723" s="268"/>
      <c r="N723" s="269"/>
      <c r="O723" s="269"/>
      <c r="P723" s="269"/>
      <c r="Q723" s="269"/>
      <c r="R723" s="269"/>
      <c r="S723" s="269"/>
      <c r="T723" s="270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71" t="s">
        <v>152</v>
      </c>
      <c r="AU723" s="271" t="s">
        <v>79</v>
      </c>
      <c r="AV723" s="15" t="s">
        <v>150</v>
      </c>
      <c r="AW723" s="15" t="s">
        <v>32</v>
      </c>
      <c r="AX723" s="15" t="s">
        <v>77</v>
      </c>
      <c r="AY723" s="271" t="s">
        <v>142</v>
      </c>
    </row>
    <row r="724" spans="1:65" s="2" customFormat="1" ht="16.5" customHeight="1">
      <c r="A724" s="39"/>
      <c r="B724" s="40"/>
      <c r="C724" s="227" t="s">
        <v>841</v>
      </c>
      <c r="D724" s="227" t="s">
        <v>145</v>
      </c>
      <c r="E724" s="228" t="s">
        <v>842</v>
      </c>
      <c r="F724" s="229" t="s">
        <v>843</v>
      </c>
      <c r="G724" s="230" t="s">
        <v>641</v>
      </c>
      <c r="H724" s="231">
        <v>1</v>
      </c>
      <c r="I724" s="232"/>
      <c r="J724" s="231">
        <f>ROUND(I724*H724,2)</f>
        <v>0</v>
      </c>
      <c r="K724" s="229" t="s">
        <v>18</v>
      </c>
      <c r="L724" s="45"/>
      <c r="M724" s="233" t="s">
        <v>18</v>
      </c>
      <c r="N724" s="234" t="s">
        <v>41</v>
      </c>
      <c r="O724" s="85"/>
      <c r="P724" s="235">
        <f>O724*H724</f>
        <v>0</v>
      </c>
      <c r="Q724" s="235">
        <v>0</v>
      </c>
      <c r="R724" s="235">
        <f>Q724*H724</f>
        <v>0</v>
      </c>
      <c r="S724" s="235">
        <v>0</v>
      </c>
      <c r="T724" s="236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7" t="s">
        <v>251</v>
      </c>
      <c r="AT724" s="237" t="s">
        <v>145</v>
      </c>
      <c r="AU724" s="237" t="s">
        <v>79</v>
      </c>
      <c r="AY724" s="18" t="s">
        <v>142</v>
      </c>
      <c r="BE724" s="238">
        <f>IF(N724="základní",J724,0)</f>
        <v>0</v>
      </c>
      <c r="BF724" s="238">
        <f>IF(N724="snížená",J724,0)</f>
        <v>0</v>
      </c>
      <c r="BG724" s="238">
        <f>IF(N724="zákl. přenesená",J724,0)</f>
        <v>0</v>
      </c>
      <c r="BH724" s="238">
        <f>IF(N724="sníž. přenesená",J724,0)</f>
        <v>0</v>
      </c>
      <c r="BI724" s="238">
        <f>IF(N724="nulová",J724,0)</f>
        <v>0</v>
      </c>
      <c r="BJ724" s="18" t="s">
        <v>77</v>
      </c>
      <c r="BK724" s="238">
        <f>ROUND(I724*H724,2)</f>
        <v>0</v>
      </c>
      <c r="BL724" s="18" t="s">
        <v>251</v>
      </c>
      <c r="BM724" s="237" t="s">
        <v>1010</v>
      </c>
    </row>
    <row r="725" spans="1:65" s="2" customFormat="1" ht="16.5" customHeight="1">
      <c r="A725" s="39"/>
      <c r="B725" s="40"/>
      <c r="C725" s="227" t="s">
        <v>845</v>
      </c>
      <c r="D725" s="227" t="s">
        <v>145</v>
      </c>
      <c r="E725" s="228" t="s">
        <v>846</v>
      </c>
      <c r="F725" s="229" t="s">
        <v>847</v>
      </c>
      <c r="G725" s="230" t="s">
        <v>148</v>
      </c>
      <c r="H725" s="231">
        <v>0.54</v>
      </c>
      <c r="I725" s="232"/>
      <c r="J725" s="231">
        <f>ROUND(I725*H725,2)</f>
        <v>0</v>
      </c>
      <c r="K725" s="229" t="s">
        <v>149</v>
      </c>
      <c r="L725" s="45"/>
      <c r="M725" s="233" t="s">
        <v>18</v>
      </c>
      <c r="N725" s="234" t="s">
        <v>41</v>
      </c>
      <c r="O725" s="85"/>
      <c r="P725" s="235">
        <f>O725*H725</f>
        <v>0</v>
      </c>
      <c r="Q725" s="235">
        <v>0.00014</v>
      </c>
      <c r="R725" s="235">
        <f>Q725*H725</f>
        <v>7.56E-05</v>
      </c>
      <c r="S725" s="235">
        <v>0</v>
      </c>
      <c r="T725" s="236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7" t="s">
        <v>251</v>
      </c>
      <c r="AT725" s="237" t="s">
        <v>145</v>
      </c>
      <c r="AU725" s="237" t="s">
        <v>79</v>
      </c>
      <c r="AY725" s="18" t="s">
        <v>142</v>
      </c>
      <c r="BE725" s="238">
        <f>IF(N725="základní",J725,0)</f>
        <v>0</v>
      </c>
      <c r="BF725" s="238">
        <f>IF(N725="snížená",J725,0)</f>
        <v>0</v>
      </c>
      <c r="BG725" s="238">
        <f>IF(N725="zákl. přenesená",J725,0)</f>
        <v>0</v>
      </c>
      <c r="BH725" s="238">
        <f>IF(N725="sníž. přenesená",J725,0)</f>
        <v>0</v>
      </c>
      <c r="BI725" s="238">
        <f>IF(N725="nulová",J725,0)</f>
        <v>0</v>
      </c>
      <c r="BJ725" s="18" t="s">
        <v>77</v>
      </c>
      <c r="BK725" s="238">
        <f>ROUND(I725*H725,2)</f>
        <v>0</v>
      </c>
      <c r="BL725" s="18" t="s">
        <v>251</v>
      </c>
      <c r="BM725" s="237" t="s">
        <v>1011</v>
      </c>
    </row>
    <row r="726" spans="1:51" s="13" customFormat="1" ht="12">
      <c r="A726" s="13"/>
      <c r="B726" s="239"/>
      <c r="C726" s="240"/>
      <c r="D726" s="241" t="s">
        <v>152</v>
      </c>
      <c r="E726" s="242" t="s">
        <v>18</v>
      </c>
      <c r="F726" s="243" t="s">
        <v>849</v>
      </c>
      <c r="G726" s="240"/>
      <c r="H726" s="242" t="s">
        <v>18</v>
      </c>
      <c r="I726" s="244"/>
      <c r="J726" s="240"/>
      <c r="K726" s="240"/>
      <c r="L726" s="245"/>
      <c r="M726" s="246"/>
      <c r="N726" s="247"/>
      <c r="O726" s="247"/>
      <c r="P726" s="247"/>
      <c r="Q726" s="247"/>
      <c r="R726" s="247"/>
      <c r="S726" s="247"/>
      <c r="T726" s="24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9" t="s">
        <v>152</v>
      </c>
      <c r="AU726" s="249" t="s">
        <v>79</v>
      </c>
      <c r="AV726" s="13" t="s">
        <v>77</v>
      </c>
      <c r="AW726" s="13" t="s">
        <v>32</v>
      </c>
      <c r="AX726" s="13" t="s">
        <v>70</v>
      </c>
      <c r="AY726" s="249" t="s">
        <v>142</v>
      </c>
    </row>
    <row r="727" spans="1:51" s="14" customFormat="1" ht="12">
      <c r="A727" s="14"/>
      <c r="B727" s="250"/>
      <c r="C727" s="251"/>
      <c r="D727" s="241" t="s">
        <v>152</v>
      </c>
      <c r="E727" s="252" t="s">
        <v>18</v>
      </c>
      <c r="F727" s="253" t="s">
        <v>850</v>
      </c>
      <c r="G727" s="251"/>
      <c r="H727" s="254">
        <v>0.54</v>
      </c>
      <c r="I727" s="255"/>
      <c r="J727" s="251"/>
      <c r="K727" s="251"/>
      <c r="L727" s="256"/>
      <c r="M727" s="257"/>
      <c r="N727" s="258"/>
      <c r="O727" s="258"/>
      <c r="P727" s="258"/>
      <c r="Q727" s="258"/>
      <c r="R727" s="258"/>
      <c r="S727" s="258"/>
      <c r="T727" s="25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0" t="s">
        <v>152</v>
      </c>
      <c r="AU727" s="260" t="s">
        <v>79</v>
      </c>
      <c r="AV727" s="14" t="s">
        <v>79</v>
      </c>
      <c r="AW727" s="14" t="s">
        <v>32</v>
      </c>
      <c r="AX727" s="14" t="s">
        <v>70</v>
      </c>
      <c r="AY727" s="260" t="s">
        <v>142</v>
      </c>
    </row>
    <row r="728" spans="1:51" s="15" customFormat="1" ht="12">
      <c r="A728" s="15"/>
      <c r="B728" s="261"/>
      <c r="C728" s="262"/>
      <c r="D728" s="241" t="s">
        <v>152</v>
      </c>
      <c r="E728" s="263" t="s">
        <v>18</v>
      </c>
      <c r="F728" s="264" t="s">
        <v>156</v>
      </c>
      <c r="G728" s="262"/>
      <c r="H728" s="265">
        <v>0.54</v>
      </c>
      <c r="I728" s="266"/>
      <c r="J728" s="262"/>
      <c r="K728" s="262"/>
      <c r="L728" s="267"/>
      <c r="M728" s="268"/>
      <c r="N728" s="269"/>
      <c r="O728" s="269"/>
      <c r="P728" s="269"/>
      <c r="Q728" s="269"/>
      <c r="R728" s="269"/>
      <c r="S728" s="269"/>
      <c r="T728" s="270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71" t="s">
        <v>152</v>
      </c>
      <c r="AU728" s="271" t="s">
        <v>79</v>
      </c>
      <c r="AV728" s="15" t="s">
        <v>150</v>
      </c>
      <c r="AW728" s="15" t="s">
        <v>32</v>
      </c>
      <c r="AX728" s="15" t="s">
        <v>77</v>
      </c>
      <c r="AY728" s="271" t="s">
        <v>142</v>
      </c>
    </row>
    <row r="729" spans="1:65" s="2" customFormat="1" ht="16.5" customHeight="1">
      <c r="A729" s="39"/>
      <c r="B729" s="40"/>
      <c r="C729" s="227" t="s">
        <v>851</v>
      </c>
      <c r="D729" s="227" t="s">
        <v>145</v>
      </c>
      <c r="E729" s="228" t="s">
        <v>852</v>
      </c>
      <c r="F729" s="229" t="s">
        <v>853</v>
      </c>
      <c r="G729" s="230" t="s">
        <v>148</v>
      </c>
      <c r="H729" s="231">
        <v>0.54</v>
      </c>
      <c r="I729" s="232"/>
      <c r="J729" s="231">
        <f>ROUND(I729*H729,2)</f>
        <v>0</v>
      </c>
      <c r="K729" s="229" t="s">
        <v>149</v>
      </c>
      <c r="L729" s="45"/>
      <c r="M729" s="233" t="s">
        <v>18</v>
      </c>
      <c r="N729" s="234" t="s">
        <v>41</v>
      </c>
      <c r="O729" s="85"/>
      <c r="P729" s="235">
        <f>O729*H729</f>
        <v>0</v>
      </c>
      <c r="Q729" s="235">
        <v>0.00012</v>
      </c>
      <c r="R729" s="235">
        <f>Q729*H729</f>
        <v>6.48E-05</v>
      </c>
      <c r="S729" s="235">
        <v>0</v>
      </c>
      <c r="T729" s="236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7" t="s">
        <v>251</v>
      </c>
      <c r="AT729" s="237" t="s">
        <v>145</v>
      </c>
      <c r="AU729" s="237" t="s">
        <v>79</v>
      </c>
      <c r="AY729" s="18" t="s">
        <v>142</v>
      </c>
      <c r="BE729" s="238">
        <f>IF(N729="základní",J729,0)</f>
        <v>0</v>
      </c>
      <c r="BF729" s="238">
        <f>IF(N729="snížená",J729,0)</f>
        <v>0</v>
      </c>
      <c r="BG729" s="238">
        <f>IF(N729="zákl. přenesená",J729,0)</f>
        <v>0</v>
      </c>
      <c r="BH729" s="238">
        <f>IF(N729="sníž. přenesená",J729,0)</f>
        <v>0</v>
      </c>
      <c r="BI729" s="238">
        <f>IF(N729="nulová",J729,0)</f>
        <v>0</v>
      </c>
      <c r="BJ729" s="18" t="s">
        <v>77</v>
      </c>
      <c r="BK729" s="238">
        <f>ROUND(I729*H729,2)</f>
        <v>0</v>
      </c>
      <c r="BL729" s="18" t="s">
        <v>251</v>
      </c>
      <c r="BM729" s="237" t="s">
        <v>1012</v>
      </c>
    </row>
    <row r="730" spans="1:51" s="13" customFormat="1" ht="12">
      <c r="A730" s="13"/>
      <c r="B730" s="239"/>
      <c r="C730" s="240"/>
      <c r="D730" s="241" t="s">
        <v>152</v>
      </c>
      <c r="E730" s="242" t="s">
        <v>18</v>
      </c>
      <c r="F730" s="243" t="s">
        <v>849</v>
      </c>
      <c r="G730" s="240"/>
      <c r="H730" s="242" t="s">
        <v>18</v>
      </c>
      <c r="I730" s="244"/>
      <c r="J730" s="240"/>
      <c r="K730" s="240"/>
      <c r="L730" s="245"/>
      <c r="M730" s="246"/>
      <c r="N730" s="247"/>
      <c r="O730" s="247"/>
      <c r="P730" s="247"/>
      <c r="Q730" s="247"/>
      <c r="R730" s="247"/>
      <c r="S730" s="247"/>
      <c r="T730" s="24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9" t="s">
        <v>152</v>
      </c>
      <c r="AU730" s="249" t="s">
        <v>79</v>
      </c>
      <c r="AV730" s="13" t="s">
        <v>77</v>
      </c>
      <c r="AW730" s="13" t="s">
        <v>32</v>
      </c>
      <c r="AX730" s="13" t="s">
        <v>70</v>
      </c>
      <c r="AY730" s="249" t="s">
        <v>142</v>
      </c>
    </row>
    <row r="731" spans="1:51" s="14" customFormat="1" ht="12">
      <c r="A731" s="14"/>
      <c r="B731" s="250"/>
      <c r="C731" s="251"/>
      <c r="D731" s="241" t="s">
        <v>152</v>
      </c>
      <c r="E731" s="252" t="s">
        <v>18</v>
      </c>
      <c r="F731" s="253" t="s">
        <v>850</v>
      </c>
      <c r="G731" s="251"/>
      <c r="H731" s="254">
        <v>0.54</v>
      </c>
      <c r="I731" s="255"/>
      <c r="J731" s="251"/>
      <c r="K731" s="251"/>
      <c r="L731" s="256"/>
      <c r="M731" s="257"/>
      <c r="N731" s="258"/>
      <c r="O731" s="258"/>
      <c r="P731" s="258"/>
      <c r="Q731" s="258"/>
      <c r="R731" s="258"/>
      <c r="S731" s="258"/>
      <c r="T731" s="25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0" t="s">
        <v>152</v>
      </c>
      <c r="AU731" s="260" t="s">
        <v>79</v>
      </c>
      <c r="AV731" s="14" t="s">
        <v>79</v>
      </c>
      <c r="AW731" s="14" t="s">
        <v>32</v>
      </c>
      <c r="AX731" s="14" t="s">
        <v>70</v>
      </c>
      <c r="AY731" s="260" t="s">
        <v>142</v>
      </c>
    </row>
    <row r="732" spans="1:51" s="15" customFormat="1" ht="12">
      <c r="A732" s="15"/>
      <c r="B732" s="261"/>
      <c r="C732" s="262"/>
      <c r="D732" s="241" t="s">
        <v>152</v>
      </c>
      <c r="E732" s="263" t="s">
        <v>18</v>
      </c>
      <c r="F732" s="264" t="s">
        <v>156</v>
      </c>
      <c r="G732" s="262"/>
      <c r="H732" s="265">
        <v>0.54</v>
      </c>
      <c r="I732" s="266"/>
      <c r="J732" s="262"/>
      <c r="K732" s="262"/>
      <c r="L732" s="267"/>
      <c r="M732" s="268"/>
      <c r="N732" s="269"/>
      <c r="O732" s="269"/>
      <c r="P732" s="269"/>
      <c r="Q732" s="269"/>
      <c r="R732" s="269"/>
      <c r="S732" s="269"/>
      <c r="T732" s="270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71" t="s">
        <v>152</v>
      </c>
      <c r="AU732" s="271" t="s">
        <v>79</v>
      </c>
      <c r="AV732" s="15" t="s">
        <v>150</v>
      </c>
      <c r="AW732" s="15" t="s">
        <v>32</v>
      </c>
      <c r="AX732" s="15" t="s">
        <v>77</v>
      </c>
      <c r="AY732" s="271" t="s">
        <v>142</v>
      </c>
    </row>
    <row r="733" spans="1:63" s="12" customFormat="1" ht="22.8" customHeight="1">
      <c r="A733" s="12"/>
      <c r="B733" s="211"/>
      <c r="C733" s="212"/>
      <c r="D733" s="213" t="s">
        <v>69</v>
      </c>
      <c r="E733" s="225" t="s">
        <v>855</v>
      </c>
      <c r="F733" s="225" t="s">
        <v>856</v>
      </c>
      <c r="G733" s="212"/>
      <c r="H733" s="212"/>
      <c r="I733" s="215"/>
      <c r="J733" s="226">
        <f>BK733</f>
        <v>0</v>
      </c>
      <c r="K733" s="212"/>
      <c r="L733" s="217"/>
      <c r="M733" s="218"/>
      <c r="N733" s="219"/>
      <c r="O733" s="219"/>
      <c r="P733" s="220">
        <f>SUM(P734:P781)</f>
        <v>0</v>
      </c>
      <c r="Q733" s="219"/>
      <c r="R733" s="220">
        <f>SUM(R734:R781)</f>
        <v>0.1775844</v>
      </c>
      <c r="S733" s="219"/>
      <c r="T733" s="221">
        <f>SUM(T734:T781)</f>
        <v>0.0436914</v>
      </c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R733" s="222" t="s">
        <v>79</v>
      </c>
      <c r="AT733" s="223" t="s">
        <v>69</v>
      </c>
      <c r="AU733" s="223" t="s">
        <v>77</v>
      </c>
      <c r="AY733" s="222" t="s">
        <v>142</v>
      </c>
      <c r="BK733" s="224">
        <f>SUM(BK734:BK781)</f>
        <v>0</v>
      </c>
    </row>
    <row r="734" spans="1:65" s="2" customFormat="1" ht="16.5" customHeight="1">
      <c r="A734" s="39"/>
      <c r="B734" s="40"/>
      <c r="C734" s="227" t="s">
        <v>857</v>
      </c>
      <c r="D734" s="227" t="s">
        <v>145</v>
      </c>
      <c r="E734" s="228" t="s">
        <v>858</v>
      </c>
      <c r="F734" s="229" t="s">
        <v>859</v>
      </c>
      <c r="G734" s="230" t="s">
        <v>148</v>
      </c>
      <c r="H734" s="231">
        <v>140.94</v>
      </c>
      <c r="I734" s="232"/>
      <c r="J734" s="231">
        <f>ROUND(I734*H734,2)</f>
        <v>0</v>
      </c>
      <c r="K734" s="229" t="s">
        <v>149</v>
      </c>
      <c r="L734" s="45"/>
      <c r="M734" s="233" t="s">
        <v>18</v>
      </c>
      <c r="N734" s="234" t="s">
        <v>41</v>
      </c>
      <c r="O734" s="85"/>
      <c r="P734" s="235">
        <f>O734*H734</f>
        <v>0</v>
      </c>
      <c r="Q734" s="235">
        <v>0.001</v>
      </c>
      <c r="R734" s="235">
        <f>Q734*H734</f>
        <v>0.14094</v>
      </c>
      <c r="S734" s="235">
        <v>0.00031</v>
      </c>
      <c r="T734" s="236">
        <f>S734*H734</f>
        <v>0.0436914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7" t="s">
        <v>251</v>
      </c>
      <c r="AT734" s="237" t="s">
        <v>145</v>
      </c>
      <c r="AU734" s="237" t="s">
        <v>79</v>
      </c>
      <c r="AY734" s="18" t="s">
        <v>142</v>
      </c>
      <c r="BE734" s="238">
        <f>IF(N734="základní",J734,0)</f>
        <v>0</v>
      </c>
      <c r="BF734" s="238">
        <f>IF(N734="snížená",J734,0)</f>
        <v>0</v>
      </c>
      <c r="BG734" s="238">
        <f>IF(N734="zákl. přenesená",J734,0)</f>
        <v>0</v>
      </c>
      <c r="BH734" s="238">
        <f>IF(N734="sníž. přenesená",J734,0)</f>
        <v>0</v>
      </c>
      <c r="BI734" s="238">
        <f>IF(N734="nulová",J734,0)</f>
        <v>0</v>
      </c>
      <c r="BJ734" s="18" t="s">
        <v>77</v>
      </c>
      <c r="BK734" s="238">
        <f>ROUND(I734*H734,2)</f>
        <v>0</v>
      </c>
      <c r="BL734" s="18" t="s">
        <v>251</v>
      </c>
      <c r="BM734" s="237" t="s">
        <v>1013</v>
      </c>
    </row>
    <row r="735" spans="1:51" s="13" customFormat="1" ht="12">
      <c r="A735" s="13"/>
      <c r="B735" s="239"/>
      <c r="C735" s="240"/>
      <c r="D735" s="241" t="s">
        <v>152</v>
      </c>
      <c r="E735" s="242" t="s">
        <v>18</v>
      </c>
      <c r="F735" s="243" t="s">
        <v>861</v>
      </c>
      <c r="G735" s="240"/>
      <c r="H735" s="242" t="s">
        <v>18</v>
      </c>
      <c r="I735" s="244"/>
      <c r="J735" s="240"/>
      <c r="K735" s="240"/>
      <c r="L735" s="245"/>
      <c r="M735" s="246"/>
      <c r="N735" s="247"/>
      <c r="O735" s="247"/>
      <c r="P735" s="247"/>
      <c r="Q735" s="247"/>
      <c r="R735" s="247"/>
      <c r="S735" s="247"/>
      <c r="T735" s="24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9" t="s">
        <v>152</v>
      </c>
      <c r="AU735" s="249" t="s">
        <v>79</v>
      </c>
      <c r="AV735" s="13" t="s">
        <v>77</v>
      </c>
      <c r="AW735" s="13" t="s">
        <v>32</v>
      </c>
      <c r="AX735" s="13" t="s">
        <v>70</v>
      </c>
      <c r="AY735" s="249" t="s">
        <v>142</v>
      </c>
    </row>
    <row r="736" spans="1:51" s="14" customFormat="1" ht="12">
      <c r="A736" s="14"/>
      <c r="B736" s="250"/>
      <c r="C736" s="251"/>
      <c r="D736" s="241" t="s">
        <v>152</v>
      </c>
      <c r="E736" s="252" t="s">
        <v>18</v>
      </c>
      <c r="F736" s="253" t="s">
        <v>862</v>
      </c>
      <c r="G736" s="251"/>
      <c r="H736" s="254">
        <v>41.86</v>
      </c>
      <c r="I736" s="255"/>
      <c r="J736" s="251"/>
      <c r="K736" s="251"/>
      <c r="L736" s="256"/>
      <c r="M736" s="257"/>
      <c r="N736" s="258"/>
      <c r="O736" s="258"/>
      <c r="P736" s="258"/>
      <c r="Q736" s="258"/>
      <c r="R736" s="258"/>
      <c r="S736" s="258"/>
      <c r="T736" s="259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0" t="s">
        <v>152</v>
      </c>
      <c r="AU736" s="260" t="s">
        <v>79</v>
      </c>
      <c r="AV736" s="14" t="s">
        <v>79</v>
      </c>
      <c r="AW736" s="14" t="s">
        <v>32</v>
      </c>
      <c r="AX736" s="14" t="s">
        <v>70</v>
      </c>
      <c r="AY736" s="260" t="s">
        <v>142</v>
      </c>
    </row>
    <row r="737" spans="1:51" s="13" customFormat="1" ht="12">
      <c r="A737" s="13"/>
      <c r="B737" s="239"/>
      <c r="C737" s="240"/>
      <c r="D737" s="241" t="s">
        <v>152</v>
      </c>
      <c r="E737" s="242" t="s">
        <v>18</v>
      </c>
      <c r="F737" s="243" t="s">
        <v>191</v>
      </c>
      <c r="G737" s="240"/>
      <c r="H737" s="242" t="s">
        <v>18</v>
      </c>
      <c r="I737" s="244"/>
      <c r="J737" s="240"/>
      <c r="K737" s="240"/>
      <c r="L737" s="245"/>
      <c r="M737" s="246"/>
      <c r="N737" s="247"/>
      <c r="O737" s="247"/>
      <c r="P737" s="247"/>
      <c r="Q737" s="247"/>
      <c r="R737" s="247"/>
      <c r="S737" s="247"/>
      <c r="T737" s="24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9" t="s">
        <v>152</v>
      </c>
      <c r="AU737" s="249" t="s">
        <v>79</v>
      </c>
      <c r="AV737" s="13" t="s">
        <v>77</v>
      </c>
      <c r="AW737" s="13" t="s">
        <v>32</v>
      </c>
      <c r="AX737" s="13" t="s">
        <v>70</v>
      </c>
      <c r="AY737" s="249" t="s">
        <v>142</v>
      </c>
    </row>
    <row r="738" spans="1:51" s="13" customFormat="1" ht="12">
      <c r="A738" s="13"/>
      <c r="B738" s="239"/>
      <c r="C738" s="240"/>
      <c r="D738" s="241" t="s">
        <v>152</v>
      </c>
      <c r="E738" s="242" t="s">
        <v>18</v>
      </c>
      <c r="F738" s="243" t="s">
        <v>192</v>
      </c>
      <c r="G738" s="240"/>
      <c r="H738" s="242" t="s">
        <v>18</v>
      </c>
      <c r="I738" s="244"/>
      <c r="J738" s="240"/>
      <c r="K738" s="240"/>
      <c r="L738" s="245"/>
      <c r="M738" s="246"/>
      <c r="N738" s="247"/>
      <c r="O738" s="247"/>
      <c r="P738" s="247"/>
      <c r="Q738" s="247"/>
      <c r="R738" s="247"/>
      <c r="S738" s="247"/>
      <c r="T738" s="24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9" t="s">
        <v>152</v>
      </c>
      <c r="AU738" s="249" t="s">
        <v>79</v>
      </c>
      <c r="AV738" s="13" t="s">
        <v>77</v>
      </c>
      <c r="AW738" s="13" t="s">
        <v>32</v>
      </c>
      <c r="AX738" s="13" t="s">
        <v>70</v>
      </c>
      <c r="AY738" s="249" t="s">
        <v>142</v>
      </c>
    </row>
    <row r="739" spans="1:51" s="14" customFormat="1" ht="12">
      <c r="A739" s="14"/>
      <c r="B739" s="250"/>
      <c r="C739" s="251"/>
      <c r="D739" s="241" t="s">
        <v>152</v>
      </c>
      <c r="E739" s="252" t="s">
        <v>18</v>
      </c>
      <c r="F739" s="253" t="s">
        <v>193</v>
      </c>
      <c r="G739" s="251"/>
      <c r="H739" s="254">
        <v>16.79</v>
      </c>
      <c r="I739" s="255"/>
      <c r="J739" s="251"/>
      <c r="K739" s="251"/>
      <c r="L739" s="256"/>
      <c r="M739" s="257"/>
      <c r="N739" s="258"/>
      <c r="O739" s="258"/>
      <c r="P739" s="258"/>
      <c r="Q739" s="258"/>
      <c r="R739" s="258"/>
      <c r="S739" s="258"/>
      <c r="T739" s="259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0" t="s">
        <v>152</v>
      </c>
      <c r="AU739" s="260" t="s">
        <v>79</v>
      </c>
      <c r="AV739" s="14" t="s">
        <v>79</v>
      </c>
      <c r="AW739" s="14" t="s">
        <v>32</v>
      </c>
      <c r="AX739" s="14" t="s">
        <v>70</v>
      </c>
      <c r="AY739" s="260" t="s">
        <v>142</v>
      </c>
    </row>
    <row r="740" spans="1:51" s="14" customFormat="1" ht="12">
      <c r="A740" s="14"/>
      <c r="B740" s="250"/>
      <c r="C740" s="251"/>
      <c r="D740" s="241" t="s">
        <v>152</v>
      </c>
      <c r="E740" s="252" t="s">
        <v>18</v>
      </c>
      <c r="F740" s="253" t="s">
        <v>194</v>
      </c>
      <c r="G740" s="251"/>
      <c r="H740" s="254">
        <v>-0.4</v>
      </c>
      <c r="I740" s="255"/>
      <c r="J740" s="251"/>
      <c r="K740" s="251"/>
      <c r="L740" s="256"/>
      <c r="M740" s="257"/>
      <c r="N740" s="258"/>
      <c r="O740" s="258"/>
      <c r="P740" s="258"/>
      <c r="Q740" s="258"/>
      <c r="R740" s="258"/>
      <c r="S740" s="258"/>
      <c r="T740" s="25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0" t="s">
        <v>152</v>
      </c>
      <c r="AU740" s="260" t="s">
        <v>79</v>
      </c>
      <c r="AV740" s="14" t="s">
        <v>79</v>
      </c>
      <c r="AW740" s="14" t="s">
        <v>32</v>
      </c>
      <c r="AX740" s="14" t="s">
        <v>70</v>
      </c>
      <c r="AY740" s="260" t="s">
        <v>142</v>
      </c>
    </row>
    <row r="741" spans="1:51" s="13" customFormat="1" ht="12">
      <c r="A741" s="13"/>
      <c r="B741" s="239"/>
      <c r="C741" s="240"/>
      <c r="D741" s="241" t="s">
        <v>152</v>
      </c>
      <c r="E741" s="242" t="s">
        <v>18</v>
      </c>
      <c r="F741" s="243" t="s">
        <v>195</v>
      </c>
      <c r="G741" s="240"/>
      <c r="H741" s="242" t="s">
        <v>18</v>
      </c>
      <c r="I741" s="244"/>
      <c r="J741" s="240"/>
      <c r="K741" s="240"/>
      <c r="L741" s="245"/>
      <c r="M741" s="246"/>
      <c r="N741" s="247"/>
      <c r="O741" s="247"/>
      <c r="P741" s="247"/>
      <c r="Q741" s="247"/>
      <c r="R741" s="247"/>
      <c r="S741" s="247"/>
      <c r="T741" s="24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9" t="s">
        <v>152</v>
      </c>
      <c r="AU741" s="249" t="s">
        <v>79</v>
      </c>
      <c r="AV741" s="13" t="s">
        <v>77</v>
      </c>
      <c r="AW741" s="13" t="s">
        <v>32</v>
      </c>
      <c r="AX741" s="13" t="s">
        <v>70</v>
      </c>
      <c r="AY741" s="249" t="s">
        <v>142</v>
      </c>
    </row>
    <row r="742" spans="1:51" s="14" customFormat="1" ht="12">
      <c r="A742" s="14"/>
      <c r="B742" s="250"/>
      <c r="C742" s="251"/>
      <c r="D742" s="241" t="s">
        <v>152</v>
      </c>
      <c r="E742" s="252" t="s">
        <v>18</v>
      </c>
      <c r="F742" s="253" t="s">
        <v>196</v>
      </c>
      <c r="G742" s="251"/>
      <c r="H742" s="254">
        <v>24.33</v>
      </c>
      <c r="I742" s="255"/>
      <c r="J742" s="251"/>
      <c r="K742" s="251"/>
      <c r="L742" s="256"/>
      <c r="M742" s="257"/>
      <c r="N742" s="258"/>
      <c r="O742" s="258"/>
      <c r="P742" s="258"/>
      <c r="Q742" s="258"/>
      <c r="R742" s="258"/>
      <c r="S742" s="258"/>
      <c r="T742" s="25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0" t="s">
        <v>152</v>
      </c>
      <c r="AU742" s="260" t="s">
        <v>79</v>
      </c>
      <c r="AV742" s="14" t="s">
        <v>79</v>
      </c>
      <c r="AW742" s="14" t="s">
        <v>32</v>
      </c>
      <c r="AX742" s="14" t="s">
        <v>70</v>
      </c>
      <c r="AY742" s="260" t="s">
        <v>142</v>
      </c>
    </row>
    <row r="743" spans="1:51" s="14" customFormat="1" ht="12">
      <c r="A743" s="14"/>
      <c r="B743" s="250"/>
      <c r="C743" s="251"/>
      <c r="D743" s="241" t="s">
        <v>152</v>
      </c>
      <c r="E743" s="252" t="s">
        <v>18</v>
      </c>
      <c r="F743" s="253" t="s">
        <v>197</v>
      </c>
      <c r="G743" s="251"/>
      <c r="H743" s="254">
        <v>-0.2</v>
      </c>
      <c r="I743" s="255"/>
      <c r="J743" s="251"/>
      <c r="K743" s="251"/>
      <c r="L743" s="256"/>
      <c r="M743" s="257"/>
      <c r="N743" s="258"/>
      <c r="O743" s="258"/>
      <c r="P743" s="258"/>
      <c r="Q743" s="258"/>
      <c r="R743" s="258"/>
      <c r="S743" s="258"/>
      <c r="T743" s="259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0" t="s">
        <v>152</v>
      </c>
      <c r="AU743" s="260" t="s">
        <v>79</v>
      </c>
      <c r="AV743" s="14" t="s">
        <v>79</v>
      </c>
      <c r="AW743" s="14" t="s">
        <v>32</v>
      </c>
      <c r="AX743" s="14" t="s">
        <v>70</v>
      </c>
      <c r="AY743" s="260" t="s">
        <v>142</v>
      </c>
    </row>
    <row r="744" spans="1:51" s="14" customFormat="1" ht="12">
      <c r="A744" s="14"/>
      <c r="B744" s="250"/>
      <c r="C744" s="251"/>
      <c r="D744" s="241" t="s">
        <v>152</v>
      </c>
      <c r="E744" s="252" t="s">
        <v>18</v>
      </c>
      <c r="F744" s="253" t="s">
        <v>198</v>
      </c>
      <c r="G744" s="251"/>
      <c r="H744" s="254">
        <v>-1.65</v>
      </c>
      <c r="I744" s="255"/>
      <c r="J744" s="251"/>
      <c r="K744" s="251"/>
      <c r="L744" s="256"/>
      <c r="M744" s="257"/>
      <c r="N744" s="258"/>
      <c r="O744" s="258"/>
      <c r="P744" s="258"/>
      <c r="Q744" s="258"/>
      <c r="R744" s="258"/>
      <c r="S744" s="258"/>
      <c r="T744" s="25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0" t="s">
        <v>152</v>
      </c>
      <c r="AU744" s="260" t="s">
        <v>79</v>
      </c>
      <c r="AV744" s="14" t="s">
        <v>79</v>
      </c>
      <c r="AW744" s="14" t="s">
        <v>32</v>
      </c>
      <c r="AX744" s="14" t="s">
        <v>70</v>
      </c>
      <c r="AY744" s="260" t="s">
        <v>142</v>
      </c>
    </row>
    <row r="745" spans="1:51" s="13" customFormat="1" ht="12">
      <c r="A745" s="13"/>
      <c r="B745" s="239"/>
      <c r="C745" s="240"/>
      <c r="D745" s="241" t="s">
        <v>152</v>
      </c>
      <c r="E745" s="242" t="s">
        <v>18</v>
      </c>
      <c r="F745" s="243" t="s">
        <v>199</v>
      </c>
      <c r="G745" s="240"/>
      <c r="H745" s="242" t="s">
        <v>18</v>
      </c>
      <c r="I745" s="244"/>
      <c r="J745" s="240"/>
      <c r="K745" s="240"/>
      <c r="L745" s="245"/>
      <c r="M745" s="246"/>
      <c r="N745" s="247"/>
      <c r="O745" s="247"/>
      <c r="P745" s="247"/>
      <c r="Q745" s="247"/>
      <c r="R745" s="247"/>
      <c r="S745" s="247"/>
      <c r="T745" s="24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9" t="s">
        <v>152</v>
      </c>
      <c r="AU745" s="249" t="s">
        <v>79</v>
      </c>
      <c r="AV745" s="13" t="s">
        <v>77</v>
      </c>
      <c r="AW745" s="13" t="s">
        <v>32</v>
      </c>
      <c r="AX745" s="13" t="s">
        <v>70</v>
      </c>
      <c r="AY745" s="249" t="s">
        <v>142</v>
      </c>
    </row>
    <row r="746" spans="1:51" s="14" customFormat="1" ht="12">
      <c r="A746" s="14"/>
      <c r="B746" s="250"/>
      <c r="C746" s="251"/>
      <c r="D746" s="241" t="s">
        <v>152</v>
      </c>
      <c r="E746" s="252" t="s">
        <v>18</v>
      </c>
      <c r="F746" s="253" t="s">
        <v>200</v>
      </c>
      <c r="G746" s="251"/>
      <c r="H746" s="254">
        <v>29.51</v>
      </c>
      <c r="I746" s="255"/>
      <c r="J746" s="251"/>
      <c r="K746" s="251"/>
      <c r="L746" s="256"/>
      <c r="M746" s="257"/>
      <c r="N746" s="258"/>
      <c r="O746" s="258"/>
      <c r="P746" s="258"/>
      <c r="Q746" s="258"/>
      <c r="R746" s="258"/>
      <c r="S746" s="258"/>
      <c r="T746" s="25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0" t="s">
        <v>152</v>
      </c>
      <c r="AU746" s="260" t="s">
        <v>79</v>
      </c>
      <c r="AV746" s="14" t="s">
        <v>79</v>
      </c>
      <c r="AW746" s="14" t="s">
        <v>32</v>
      </c>
      <c r="AX746" s="14" t="s">
        <v>70</v>
      </c>
      <c r="AY746" s="260" t="s">
        <v>142</v>
      </c>
    </row>
    <row r="747" spans="1:51" s="14" customFormat="1" ht="12">
      <c r="A747" s="14"/>
      <c r="B747" s="250"/>
      <c r="C747" s="251"/>
      <c r="D747" s="241" t="s">
        <v>152</v>
      </c>
      <c r="E747" s="252" t="s">
        <v>18</v>
      </c>
      <c r="F747" s="253" t="s">
        <v>194</v>
      </c>
      <c r="G747" s="251"/>
      <c r="H747" s="254">
        <v>-0.4</v>
      </c>
      <c r="I747" s="255"/>
      <c r="J747" s="251"/>
      <c r="K747" s="251"/>
      <c r="L747" s="256"/>
      <c r="M747" s="257"/>
      <c r="N747" s="258"/>
      <c r="O747" s="258"/>
      <c r="P747" s="258"/>
      <c r="Q747" s="258"/>
      <c r="R747" s="258"/>
      <c r="S747" s="258"/>
      <c r="T747" s="25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0" t="s">
        <v>152</v>
      </c>
      <c r="AU747" s="260" t="s">
        <v>79</v>
      </c>
      <c r="AV747" s="14" t="s">
        <v>79</v>
      </c>
      <c r="AW747" s="14" t="s">
        <v>32</v>
      </c>
      <c r="AX747" s="14" t="s">
        <v>70</v>
      </c>
      <c r="AY747" s="260" t="s">
        <v>142</v>
      </c>
    </row>
    <row r="748" spans="1:51" s="14" customFormat="1" ht="12">
      <c r="A748" s="14"/>
      <c r="B748" s="250"/>
      <c r="C748" s="251"/>
      <c r="D748" s="241" t="s">
        <v>152</v>
      </c>
      <c r="E748" s="252" t="s">
        <v>18</v>
      </c>
      <c r="F748" s="253" t="s">
        <v>198</v>
      </c>
      <c r="G748" s="251"/>
      <c r="H748" s="254">
        <v>-1.65</v>
      </c>
      <c r="I748" s="255"/>
      <c r="J748" s="251"/>
      <c r="K748" s="251"/>
      <c r="L748" s="256"/>
      <c r="M748" s="257"/>
      <c r="N748" s="258"/>
      <c r="O748" s="258"/>
      <c r="P748" s="258"/>
      <c r="Q748" s="258"/>
      <c r="R748" s="258"/>
      <c r="S748" s="258"/>
      <c r="T748" s="259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0" t="s">
        <v>152</v>
      </c>
      <c r="AU748" s="260" t="s">
        <v>79</v>
      </c>
      <c r="AV748" s="14" t="s">
        <v>79</v>
      </c>
      <c r="AW748" s="14" t="s">
        <v>32</v>
      </c>
      <c r="AX748" s="14" t="s">
        <v>70</v>
      </c>
      <c r="AY748" s="260" t="s">
        <v>142</v>
      </c>
    </row>
    <row r="749" spans="1:51" s="13" customFormat="1" ht="12">
      <c r="A749" s="13"/>
      <c r="B749" s="239"/>
      <c r="C749" s="240"/>
      <c r="D749" s="241" t="s">
        <v>152</v>
      </c>
      <c r="E749" s="242" t="s">
        <v>18</v>
      </c>
      <c r="F749" s="243" t="s">
        <v>201</v>
      </c>
      <c r="G749" s="240"/>
      <c r="H749" s="242" t="s">
        <v>18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9" t="s">
        <v>152</v>
      </c>
      <c r="AU749" s="249" t="s">
        <v>79</v>
      </c>
      <c r="AV749" s="13" t="s">
        <v>77</v>
      </c>
      <c r="AW749" s="13" t="s">
        <v>32</v>
      </c>
      <c r="AX749" s="13" t="s">
        <v>70</v>
      </c>
      <c r="AY749" s="249" t="s">
        <v>142</v>
      </c>
    </row>
    <row r="750" spans="1:51" s="14" customFormat="1" ht="12">
      <c r="A750" s="14"/>
      <c r="B750" s="250"/>
      <c r="C750" s="251"/>
      <c r="D750" s="241" t="s">
        <v>152</v>
      </c>
      <c r="E750" s="252" t="s">
        <v>18</v>
      </c>
      <c r="F750" s="253" t="s">
        <v>202</v>
      </c>
      <c r="G750" s="251"/>
      <c r="H750" s="254">
        <v>22.85</v>
      </c>
      <c r="I750" s="255"/>
      <c r="J750" s="251"/>
      <c r="K750" s="251"/>
      <c r="L750" s="256"/>
      <c r="M750" s="257"/>
      <c r="N750" s="258"/>
      <c r="O750" s="258"/>
      <c r="P750" s="258"/>
      <c r="Q750" s="258"/>
      <c r="R750" s="258"/>
      <c r="S750" s="258"/>
      <c r="T750" s="259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0" t="s">
        <v>152</v>
      </c>
      <c r="AU750" s="260" t="s">
        <v>79</v>
      </c>
      <c r="AV750" s="14" t="s">
        <v>79</v>
      </c>
      <c r="AW750" s="14" t="s">
        <v>32</v>
      </c>
      <c r="AX750" s="14" t="s">
        <v>70</v>
      </c>
      <c r="AY750" s="260" t="s">
        <v>142</v>
      </c>
    </row>
    <row r="751" spans="1:51" s="14" customFormat="1" ht="12">
      <c r="A751" s="14"/>
      <c r="B751" s="250"/>
      <c r="C751" s="251"/>
      <c r="D751" s="241" t="s">
        <v>152</v>
      </c>
      <c r="E751" s="252" t="s">
        <v>18</v>
      </c>
      <c r="F751" s="253" t="s">
        <v>194</v>
      </c>
      <c r="G751" s="251"/>
      <c r="H751" s="254">
        <v>-0.4</v>
      </c>
      <c r="I751" s="255"/>
      <c r="J751" s="251"/>
      <c r="K751" s="251"/>
      <c r="L751" s="256"/>
      <c r="M751" s="257"/>
      <c r="N751" s="258"/>
      <c r="O751" s="258"/>
      <c r="P751" s="258"/>
      <c r="Q751" s="258"/>
      <c r="R751" s="258"/>
      <c r="S751" s="258"/>
      <c r="T751" s="25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0" t="s">
        <v>152</v>
      </c>
      <c r="AU751" s="260" t="s">
        <v>79</v>
      </c>
      <c r="AV751" s="14" t="s">
        <v>79</v>
      </c>
      <c r="AW751" s="14" t="s">
        <v>32</v>
      </c>
      <c r="AX751" s="14" t="s">
        <v>70</v>
      </c>
      <c r="AY751" s="260" t="s">
        <v>142</v>
      </c>
    </row>
    <row r="752" spans="1:51" s="14" customFormat="1" ht="12">
      <c r="A752" s="14"/>
      <c r="B752" s="250"/>
      <c r="C752" s="251"/>
      <c r="D752" s="241" t="s">
        <v>152</v>
      </c>
      <c r="E752" s="252" t="s">
        <v>18</v>
      </c>
      <c r="F752" s="253" t="s">
        <v>203</v>
      </c>
      <c r="G752" s="251"/>
      <c r="H752" s="254">
        <v>-3.3</v>
      </c>
      <c r="I752" s="255"/>
      <c r="J752" s="251"/>
      <c r="K752" s="251"/>
      <c r="L752" s="256"/>
      <c r="M752" s="257"/>
      <c r="N752" s="258"/>
      <c r="O752" s="258"/>
      <c r="P752" s="258"/>
      <c r="Q752" s="258"/>
      <c r="R752" s="258"/>
      <c r="S752" s="258"/>
      <c r="T752" s="259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0" t="s">
        <v>152</v>
      </c>
      <c r="AU752" s="260" t="s">
        <v>79</v>
      </c>
      <c r="AV752" s="14" t="s">
        <v>79</v>
      </c>
      <c r="AW752" s="14" t="s">
        <v>32</v>
      </c>
      <c r="AX752" s="14" t="s">
        <v>70</v>
      </c>
      <c r="AY752" s="260" t="s">
        <v>142</v>
      </c>
    </row>
    <row r="753" spans="1:51" s="13" customFormat="1" ht="12">
      <c r="A753" s="13"/>
      <c r="B753" s="239"/>
      <c r="C753" s="240"/>
      <c r="D753" s="241" t="s">
        <v>152</v>
      </c>
      <c r="E753" s="242" t="s">
        <v>18</v>
      </c>
      <c r="F753" s="243" t="s">
        <v>204</v>
      </c>
      <c r="G753" s="240"/>
      <c r="H753" s="242" t="s">
        <v>18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9" t="s">
        <v>152</v>
      </c>
      <c r="AU753" s="249" t="s">
        <v>79</v>
      </c>
      <c r="AV753" s="13" t="s">
        <v>77</v>
      </c>
      <c r="AW753" s="13" t="s">
        <v>32</v>
      </c>
      <c r="AX753" s="13" t="s">
        <v>70</v>
      </c>
      <c r="AY753" s="249" t="s">
        <v>142</v>
      </c>
    </row>
    <row r="754" spans="1:51" s="14" customFormat="1" ht="12">
      <c r="A754" s="14"/>
      <c r="B754" s="250"/>
      <c r="C754" s="251"/>
      <c r="D754" s="241" t="s">
        <v>152</v>
      </c>
      <c r="E754" s="252" t="s">
        <v>18</v>
      </c>
      <c r="F754" s="253" t="s">
        <v>205</v>
      </c>
      <c r="G754" s="251"/>
      <c r="H754" s="254">
        <v>15.45</v>
      </c>
      <c r="I754" s="255"/>
      <c r="J754" s="251"/>
      <c r="K754" s="251"/>
      <c r="L754" s="256"/>
      <c r="M754" s="257"/>
      <c r="N754" s="258"/>
      <c r="O754" s="258"/>
      <c r="P754" s="258"/>
      <c r="Q754" s="258"/>
      <c r="R754" s="258"/>
      <c r="S754" s="258"/>
      <c r="T754" s="259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0" t="s">
        <v>152</v>
      </c>
      <c r="AU754" s="260" t="s">
        <v>79</v>
      </c>
      <c r="AV754" s="14" t="s">
        <v>79</v>
      </c>
      <c r="AW754" s="14" t="s">
        <v>32</v>
      </c>
      <c r="AX754" s="14" t="s">
        <v>70</v>
      </c>
      <c r="AY754" s="260" t="s">
        <v>142</v>
      </c>
    </row>
    <row r="755" spans="1:51" s="14" customFormat="1" ht="12">
      <c r="A755" s="14"/>
      <c r="B755" s="250"/>
      <c r="C755" s="251"/>
      <c r="D755" s="241" t="s">
        <v>152</v>
      </c>
      <c r="E755" s="252" t="s">
        <v>18</v>
      </c>
      <c r="F755" s="253" t="s">
        <v>197</v>
      </c>
      <c r="G755" s="251"/>
      <c r="H755" s="254">
        <v>-0.2</v>
      </c>
      <c r="I755" s="255"/>
      <c r="J755" s="251"/>
      <c r="K755" s="251"/>
      <c r="L755" s="256"/>
      <c r="M755" s="257"/>
      <c r="N755" s="258"/>
      <c r="O755" s="258"/>
      <c r="P755" s="258"/>
      <c r="Q755" s="258"/>
      <c r="R755" s="258"/>
      <c r="S755" s="258"/>
      <c r="T755" s="25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0" t="s">
        <v>152</v>
      </c>
      <c r="AU755" s="260" t="s">
        <v>79</v>
      </c>
      <c r="AV755" s="14" t="s">
        <v>79</v>
      </c>
      <c r="AW755" s="14" t="s">
        <v>32</v>
      </c>
      <c r="AX755" s="14" t="s">
        <v>70</v>
      </c>
      <c r="AY755" s="260" t="s">
        <v>142</v>
      </c>
    </row>
    <row r="756" spans="1:51" s="14" customFormat="1" ht="12">
      <c r="A756" s="14"/>
      <c r="B756" s="250"/>
      <c r="C756" s="251"/>
      <c r="D756" s="241" t="s">
        <v>152</v>
      </c>
      <c r="E756" s="252" t="s">
        <v>18</v>
      </c>
      <c r="F756" s="253" t="s">
        <v>198</v>
      </c>
      <c r="G756" s="251"/>
      <c r="H756" s="254">
        <v>-1.65</v>
      </c>
      <c r="I756" s="255"/>
      <c r="J756" s="251"/>
      <c r="K756" s="251"/>
      <c r="L756" s="256"/>
      <c r="M756" s="257"/>
      <c r="N756" s="258"/>
      <c r="O756" s="258"/>
      <c r="P756" s="258"/>
      <c r="Q756" s="258"/>
      <c r="R756" s="258"/>
      <c r="S756" s="258"/>
      <c r="T756" s="259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0" t="s">
        <v>152</v>
      </c>
      <c r="AU756" s="260" t="s">
        <v>79</v>
      </c>
      <c r="AV756" s="14" t="s">
        <v>79</v>
      </c>
      <c r="AW756" s="14" t="s">
        <v>32</v>
      </c>
      <c r="AX756" s="14" t="s">
        <v>70</v>
      </c>
      <c r="AY756" s="260" t="s">
        <v>142</v>
      </c>
    </row>
    <row r="757" spans="1:51" s="15" customFormat="1" ht="12">
      <c r="A757" s="15"/>
      <c r="B757" s="261"/>
      <c r="C757" s="262"/>
      <c r="D757" s="241" t="s">
        <v>152</v>
      </c>
      <c r="E757" s="263" t="s">
        <v>18</v>
      </c>
      <c r="F757" s="264" t="s">
        <v>156</v>
      </c>
      <c r="G757" s="262"/>
      <c r="H757" s="265">
        <v>140.94</v>
      </c>
      <c r="I757" s="266"/>
      <c r="J757" s="262"/>
      <c r="K757" s="262"/>
      <c r="L757" s="267"/>
      <c r="M757" s="268"/>
      <c r="N757" s="269"/>
      <c r="O757" s="269"/>
      <c r="P757" s="269"/>
      <c r="Q757" s="269"/>
      <c r="R757" s="269"/>
      <c r="S757" s="269"/>
      <c r="T757" s="270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71" t="s">
        <v>152</v>
      </c>
      <c r="AU757" s="271" t="s">
        <v>79</v>
      </c>
      <c r="AV757" s="15" t="s">
        <v>150</v>
      </c>
      <c r="AW757" s="15" t="s">
        <v>32</v>
      </c>
      <c r="AX757" s="15" t="s">
        <v>77</v>
      </c>
      <c r="AY757" s="271" t="s">
        <v>142</v>
      </c>
    </row>
    <row r="758" spans="1:65" s="2" customFormat="1" ht="24" customHeight="1">
      <c r="A758" s="39"/>
      <c r="B758" s="40"/>
      <c r="C758" s="227" t="s">
        <v>863</v>
      </c>
      <c r="D758" s="227" t="s">
        <v>145</v>
      </c>
      <c r="E758" s="228" t="s">
        <v>864</v>
      </c>
      <c r="F758" s="229" t="s">
        <v>865</v>
      </c>
      <c r="G758" s="230" t="s">
        <v>148</v>
      </c>
      <c r="H758" s="231">
        <v>140.94</v>
      </c>
      <c r="I758" s="232"/>
      <c r="J758" s="231">
        <f>ROUND(I758*H758,2)</f>
        <v>0</v>
      </c>
      <c r="K758" s="229" t="s">
        <v>149</v>
      </c>
      <c r="L758" s="45"/>
      <c r="M758" s="233" t="s">
        <v>18</v>
      </c>
      <c r="N758" s="234" t="s">
        <v>41</v>
      </c>
      <c r="O758" s="85"/>
      <c r="P758" s="235">
        <f>O758*H758</f>
        <v>0</v>
      </c>
      <c r="Q758" s="235">
        <v>0.00026</v>
      </c>
      <c r="R758" s="235">
        <f>Q758*H758</f>
        <v>0.036644399999999994</v>
      </c>
      <c r="S758" s="235">
        <v>0</v>
      </c>
      <c r="T758" s="236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7" t="s">
        <v>251</v>
      </c>
      <c r="AT758" s="237" t="s">
        <v>145</v>
      </c>
      <c r="AU758" s="237" t="s">
        <v>79</v>
      </c>
      <c r="AY758" s="18" t="s">
        <v>142</v>
      </c>
      <c r="BE758" s="238">
        <f>IF(N758="základní",J758,0)</f>
        <v>0</v>
      </c>
      <c r="BF758" s="238">
        <f>IF(N758="snížená",J758,0)</f>
        <v>0</v>
      </c>
      <c r="BG758" s="238">
        <f>IF(N758="zákl. přenesená",J758,0)</f>
        <v>0</v>
      </c>
      <c r="BH758" s="238">
        <f>IF(N758="sníž. přenesená",J758,0)</f>
        <v>0</v>
      </c>
      <c r="BI758" s="238">
        <f>IF(N758="nulová",J758,0)</f>
        <v>0</v>
      </c>
      <c r="BJ758" s="18" t="s">
        <v>77</v>
      </c>
      <c r="BK758" s="238">
        <f>ROUND(I758*H758,2)</f>
        <v>0</v>
      </c>
      <c r="BL758" s="18" t="s">
        <v>251</v>
      </c>
      <c r="BM758" s="237" t="s">
        <v>1014</v>
      </c>
    </row>
    <row r="759" spans="1:51" s="13" customFormat="1" ht="12">
      <c r="A759" s="13"/>
      <c r="B759" s="239"/>
      <c r="C759" s="240"/>
      <c r="D759" s="241" t="s">
        <v>152</v>
      </c>
      <c r="E759" s="242" t="s">
        <v>18</v>
      </c>
      <c r="F759" s="243" t="s">
        <v>861</v>
      </c>
      <c r="G759" s="240"/>
      <c r="H759" s="242" t="s">
        <v>18</v>
      </c>
      <c r="I759" s="244"/>
      <c r="J759" s="240"/>
      <c r="K759" s="240"/>
      <c r="L759" s="245"/>
      <c r="M759" s="246"/>
      <c r="N759" s="247"/>
      <c r="O759" s="247"/>
      <c r="P759" s="247"/>
      <c r="Q759" s="247"/>
      <c r="R759" s="247"/>
      <c r="S759" s="247"/>
      <c r="T759" s="24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9" t="s">
        <v>152</v>
      </c>
      <c r="AU759" s="249" t="s">
        <v>79</v>
      </c>
      <c r="AV759" s="13" t="s">
        <v>77</v>
      </c>
      <c r="AW759" s="13" t="s">
        <v>32</v>
      </c>
      <c r="AX759" s="13" t="s">
        <v>70</v>
      </c>
      <c r="AY759" s="249" t="s">
        <v>142</v>
      </c>
    </row>
    <row r="760" spans="1:51" s="14" customFormat="1" ht="12">
      <c r="A760" s="14"/>
      <c r="B760" s="250"/>
      <c r="C760" s="251"/>
      <c r="D760" s="241" t="s">
        <v>152</v>
      </c>
      <c r="E760" s="252" t="s">
        <v>18</v>
      </c>
      <c r="F760" s="253" t="s">
        <v>862</v>
      </c>
      <c r="G760" s="251"/>
      <c r="H760" s="254">
        <v>41.86</v>
      </c>
      <c r="I760" s="255"/>
      <c r="J760" s="251"/>
      <c r="K760" s="251"/>
      <c r="L760" s="256"/>
      <c r="M760" s="257"/>
      <c r="N760" s="258"/>
      <c r="O760" s="258"/>
      <c r="P760" s="258"/>
      <c r="Q760" s="258"/>
      <c r="R760" s="258"/>
      <c r="S760" s="258"/>
      <c r="T760" s="259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0" t="s">
        <v>152</v>
      </c>
      <c r="AU760" s="260" t="s">
        <v>79</v>
      </c>
      <c r="AV760" s="14" t="s">
        <v>79</v>
      </c>
      <c r="AW760" s="14" t="s">
        <v>32</v>
      </c>
      <c r="AX760" s="14" t="s">
        <v>70</v>
      </c>
      <c r="AY760" s="260" t="s">
        <v>142</v>
      </c>
    </row>
    <row r="761" spans="1:51" s="13" customFormat="1" ht="12">
      <c r="A761" s="13"/>
      <c r="B761" s="239"/>
      <c r="C761" s="240"/>
      <c r="D761" s="241" t="s">
        <v>152</v>
      </c>
      <c r="E761" s="242" t="s">
        <v>18</v>
      </c>
      <c r="F761" s="243" t="s">
        <v>191</v>
      </c>
      <c r="G761" s="240"/>
      <c r="H761" s="242" t="s">
        <v>18</v>
      </c>
      <c r="I761" s="244"/>
      <c r="J761" s="240"/>
      <c r="K761" s="240"/>
      <c r="L761" s="245"/>
      <c r="M761" s="246"/>
      <c r="N761" s="247"/>
      <c r="O761" s="247"/>
      <c r="P761" s="247"/>
      <c r="Q761" s="247"/>
      <c r="R761" s="247"/>
      <c r="S761" s="247"/>
      <c r="T761" s="24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9" t="s">
        <v>152</v>
      </c>
      <c r="AU761" s="249" t="s">
        <v>79</v>
      </c>
      <c r="AV761" s="13" t="s">
        <v>77</v>
      </c>
      <c r="AW761" s="13" t="s">
        <v>32</v>
      </c>
      <c r="AX761" s="13" t="s">
        <v>70</v>
      </c>
      <c r="AY761" s="249" t="s">
        <v>142</v>
      </c>
    </row>
    <row r="762" spans="1:51" s="13" customFormat="1" ht="12">
      <c r="A762" s="13"/>
      <c r="B762" s="239"/>
      <c r="C762" s="240"/>
      <c r="D762" s="241" t="s">
        <v>152</v>
      </c>
      <c r="E762" s="242" t="s">
        <v>18</v>
      </c>
      <c r="F762" s="243" t="s">
        <v>192</v>
      </c>
      <c r="G762" s="240"/>
      <c r="H762" s="242" t="s">
        <v>18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9" t="s">
        <v>152</v>
      </c>
      <c r="AU762" s="249" t="s">
        <v>79</v>
      </c>
      <c r="AV762" s="13" t="s">
        <v>77</v>
      </c>
      <c r="AW762" s="13" t="s">
        <v>32</v>
      </c>
      <c r="AX762" s="13" t="s">
        <v>70</v>
      </c>
      <c r="AY762" s="249" t="s">
        <v>142</v>
      </c>
    </row>
    <row r="763" spans="1:51" s="14" customFormat="1" ht="12">
      <c r="A763" s="14"/>
      <c r="B763" s="250"/>
      <c r="C763" s="251"/>
      <c r="D763" s="241" t="s">
        <v>152</v>
      </c>
      <c r="E763" s="252" t="s">
        <v>18</v>
      </c>
      <c r="F763" s="253" t="s">
        <v>193</v>
      </c>
      <c r="G763" s="251"/>
      <c r="H763" s="254">
        <v>16.79</v>
      </c>
      <c r="I763" s="255"/>
      <c r="J763" s="251"/>
      <c r="K763" s="251"/>
      <c r="L763" s="256"/>
      <c r="M763" s="257"/>
      <c r="N763" s="258"/>
      <c r="O763" s="258"/>
      <c r="P763" s="258"/>
      <c r="Q763" s="258"/>
      <c r="R763" s="258"/>
      <c r="S763" s="258"/>
      <c r="T763" s="259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0" t="s">
        <v>152</v>
      </c>
      <c r="AU763" s="260" t="s">
        <v>79</v>
      </c>
      <c r="AV763" s="14" t="s">
        <v>79</v>
      </c>
      <c r="AW763" s="14" t="s">
        <v>32</v>
      </c>
      <c r="AX763" s="14" t="s">
        <v>70</v>
      </c>
      <c r="AY763" s="260" t="s">
        <v>142</v>
      </c>
    </row>
    <row r="764" spans="1:51" s="14" customFormat="1" ht="12">
      <c r="A764" s="14"/>
      <c r="B764" s="250"/>
      <c r="C764" s="251"/>
      <c r="D764" s="241" t="s">
        <v>152</v>
      </c>
      <c r="E764" s="252" t="s">
        <v>18</v>
      </c>
      <c r="F764" s="253" t="s">
        <v>194</v>
      </c>
      <c r="G764" s="251"/>
      <c r="H764" s="254">
        <v>-0.4</v>
      </c>
      <c r="I764" s="255"/>
      <c r="J764" s="251"/>
      <c r="K764" s="251"/>
      <c r="L764" s="256"/>
      <c r="M764" s="257"/>
      <c r="N764" s="258"/>
      <c r="O764" s="258"/>
      <c r="P764" s="258"/>
      <c r="Q764" s="258"/>
      <c r="R764" s="258"/>
      <c r="S764" s="258"/>
      <c r="T764" s="25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0" t="s">
        <v>152</v>
      </c>
      <c r="AU764" s="260" t="s">
        <v>79</v>
      </c>
      <c r="AV764" s="14" t="s">
        <v>79</v>
      </c>
      <c r="AW764" s="14" t="s">
        <v>32</v>
      </c>
      <c r="AX764" s="14" t="s">
        <v>70</v>
      </c>
      <c r="AY764" s="260" t="s">
        <v>142</v>
      </c>
    </row>
    <row r="765" spans="1:51" s="13" customFormat="1" ht="12">
      <c r="A765" s="13"/>
      <c r="B765" s="239"/>
      <c r="C765" s="240"/>
      <c r="D765" s="241" t="s">
        <v>152</v>
      </c>
      <c r="E765" s="242" t="s">
        <v>18</v>
      </c>
      <c r="F765" s="243" t="s">
        <v>195</v>
      </c>
      <c r="G765" s="240"/>
      <c r="H765" s="242" t="s">
        <v>18</v>
      </c>
      <c r="I765" s="244"/>
      <c r="J765" s="240"/>
      <c r="K765" s="240"/>
      <c r="L765" s="245"/>
      <c r="M765" s="246"/>
      <c r="N765" s="247"/>
      <c r="O765" s="247"/>
      <c r="P765" s="247"/>
      <c r="Q765" s="247"/>
      <c r="R765" s="247"/>
      <c r="S765" s="247"/>
      <c r="T765" s="24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9" t="s">
        <v>152</v>
      </c>
      <c r="AU765" s="249" t="s">
        <v>79</v>
      </c>
      <c r="AV765" s="13" t="s">
        <v>77</v>
      </c>
      <c r="AW765" s="13" t="s">
        <v>32</v>
      </c>
      <c r="AX765" s="13" t="s">
        <v>70</v>
      </c>
      <c r="AY765" s="249" t="s">
        <v>142</v>
      </c>
    </row>
    <row r="766" spans="1:51" s="14" customFormat="1" ht="12">
      <c r="A766" s="14"/>
      <c r="B766" s="250"/>
      <c r="C766" s="251"/>
      <c r="D766" s="241" t="s">
        <v>152</v>
      </c>
      <c r="E766" s="252" t="s">
        <v>18</v>
      </c>
      <c r="F766" s="253" t="s">
        <v>196</v>
      </c>
      <c r="G766" s="251"/>
      <c r="H766" s="254">
        <v>24.33</v>
      </c>
      <c r="I766" s="255"/>
      <c r="J766" s="251"/>
      <c r="K766" s="251"/>
      <c r="L766" s="256"/>
      <c r="M766" s="257"/>
      <c r="N766" s="258"/>
      <c r="O766" s="258"/>
      <c r="P766" s="258"/>
      <c r="Q766" s="258"/>
      <c r="R766" s="258"/>
      <c r="S766" s="258"/>
      <c r="T766" s="259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0" t="s">
        <v>152</v>
      </c>
      <c r="AU766" s="260" t="s">
        <v>79</v>
      </c>
      <c r="AV766" s="14" t="s">
        <v>79</v>
      </c>
      <c r="AW766" s="14" t="s">
        <v>32</v>
      </c>
      <c r="AX766" s="14" t="s">
        <v>70</v>
      </c>
      <c r="AY766" s="260" t="s">
        <v>142</v>
      </c>
    </row>
    <row r="767" spans="1:51" s="14" customFormat="1" ht="12">
      <c r="A767" s="14"/>
      <c r="B767" s="250"/>
      <c r="C767" s="251"/>
      <c r="D767" s="241" t="s">
        <v>152</v>
      </c>
      <c r="E767" s="252" t="s">
        <v>18</v>
      </c>
      <c r="F767" s="253" t="s">
        <v>197</v>
      </c>
      <c r="G767" s="251"/>
      <c r="H767" s="254">
        <v>-0.2</v>
      </c>
      <c r="I767" s="255"/>
      <c r="J767" s="251"/>
      <c r="K767" s="251"/>
      <c r="L767" s="256"/>
      <c r="M767" s="257"/>
      <c r="N767" s="258"/>
      <c r="O767" s="258"/>
      <c r="P767" s="258"/>
      <c r="Q767" s="258"/>
      <c r="R767" s="258"/>
      <c r="S767" s="258"/>
      <c r="T767" s="25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0" t="s">
        <v>152</v>
      </c>
      <c r="AU767" s="260" t="s">
        <v>79</v>
      </c>
      <c r="AV767" s="14" t="s">
        <v>79</v>
      </c>
      <c r="AW767" s="14" t="s">
        <v>32</v>
      </c>
      <c r="AX767" s="14" t="s">
        <v>70</v>
      </c>
      <c r="AY767" s="260" t="s">
        <v>142</v>
      </c>
    </row>
    <row r="768" spans="1:51" s="14" customFormat="1" ht="12">
      <c r="A768" s="14"/>
      <c r="B768" s="250"/>
      <c r="C768" s="251"/>
      <c r="D768" s="241" t="s">
        <v>152</v>
      </c>
      <c r="E768" s="252" t="s">
        <v>18</v>
      </c>
      <c r="F768" s="253" t="s">
        <v>198</v>
      </c>
      <c r="G768" s="251"/>
      <c r="H768" s="254">
        <v>-1.65</v>
      </c>
      <c r="I768" s="255"/>
      <c r="J768" s="251"/>
      <c r="K768" s="251"/>
      <c r="L768" s="256"/>
      <c r="M768" s="257"/>
      <c r="N768" s="258"/>
      <c r="O768" s="258"/>
      <c r="P768" s="258"/>
      <c r="Q768" s="258"/>
      <c r="R768" s="258"/>
      <c r="S768" s="258"/>
      <c r="T768" s="25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0" t="s">
        <v>152</v>
      </c>
      <c r="AU768" s="260" t="s">
        <v>79</v>
      </c>
      <c r="AV768" s="14" t="s">
        <v>79</v>
      </c>
      <c r="AW768" s="14" t="s">
        <v>32</v>
      </c>
      <c r="AX768" s="14" t="s">
        <v>70</v>
      </c>
      <c r="AY768" s="260" t="s">
        <v>142</v>
      </c>
    </row>
    <row r="769" spans="1:51" s="13" customFormat="1" ht="12">
      <c r="A769" s="13"/>
      <c r="B769" s="239"/>
      <c r="C769" s="240"/>
      <c r="D769" s="241" t="s">
        <v>152</v>
      </c>
      <c r="E769" s="242" t="s">
        <v>18</v>
      </c>
      <c r="F769" s="243" t="s">
        <v>199</v>
      </c>
      <c r="G769" s="240"/>
      <c r="H769" s="242" t="s">
        <v>18</v>
      </c>
      <c r="I769" s="244"/>
      <c r="J769" s="240"/>
      <c r="K769" s="240"/>
      <c r="L769" s="245"/>
      <c r="M769" s="246"/>
      <c r="N769" s="247"/>
      <c r="O769" s="247"/>
      <c r="P769" s="247"/>
      <c r="Q769" s="247"/>
      <c r="R769" s="247"/>
      <c r="S769" s="247"/>
      <c r="T769" s="24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9" t="s">
        <v>152</v>
      </c>
      <c r="AU769" s="249" t="s">
        <v>79</v>
      </c>
      <c r="AV769" s="13" t="s">
        <v>77</v>
      </c>
      <c r="AW769" s="13" t="s">
        <v>32</v>
      </c>
      <c r="AX769" s="13" t="s">
        <v>70</v>
      </c>
      <c r="AY769" s="249" t="s">
        <v>142</v>
      </c>
    </row>
    <row r="770" spans="1:51" s="14" customFormat="1" ht="12">
      <c r="A770" s="14"/>
      <c r="B770" s="250"/>
      <c r="C770" s="251"/>
      <c r="D770" s="241" t="s">
        <v>152</v>
      </c>
      <c r="E770" s="252" t="s">
        <v>18</v>
      </c>
      <c r="F770" s="253" t="s">
        <v>200</v>
      </c>
      <c r="G770" s="251"/>
      <c r="H770" s="254">
        <v>29.51</v>
      </c>
      <c r="I770" s="255"/>
      <c r="J770" s="251"/>
      <c r="K770" s="251"/>
      <c r="L770" s="256"/>
      <c r="M770" s="257"/>
      <c r="N770" s="258"/>
      <c r="O770" s="258"/>
      <c r="P770" s="258"/>
      <c r="Q770" s="258"/>
      <c r="R770" s="258"/>
      <c r="S770" s="258"/>
      <c r="T770" s="25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0" t="s">
        <v>152</v>
      </c>
      <c r="AU770" s="260" t="s">
        <v>79</v>
      </c>
      <c r="AV770" s="14" t="s">
        <v>79</v>
      </c>
      <c r="AW770" s="14" t="s">
        <v>32</v>
      </c>
      <c r="AX770" s="14" t="s">
        <v>70</v>
      </c>
      <c r="AY770" s="260" t="s">
        <v>142</v>
      </c>
    </row>
    <row r="771" spans="1:51" s="14" customFormat="1" ht="12">
      <c r="A771" s="14"/>
      <c r="B771" s="250"/>
      <c r="C771" s="251"/>
      <c r="D771" s="241" t="s">
        <v>152</v>
      </c>
      <c r="E771" s="252" t="s">
        <v>18</v>
      </c>
      <c r="F771" s="253" t="s">
        <v>194</v>
      </c>
      <c r="G771" s="251"/>
      <c r="H771" s="254">
        <v>-0.4</v>
      </c>
      <c r="I771" s="255"/>
      <c r="J771" s="251"/>
      <c r="K771" s="251"/>
      <c r="L771" s="256"/>
      <c r="M771" s="257"/>
      <c r="N771" s="258"/>
      <c r="O771" s="258"/>
      <c r="P771" s="258"/>
      <c r="Q771" s="258"/>
      <c r="R771" s="258"/>
      <c r="S771" s="258"/>
      <c r="T771" s="25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0" t="s">
        <v>152</v>
      </c>
      <c r="AU771" s="260" t="s">
        <v>79</v>
      </c>
      <c r="AV771" s="14" t="s">
        <v>79</v>
      </c>
      <c r="AW771" s="14" t="s">
        <v>32</v>
      </c>
      <c r="AX771" s="14" t="s">
        <v>70</v>
      </c>
      <c r="AY771" s="260" t="s">
        <v>142</v>
      </c>
    </row>
    <row r="772" spans="1:51" s="14" customFormat="1" ht="12">
      <c r="A772" s="14"/>
      <c r="B772" s="250"/>
      <c r="C772" s="251"/>
      <c r="D772" s="241" t="s">
        <v>152</v>
      </c>
      <c r="E772" s="252" t="s">
        <v>18</v>
      </c>
      <c r="F772" s="253" t="s">
        <v>198</v>
      </c>
      <c r="G772" s="251"/>
      <c r="H772" s="254">
        <v>-1.65</v>
      </c>
      <c r="I772" s="255"/>
      <c r="J772" s="251"/>
      <c r="K772" s="251"/>
      <c r="L772" s="256"/>
      <c r="M772" s="257"/>
      <c r="N772" s="258"/>
      <c r="O772" s="258"/>
      <c r="P772" s="258"/>
      <c r="Q772" s="258"/>
      <c r="R772" s="258"/>
      <c r="S772" s="258"/>
      <c r="T772" s="259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0" t="s">
        <v>152</v>
      </c>
      <c r="AU772" s="260" t="s">
        <v>79</v>
      </c>
      <c r="AV772" s="14" t="s">
        <v>79</v>
      </c>
      <c r="AW772" s="14" t="s">
        <v>32</v>
      </c>
      <c r="AX772" s="14" t="s">
        <v>70</v>
      </c>
      <c r="AY772" s="260" t="s">
        <v>142</v>
      </c>
    </row>
    <row r="773" spans="1:51" s="13" customFormat="1" ht="12">
      <c r="A773" s="13"/>
      <c r="B773" s="239"/>
      <c r="C773" s="240"/>
      <c r="D773" s="241" t="s">
        <v>152</v>
      </c>
      <c r="E773" s="242" t="s">
        <v>18</v>
      </c>
      <c r="F773" s="243" t="s">
        <v>201</v>
      </c>
      <c r="G773" s="240"/>
      <c r="H773" s="242" t="s">
        <v>18</v>
      </c>
      <c r="I773" s="244"/>
      <c r="J773" s="240"/>
      <c r="K773" s="240"/>
      <c r="L773" s="245"/>
      <c r="M773" s="246"/>
      <c r="N773" s="247"/>
      <c r="O773" s="247"/>
      <c r="P773" s="247"/>
      <c r="Q773" s="247"/>
      <c r="R773" s="247"/>
      <c r="S773" s="247"/>
      <c r="T773" s="24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9" t="s">
        <v>152</v>
      </c>
      <c r="AU773" s="249" t="s">
        <v>79</v>
      </c>
      <c r="AV773" s="13" t="s">
        <v>77</v>
      </c>
      <c r="AW773" s="13" t="s">
        <v>32</v>
      </c>
      <c r="AX773" s="13" t="s">
        <v>70</v>
      </c>
      <c r="AY773" s="249" t="s">
        <v>142</v>
      </c>
    </row>
    <row r="774" spans="1:51" s="14" customFormat="1" ht="12">
      <c r="A774" s="14"/>
      <c r="B774" s="250"/>
      <c r="C774" s="251"/>
      <c r="D774" s="241" t="s">
        <v>152</v>
      </c>
      <c r="E774" s="252" t="s">
        <v>18</v>
      </c>
      <c r="F774" s="253" t="s">
        <v>202</v>
      </c>
      <c r="G774" s="251"/>
      <c r="H774" s="254">
        <v>22.85</v>
      </c>
      <c r="I774" s="255"/>
      <c r="J774" s="251"/>
      <c r="K774" s="251"/>
      <c r="L774" s="256"/>
      <c r="M774" s="257"/>
      <c r="N774" s="258"/>
      <c r="O774" s="258"/>
      <c r="P774" s="258"/>
      <c r="Q774" s="258"/>
      <c r="R774" s="258"/>
      <c r="S774" s="258"/>
      <c r="T774" s="259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0" t="s">
        <v>152</v>
      </c>
      <c r="AU774" s="260" t="s">
        <v>79</v>
      </c>
      <c r="AV774" s="14" t="s">
        <v>79</v>
      </c>
      <c r="AW774" s="14" t="s">
        <v>32</v>
      </c>
      <c r="AX774" s="14" t="s">
        <v>70</v>
      </c>
      <c r="AY774" s="260" t="s">
        <v>142</v>
      </c>
    </row>
    <row r="775" spans="1:51" s="14" customFormat="1" ht="12">
      <c r="A775" s="14"/>
      <c r="B775" s="250"/>
      <c r="C775" s="251"/>
      <c r="D775" s="241" t="s">
        <v>152</v>
      </c>
      <c r="E775" s="252" t="s">
        <v>18</v>
      </c>
      <c r="F775" s="253" t="s">
        <v>194</v>
      </c>
      <c r="G775" s="251"/>
      <c r="H775" s="254">
        <v>-0.4</v>
      </c>
      <c r="I775" s="255"/>
      <c r="J775" s="251"/>
      <c r="K775" s="251"/>
      <c r="L775" s="256"/>
      <c r="M775" s="257"/>
      <c r="N775" s="258"/>
      <c r="O775" s="258"/>
      <c r="P775" s="258"/>
      <c r="Q775" s="258"/>
      <c r="R775" s="258"/>
      <c r="S775" s="258"/>
      <c r="T775" s="25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0" t="s">
        <v>152</v>
      </c>
      <c r="AU775" s="260" t="s">
        <v>79</v>
      </c>
      <c r="AV775" s="14" t="s">
        <v>79</v>
      </c>
      <c r="AW775" s="14" t="s">
        <v>32</v>
      </c>
      <c r="AX775" s="14" t="s">
        <v>70</v>
      </c>
      <c r="AY775" s="260" t="s">
        <v>142</v>
      </c>
    </row>
    <row r="776" spans="1:51" s="14" customFormat="1" ht="12">
      <c r="A776" s="14"/>
      <c r="B776" s="250"/>
      <c r="C776" s="251"/>
      <c r="D776" s="241" t="s">
        <v>152</v>
      </c>
      <c r="E776" s="252" t="s">
        <v>18</v>
      </c>
      <c r="F776" s="253" t="s">
        <v>203</v>
      </c>
      <c r="G776" s="251"/>
      <c r="H776" s="254">
        <v>-3.3</v>
      </c>
      <c r="I776" s="255"/>
      <c r="J776" s="251"/>
      <c r="K776" s="251"/>
      <c r="L776" s="256"/>
      <c r="M776" s="257"/>
      <c r="N776" s="258"/>
      <c r="O776" s="258"/>
      <c r="P776" s="258"/>
      <c r="Q776" s="258"/>
      <c r="R776" s="258"/>
      <c r="S776" s="258"/>
      <c r="T776" s="259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0" t="s">
        <v>152</v>
      </c>
      <c r="AU776" s="260" t="s">
        <v>79</v>
      </c>
      <c r="AV776" s="14" t="s">
        <v>79</v>
      </c>
      <c r="AW776" s="14" t="s">
        <v>32</v>
      </c>
      <c r="AX776" s="14" t="s">
        <v>70</v>
      </c>
      <c r="AY776" s="260" t="s">
        <v>142</v>
      </c>
    </row>
    <row r="777" spans="1:51" s="13" customFormat="1" ht="12">
      <c r="A777" s="13"/>
      <c r="B777" s="239"/>
      <c r="C777" s="240"/>
      <c r="D777" s="241" t="s">
        <v>152</v>
      </c>
      <c r="E777" s="242" t="s">
        <v>18</v>
      </c>
      <c r="F777" s="243" t="s">
        <v>204</v>
      </c>
      <c r="G777" s="240"/>
      <c r="H777" s="242" t="s">
        <v>18</v>
      </c>
      <c r="I777" s="244"/>
      <c r="J777" s="240"/>
      <c r="K777" s="240"/>
      <c r="L777" s="245"/>
      <c r="M777" s="246"/>
      <c r="N777" s="247"/>
      <c r="O777" s="247"/>
      <c r="P777" s="247"/>
      <c r="Q777" s="247"/>
      <c r="R777" s="247"/>
      <c r="S777" s="247"/>
      <c r="T777" s="24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9" t="s">
        <v>152</v>
      </c>
      <c r="AU777" s="249" t="s">
        <v>79</v>
      </c>
      <c r="AV777" s="13" t="s">
        <v>77</v>
      </c>
      <c r="AW777" s="13" t="s">
        <v>32</v>
      </c>
      <c r="AX777" s="13" t="s">
        <v>70</v>
      </c>
      <c r="AY777" s="249" t="s">
        <v>142</v>
      </c>
    </row>
    <row r="778" spans="1:51" s="14" customFormat="1" ht="12">
      <c r="A778" s="14"/>
      <c r="B778" s="250"/>
      <c r="C778" s="251"/>
      <c r="D778" s="241" t="s">
        <v>152</v>
      </c>
      <c r="E778" s="252" t="s">
        <v>18</v>
      </c>
      <c r="F778" s="253" t="s">
        <v>205</v>
      </c>
      <c r="G778" s="251"/>
      <c r="H778" s="254">
        <v>15.45</v>
      </c>
      <c r="I778" s="255"/>
      <c r="J778" s="251"/>
      <c r="K778" s="251"/>
      <c r="L778" s="256"/>
      <c r="M778" s="257"/>
      <c r="N778" s="258"/>
      <c r="O778" s="258"/>
      <c r="P778" s="258"/>
      <c r="Q778" s="258"/>
      <c r="R778" s="258"/>
      <c r="S778" s="258"/>
      <c r="T778" s="25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0" t="s">
        <v>152</v>
      </c>
      <c r="AU778" s="260" t="s">
        <v>79</v>
      </c>
      <c r="AV778" s="14" t="s">
        <v>79</v>
      </c>
      <c r="AW778" s="14" t="s">
        <v>32</v>
      </c>
      <c r="AX778" s="14" t="s">
        <v>70</v>
      </c>
      <c r="AY778" s="260" t="s">
        <v>142</v>
      </c>
    </row>
    <row r="779" spans="1:51" s="14" customFormat="1" ht="12">
      <c r="A779" s="14"/>
      <c r="B779" s="250"/>
      <c r="C779" s="251"/>
      <c r="D779" s="241" t="s">
        <v>152</v>
      </c>
      <c r="E779" s="252" t="s">
        <v>18</v>
      </c>
      <c r="F779" s="253" t="s">
        <v>197</v>
      </c>
      <c r="G779" s="251"/>
      <c r="H779" s="254">
        <v>-0.2</v>
      </c>
      <c r="I779" s="255"/>
      <c r="J779" s="251"/>
      <c r="K779" s="251"/>
      <c r="L779" s="256"/>
      <c r="M779" s="257"/>
      <c r="N779" s="258"/>
      <c r="O779" s="258"/>
      <c r="P779" s="258"/>
      <c r="Q779" s="258"/>
      <c r="R779" s="258"/>
      <c r="S779" s="258"/>
      <c r="T779" s="259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0" t="s">
        <v>152</v>
      </c>
      <c r="AU779" s="260" t="s">
        <v>79</v>
      </c>
      <c r="AV779" s="14" t="s">
        <v>79</v>
      </c>
      <c r="AW779" s="14" t="s">
        <v>32</v>
      </c>
      <c r="AX779" s="14" t="s">
        <v>70</v>
      </c>
      <c r="AY779" s="260" t="s">
        <v>142</v>
      </c>
    </row>
    <row r="780" spans="1:51" s="14" customFormat="1" ht="12">
      <c r="A780" s="14"/>
      <c r="B780" s="250"/>
      <c r="C780" s="251"/>
      <c r="D780" s="241" t="s">
        <v>152</v>
      </c>
      <c r="E780" s="252" t="s">
        <v>18</v>
      </c>
      <c r="F780" s="253" t="s">
        <v>198</v>
      </c>
      <c r="G780" s="251"/>
      <c r="H780" s="254">
        <v>-1.65</v>
      </c>
      <c r="I780" s="255"/>
      <c r="J780" s="251"/>
      <c r="K780" s="251"/>
      <c r="L780" s="256"/>
      <c r="M780" s="257"/>
      <c r="N780" s="258"/>
      <c r="O780" s="258"/>
      <c r="P780" s="258"/>
      <c r="Q780" s="258"/>
      <c r="R780" s="258"/>
      <c r="S780" s="258"/>
      <c r="T780" s="259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0" t="s">
        <v>152</v>
      </c>
      <c r="AU780" s="260" t="s">
        <v>79</v>
      </c>
      <c r="AV780" s="14" t="s">
        <v>79</v>
      </c>
      <c r="AW780" s="14" t="s">
        <v>32</v>
      </c>
      <c r="AX780" s="14" t="s">
        <v>70</v>
      </c>
      <c r="AY780" s="260" t="s">
        <v>142</v>
      </c>
    </row>
    <row r="781" spans="1:51" s="15" customFormat="1" ht="12">
      <c r="A781" s="15"/>
      <c r="B781" s="261"/>
      <c r="C781" s="262"/>
      <c r="D781" s="241" t="s">
        <v>152</v>
      </c>
      <c r="E781" s="263" t="s">
        <v>18</v>
      </c>
      <c r="F781" s="264" t="s">
        <v>156</v>
      </c>
      <c r="G781" s="262"/>
      <c r="H781" s="265">
        <v>140.94</v>
      </c>
      <c r="I781" s="266"/>
      <c r="J781" s="262"/>
      <c r="K781" s="262"/>
      <c r="L781" s="267"/>
      <c r="M781" s="268"/>
      <c r="N781" s="269"/>
      <c r="O781" s="269"/>
      <c r="P781" s="269"/>
      <c r="Q781" s="269"/>
      <c r="R781" s="269"/>
      <c r="S781" s="269"/>
      <c r="T781" s="270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71" t="s">
        <v>152</v>
      </c>
      <c r="AU781" s="271" t="s">
        <v>79</v>
      </c>
      <c r="AV781" s="15" t="s">
        <v>150</v>
      </c>
      <c r="AW781" s="15" t="s">
        <v>32</v>
      </c>
      <c r="AX781" s="15" t="s">
        <v>77</v>
      </c>
      <c r="AY781" s="271" t="s">
        <v>142</v>
      </c>
    </row>
    <row r="782" spans="1:63" s="12" customFormat="1" ht="25.9" customHeight="1">
      <c r="A782" s="12"/>
      <c r="B782" s="211"/>
      <c r="C782" s="212"/>
      <c r="D782" s="213" t="s">
        <v>69</v>
      </c>
      <c r="E782" s="214" t="s">
        <v>867</v>
      </c>
      <c r="F782" s="214" t="s">
        <v>868</v>
      </c>
      <c r="G782" s="212"/>
      <c r="H782" s="212"/>
      <c r="I782" s="215"/>
      <c r="J782" s="216">
        <f>BK782</f>
        <v>0</v>
      </c>
      <c r="K782" s="212"/>
      <c r="L782" s="217"/>
      <c r="M782" s="218"/>
      <c r="N782" s="219"/>
      <c r="O782" s="219"/>
      <c r="P782" s="220">
        <f>P783</f>
        <v>0</v>
      </c>
      <c r="Q782" s="219"/>
      <c r="R782" s="220">
        <f>R783</f>
        <v>0</v>
      </c>
      <c r="S782" s="219"/>
      <c r="T782" s="221">
        <f>T783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22" t="s">
        <v>180</v>
      </c>
      <c r="AT782" s="223" t="s">
        <v>69</v>
      </c>
      <c r="AU782" s="223" t="s">
        <v>70</v>
      </c>
      <c r="AY782" s="222" t="s">
        <v>142</v>
      </c>
      <c r="BK782" s="224">
        <f>BK783</f>
        <v>0</v>
      </c>
    </row>
    <row r="783" spans="1:65" s="2" customFormat="1" ht="16.5" customHeight="1">
      <c r="A783" s="39"/>
      <c r="B783" s="40"/>
      <c r="C783" s="227" t="s">
        <v>869</v>
      </c>
      <c r="D783" s="227" t="s">
        <v>145</v>
      </c>
      <c r="E783" s="228" t="s">
        <v>870</v>
      </c>
      <c r="F783" s="229" t="s">
        <v>871</v>
      </c>
      <c r="G783" s="230" t="s">
        <v>309</v>
      </c>
      <c r="H783" s="232"/>
      <c r="I783" s="232"/>
      <c r="J783" s="231">
        <f>ROUND(I783*H783,2)</f>
        <v>0</v>
      </c>
      <c r="K783" s="229" t="s">
        <v>18</v>
      </c>
      <c r="L783" s="45"/>
      <c r="M783" s="281" t="s">
        <v>18</v>
      </c>
      <c r="N783" s="282" t="s">
        <v>41</v>
      </c>
      <c r="O783" s="283"/>
      <c r="P783" s="284">
        <f>O783*H783</f>
        <v>0</v>
      </c>
      <c r="Q783" s="284">
        <v>0</v>
      </c>
      <c r="R783" s="284">
        <f>Q783*H783</f>
        <v>0</v>
      </c>
      <c r="S783" s="284">
        <v>0</v>
      </c>
      <c r="T783" s="285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7" t="s">
        <v>150</v>
      </c>
      <c r="AT783" s="237" t="s">
        <v>145</v>
      </c>
      <c r="AU783" s="237" t="s">
        <v>77</v>
      </c>
      <c r="AY783" s="18" t="s">
        <v>142</v>
      </c>
      <c r="BE783" s="238">
        <f>IF(N783="základní",J783,0)</f>
        <v>0</v>
      </c>
      <c r="BF783" s="238">
        <f>IF(N783="snížená",J783,0)</f>
        <v>0</v>
      </c>
      <c r="BG783" s="238">
        <f>IF(N783="zákl. přenesená",J783,0)</f>
        <v>0</v>
      </c>
      <c r="BH783" s="238">
        <f>IF(N783="sníž. přenesená",J783,0)</f>
        <v>0</v>
      </c>
      <c r="BI783" s="238">
        <f>IF(N783="nulová",J783,0)</f>
        <v>0</v>
      </c>
      <c r="BJ783" s="18" t="s">
        <v>77</v>
      </c>
      <c r="BK783" s="238">
        <f>ROUND(I783*H783,2)</f>
        <v>0</v>
      </c>
      <c r="BL783" s="18" t="s">
        <v>150</v>
      </c>
      <c r="BM783" s="237" t="s">
        <v>1015</v>
      </c>
    </row>
    <row r="784" spans="1:31" s="2" customFormat="1" ht="6.95" customHeight="1">
      <c r="A784" s="39"/>
      <c r="B784" s="60"/>
      <c r="C784" s="61"/>
      <c r="D784" s="61"/>
      <c r="E784" s="61"/>
      <c r="F784" s="61"/>
      <c r="G784" s="61"/>
      <c r="H784" s="61"/>
      <c r="I784" s="176"/>
      <c r="J784" s="61"/>
      <c r="K784" s="61"/>
      <c r="L784" s="45"/>
      <c r="M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</row>
  </sheetData>
  <sheetProtection password="CC35" sheet="1" objects="1" scenarios="1" formatColumns="0" formatRows="0" autoFilter="0"/>
  <autoFilter ref="C107:K7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6:H96"/>
    <mergeCell ref="E98:H98"/>
    <mergeCell ref="E100:H10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79</v>
      </c>
    </row>
    <row r="4" spans="2:46" s="1" customFormat="1" ht="24.95" customHeight="1">
      <c r="B4" s="21"/>
      <c r="D4" s="143" t="s">
        <v>95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15</v>
      </c>
      <c r="I6" s="139"/>
      <c r="L6" s="21"/>
    </row>
    <row r="7" spans="2:12" s="1" customFormat="1" ht="16.5" customHeight="1">
      <c r="B7" s="21"/>
      <c r="E7" s="146" t="str">
        <f>'Rekapitulace stavby'!K6</f>
        <v>Oprava ZŠ Záhuní - IV.etapa rekonstrukce sanitárního zázemí v 1.NP a 2.NP, pavilonu učeben</v>
      </c>
      <c r="F7" s="145"/>
      <c r="G7" s="145"/>
      <c r="H7" s="145"/>
      <c r="I7" s="139"/>
      <c r="L7" s="21"/>
    </row>
    <row r="8" spans="1:31" s="2" customFormat="1" ht="12" customHeight="1">
      <c r="A8" s="39"/>
      <c r="B8" s="45"/>
      <c r="C8" s="39"/>
      <c r="D8" s="145" t="s">
        <v>96</v>
      </c>
      <c r="E8" s="39"/>
      <c r="F8" s="39"/>
      <c r="G8" s="39"/>
      <c r="H8" s="39"/>
      <c r="I8" s="147"/>
      <c r="J8" s="39"/>
      <c r="K8" s="39"/>
      <c r="L8" s="14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9" t="s">
        <v>1016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5" t="s">
        <v>17</v>
      </c>
      <c r="E11" s="39"/>
      <c r="F11" s="134" t="s">
        <v>18</v>
      </c>
      <c r="G11" s="39"/>
      <c r="H11" s="39"/>
      <c r="I11" s="150" t="s">
        <v>19</v>
      </c>
      <c r="J11" s="134" t="s">
        <v>18</v>
      </c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5" t="s">
        <v>20</v>
      </c>
      <c r="E12" s="39"/>
      <c r="F12" s="134" t="s">
        <v>21</v>
      </c>
      <c r="G12" s="39"/>
      <c r="H12" s="39"/>
      <c r="I12" s="150" t="s">
        <v>22</v>
      </c>
      <c r="J12" s="151" t="str">
        <f>'Rekapitulace stavby'!AN8</f>
        <v>22. 5. 2019</v>
      </c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7"/>
      <c r="J13" s="39"/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24</v>
      </c>
      <c r="E14" s="39"/>
      <c r="F14" s="39"/>
      <c r="G14" s="39"/>
      <c r="H14" s="39"/>
      <c r="I14" s="150" t="s">
        <v>25</v>
      </c>
      <c r="J14" s="134" t="s">
        <v>18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26</v>
      </c>
      <c r="F15" s="39"/>
      <c r="G15" s="39"/>
      <c r="H15" s="39"/>
      <c r="I15" s="150" t="s">
        <v>27</v>
      </c>
      <c r="J15" s="134" t="s">
        <v>18</v>
      </c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7"/>
      <c r="J16" s="39"/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5" t="s">
        <v>28</v>
      </c>
      <c r="E17" s="39"/>
      <c r="F17" s="39"/>
      <c r="G17" s="39"/>
      <c r="H17" s="39"/>
      <c r="I17" s="150" t="s">
        <v>25</v>
      </c>
      <c r="J17" s="34" t="str">
        <f>'Rekapitulace stavby'!AN13</f>
        <v>Vyplň údaj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50" t="s">
        <v>27</v>
      </c>
      <c r="J18" s="34" t="str">
        <f>'Rekapitulace stavby'!AN14</f>
        <v>Vyplň údaj</v>
      </c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7"/>
      <c r="J19" s="39"/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5" t="s">
        <v>30</v>
      </c>
      <c r="E20" s="39"/>
      <c r="F20" s="39"/>
      <c r="G20" s="39"/>
      <c r="H20" s="39"/>
      <c r="I20" s="150" t="s">
        <v>25</v>
      </c>
      <c r="J20" s="134" t="s">
        <v>18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31</v>
      </c>
      <c r="F21" s="39"/>
      <c r="G21" s="39"/>
      <c r="H21" s="39"/>
      <c r="I21" s="150" t="s">
        <v>27</v>
      </c>
      <c r="J21" s="134" t="s">
        <v>18</v>
      </c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7"/>
      <c r="J22" s="39"/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5" t="s">
        <v>33</v>
      </c>
      <c r="E23" s="39"/>
      <c r="F23" s="39"/>
      <c r="G23" s="39"/>
      <c r="H23" s="39"/>
      <c r="I23" s="150" t="s">
        <v>25</v>
      </c>
      <c r="J23" s="134" t="str">
        <f>IF('Rekapitulace stavby'!AN19="","",'Rekapitulace stavby'!AN19)</f>
        <v/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 xml:space="preserve"> </v>
      </c>
      <c r="F24" s="39"/>
      <c r="G24" s="39"/>
      <c r="H24" s="39"/>
      <c r="I24" s="150" t="s">
        <v>27</v>
      </c>
      <c r="J24" s="134" t="str">
        <f>IF('Rekapitulace stavby'!AN20="","",'Rekapitulace stavby'!AN20)</f>
        <v/>
      </c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7"/>
      <c r="J25" s="39"/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5" t="s">
        <v>34</v>
      </c>
      <c r="E26" s="39"/>
      <c r="F26" s="39"/>
      <c r="G26" s="39"/>
      <c r="H26" s="39"/>
      <c r="I26" s="147"/>
      <c r="J26" s="39"/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2"/>
      <c r="B27" s="153"/>
      <c r="C27" s="152"/>
      <c r="D27" s="152"/>
      <c r="E27" s="154" t="s">
        <v>18</v>
      </c>
      <c r="F27" s="154"/>
      <c r="G27" s="154"/>
      <c r="H27" s="154"/>
      <c r="I27" s="155"/>
      <c r="J27" s="152"/>
      <c r="K27" s="152"/>
      <c r="L27" s="15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7"/>
      <c r="E29" s="157"/>
      <c r="F29" s="157"/>
      <c r="G29" s="157"/>
      <c r="H29" s="157"/>
      <c r="I29" s="158"/>
      <c r="J29" s="157"/>
      <c r="K29" s="157"/>
      <c r="L29" s="14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9" t="s">
        <v>36</v>
      </c>
      <c r="E30" s="39"/>
      <c r="F30" s="39"/>
      <c r="G30" s="39"/>
      <c r="H30" s="39"/>
      <c r="I30" s="147"/>
      <c r="J30" s="160">
        <f>ROUND(J102,2)</f>
        <v>0</v>
      </c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1" t="s">
        <v>38</v>
      </c>
      <c r="G32" s="39"/>
      <c r="H32" s="39"/>
      <c r="I32" s="162" t="s">
        <v>37</v>
      </c>
      <c r="J32" s="161" t="s">
        <v>39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40</v>
      </c>
      <c r="E33" s="145" t="s">
        <v>41</v>
      </c>
      <c r="F33" s="164">
        <f>ROUND((SUM(BE102:BE707)),2)</f>
        <v>0</v>
      </c>
      <c r="G33" s="39"/>
      <c r="H33" s="39"/>
      <c r="I33" s="165">
        <v>0.21</v>
      </c>
      <c r="J33" s="164">
        <f>ROUND(((SUM(BE102:BE707))*I33),2)</f>
        <v>0</v>
      </c>
      <c r="K33" s="39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5" t="s">
        <v>42</v>
      </c>
      <c r="F34" s="164">
        <f>ROUND((SUM(BF102:BF707)),2)</f>
        <v>0</v>
      </c>
      <c r="G34" s="39"/>
      <c r="H34" s="39"/>
      <c r="I34" s="165">
        <v>0.15</v>
      </c>
      <c r="J34" s="164">
        <f>ROUND(((SUM(BF102:BF707))*I34),2)</f>
        <v>0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5" t="s">
        <v>43</v>
      </c>
      <c r="F35" s="164">
        <f>ROUND((SUM(BG102:BG707)),2)</f>
        <v>0</v>
      </c>
      <c r="G35" s="39"/>
      <c r="H35" s="39"/>
      <c r="I35" s="165">
        <v>0.21</v>
      </c>
      <c r="J35" s="164">
        <f>0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5" t="s">
        <v>44</v>
      </c>
      <c r="F36" s="164">
        <f>ROUND((SUM(BH102:BH707)),2)</f>
        <v>0</v>
      </c>
      <c r="G36" s="39"/>
      <c r="H36" s="39"/>
      <c r="I36" s="165">
        <v>0.15</v>
      </c>
      <c r="J36" s="164">
        <f>0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45</v>
      </c>
      <c r="F37" s="164">
        <f>ROUND((SUM(BI102:BI707)),2)</f>
        <v>0</v>
      </c>
      <c r="G37" s="39"/>
      <c r="H37" s="39"/>
      <c r="I37" s="165">
        <v>0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7"/>
      <c r="J38" s="39"/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71"/>
      <c r="J39" s="172">
        <f>SUM(J30:J37)</f>
        <v>0</v>
      </c>
      <c r="K39" s="173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74"/>
      <c r="C40" s="175"/>
      <c r="D40" s="175"/>
      <c r="E40" s="175"/>
      <c r="F40" s="175"/>
      <c r="G40" s="175"/>
      <c r="H40" s="175"/>
      <c r="I40" s="176"/>
      <c r="J40" s="175"/>
      <c r="K40" s="175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77"/>
      <c r="C44" s="178"/>
      <c r="D44" s="178"/>
      <c r="E44" s="178"/>
      <c r="F44" s="178"/>
      <c r="G44" s="178"/>
      <c r="H44" s="178"/>
      <c r="I44" s="179"/>
      <c r="J44" s="178"/>
      <c r="K44" s="178"/>
      <c r="L44" s="14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147"/>
      <c r="J45" s="41"/>
      <c r="K45" s="41"/>
      <c r="L45" s="14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47"/>
      <c r="J46" s="41"/>
      <c r="K46" s="41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80" t="str">
        <f>E7</f>
        <v>Oprava ZŠ Záhuní - IV.etapa rekonstrukce sanitárního zázemí v 1.NP a 2.NP, pavilonu učeben</v>
      </c>
      <c r="F48" s="33"/>
      <c r="G48" s="33"/>
      <c r="H48" s="33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SO 02 - Pavilon pravá část -  stavební úpravy 1.NP</v>
      </c>
      <c r="F50" s="41"/>
      <c r="G50" s="41"/>
      <c r="H50" s="41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47"/>
      <c r="J51" s="41"/>
      <c r="K51" s="41"/>
      <c r="L51" s="14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 xml:space="preserve"> </v>
      </c>
      <c r="G52" s="41"/>
      <c r="H52" s="41"/>
      <c r="I52" s="150" t="s">
        <v>22</v>
      </c>
      <c r="J52" s="73" t="str">
        <f>IF(J12="","",J12)</f>
        <v>22. 5. 2019</v>
      </c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7.9" customHeight="1">
      <c r="A54" s="39"/>
      <c r="B54" s="40"/>
      <c r="C54" s="33" t="s">
        <v>24</v>
      </c>
      <c r="D54" s="41"/>
      <c r="E54" s="41"/>
      <c r="F54" s="28" t="str">
        <f>E15</f>
        <v>Město Frenštát p.R., Náměstí Míru 1</v>
      </c>
      <c r="G54" s="41"/>
      <c r="H54" s="41"/>
      <c r="I54" s="150" t="s">
        <v>30</v>
      </c>
      <c r="J54" s="37" t="str">
        <f>E21</f>
        <v>Ing.arch. Janda Martin</v>
      </c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50" t="s">
        <v>33</v>
      </c>
      <c r="J55" s="37" t="str">
        <f>E24</f>
        <v xml:space="preserve"> </v>
      </c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47"/>
      <c r="J56" s="41"/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81" t="s">
        <v>101</v>
      </c>
      <c r="D57" s="182"/>
      <c r="E57" s="182"/>
      <c r="F57" s="182"/>
      <c r="G57" s="182"/>
      <c r="H57" s="182"/>
      <c r="I57" s="183"/>
      <c r="J57" s="184" t="s">
        <v>102</v>
      </c>
      <c r="K57" s="182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47"/>
      <c r="J58" s="41"/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85" t="s">
        <v>68</v>
      </c>
      <c r="D59" s="41"/>
      <c r="E59" s="41"/>
      <c r="F59" s="41"/>
      <c r="G59" s="41"/>
      <c r="H59" s="41"/>
      <c r="I59" s="147"/>
      <c r="J59" s="103">
        <f>J102</f>
        <v>0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86"/>
      <c r="C60" s="187"/>
      <c r="D60" s="188" t="s">
        <v>104</v>
      </c>
      <c r="E60" s="189"/>
      <c r="F60" s="189"/>
      <c r="G60" s="189"/>
      <c r="H60" s="189"/>
      <c r="I60" s="190"/>
      <c r="J60" s="191">
        <f>J103</f>
        <v>0</v>
      </c>
      <c r="K60" s="187"/>
      <c r="L60" s="19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3"/>
      <c r="C61" s="126"/>
      <c r="D61" s="194" t="s">
        <v>105</v>
      </c>
      <c r="E61" s="195"/>
      <c r="F61" s="195"/>
      <c r="G61" s="195"/>
      <c r="H61" s="195"/>
      <c r="I61" s="196"/>
      <c r="J61" s="197">
        <f>J104</f>
        <v>0</v>
      </c>
      <c r="K61" s="126"/>
      <c r="L61" s="19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3"/>
      <c r="C62" s="126"/>
      <c r="D62" s="194" t="s">
        <v>106</v>
      </c>
      <c r="E62" s="195"/>
      <c r="F62" s="195"/>
      <c r="G62" s="195"/>
      <c r="H62" s="195"/>
      <c r="I62" s="196"/>
      <c r="J62" s="197">
        <f>J109</f>
        <v>0</v>
      </c>
      <c r="K62" s="126"/>
      <c r="L62" s="19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3"/>
      <c r="C63" s="126"/>
      <c r="D63" s="194" t="s">
        <v>107</v>
      </c>
      <c r="E63" s="195"/>
      <c r="F63" s="195"/>
      <c r="G63" s="195"/>
      <c r="H63" s="195"/>
      <c r="I63" s="196"/>
      <c r="J63" s="197">
        <f>J158</f>
        <v>0</v>
      </c>
      <c r="K63" s="126"/>
      <c r="L63" s="19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3"/>
      <c r="C64" s="126"/>
      <c r="D64" s="194" t="s">
        <v>108</v>
      </c>
      <c r="E64" s="195"/>
      <c r="F64" s="195"/>
      <c r="G64" s="195"/>
      <c r="H64" s="195"/>
      <c r="I64" s="196"/>
      <c r="J64" s="197">
        <f>J217</f>
        <v>0</v>
      </c>
      <c r="K64" s="126"/>
      <c r="L64" s="19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3"/>
      <c r="C65" s="126"/>
      <c r="D65" s="194" t="s">
        <v>109</v>
      </c>
      <c r="E65" s="195"/>
      <c r="F65" s="195"/>
      <c r="G65" s="195"/>
      <c r="H65" s="195"/>
      <c r="I65" s="196"/>
      <c r="J65" s="197">
        <f>J227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86"/>
      <c r="C66" s="187"/>
      <c r="D66" s="188" t="s">
        <v>110</v>
      </c>
      <c r="E66" s="189"/>
      <c r="F66" s="189"/>
      <c r="G66" s="189"/>
      <c r="H66" s="189"/>
      <c r="I66" s="190"/>
      <c r="J66" s="191">
        <f>J230</f>
        <v>0</v>
      </c>
      <c r="K66" s="187"/>
      <c r="L66" s="19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93"/>
      <c r="C67" s="126"/>
      <c r="D67" s="194" t="s">
        <v>111</v>
      </c>
      <c r="E67" s="195"/>
      <c r="F67" s="195"/>
      <c r="G67" s="195"/>
      <c r="H67" s="195"/>
      <c r="I67" s="196"/>
      <c r="J67" s="197">
        <f>J231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112</v>
      </c>
      <c r="E68" s="195"/>
      <c r="F68" s="195"/>
      <c r="G68" s="195"/>
      <c r="H68" s="195"/>
      <c r="I68" s="196"/>
      <c r="J68" s="197">
        <f>J241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113</v>
      </c>
      <c r="E69" s="195"/>
      <c r="F69" s="195"/>
      <c r="G69" s="195"/>
      <c r="H69" s="195"/>
      <c r="I69" s="196"/>
      <c r="J69" s="197">
        <f>J263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3"/>
      <c r="C70" s="126"/>
      <c r="D70" s="194" t="s">
        <v>114</v>
      </c>
      <c r="E70" s="195"/>
      <c r="F70" s="195"/>
      <c r="G70" s="195"/>
      <c r="H70" s="195"/>
      <c r="I70" s="196"/>
      <c r="J70" s="197">
        <f>J298</f>
        <v>0</v>
      </c>
      <c r="K70" s="126"/>
      <c r="L70" s="19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3"/>
      <c r="C71" s="126"/>
      <c r="D71" s="194" t="s">
        <v>115</v>
      </c>
      <c r="E71" s="195"/>
      <c r="F71" s="195"/>
      <c r="G71" s="195"/>
      <c r="H71" s="195"/>
      <c r="I71" s="196"/>
      <c r="J71" s="197">
        <f>J323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3"/>
      <c r="C72" s="126"/>
      <c r="D72" s="194" t="s">
        <v>116</v>
      </c>
      <c r="E72" s="195"/>
      <c r="F72" s="195"/>
      <c r="G72" s="195"/>
      <c r="H72" s="195"/>
      <c r="I72" s="196"/>
      <c r="J72" s="197">
        <f>J440</f>
        <v>0</v>
      </c>
      <c r="K72" s="126"/>
      <c r="L72" s="19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3"/>
      <c r="C73" s="126"/>
      <c r="D73" s="194" t="s">
        <v>117</v>
      </c>
      <c r="E73" s="195"/>
      <c r="F73" s="195"/>
      <c r="G73" s="195"/>
      <c r="H73" s="195"/>
      <c r="I73" s="196"/>
      <c r="J73" s="197">
        <f>J462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3"/>
      <c r="C74" s="126"/>
      <c r="D74" s="194" t="s">
        <v>118</v>
      </c>
      <c r="E74" s="195"/>
      <c r="F74" s="195"/>
      <c r="G74" s="195"/>
      <c r="H74" s="195"/>
      <c r="I74" s="196"/>
      <c r="J74" s="197">
        <f>J480</f>
        <v>0</v>
      </c>
      <c r="K74" s="126"/>
      <c r="L74" s="19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3"/>
      <c r="C75" s="126"/>
      <c r="D75" s="194" t="s">
        <v>119</v>
      </c>
      <c r="E75" s="195"/>
      <c r="F75" s="195"/>
      <c r="G75" s="195"/>
      <c r="H75" s="195"/>
      <c r="I75" s="196"/>
      <c r="J75" s="197">
        <f>J509</f>
        <v>0</v>
      </c>
      <c r="K75" s="126"/>
      <c r="L75" s="19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3"/>
      <c r="C76" s="126"/>
      <c r="D76" s="194" t="s">
        <v>120</v>
      </c>
      <c r="E76" s="195"/>
      <c r="F76" s="195"/>
      <c r="G76" s="195"/>
      <c r="H76" s="195"/>
      <c r="I76" s="196"/>
      <c r="J76" s="197">
        <f>J542</f>
        <v>0</v>
      </c>
      <c r="K76" s="126"/>
      <c r="L76" s="19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3"/>
      <c r="C77" s="126"/>
      <c r="D77" s="194" t="s">
        <v>121</v>
      </c>
      <c r="E77" s="195"/>
      <c r="F77" s="195"/>
      <c r="G77" s="195"/>
      <c r="H77" s="195"/>
      <c r="I77" s="196"/>
      <c r="J77" s="197">
        <f>J565</f>
        <v>0</v>
      </c>
      <c r="K77" s="126"/>
      <c r="L77" s="19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3"/>
      <c r="C78" s="126"/>
      <c r="D78" s="194" t="s">
        <v>122</v>
      </c>
      <c r="E78" s="195"/>
      <c r="F78" s="195"/>
      <c r="G78" s="195"/>
      <c r="H78" s="195"/>
      <c r="I78" s="196"/>
      <c r="J78" s="197">
        <f>J573</f>
        <v>0</v>
      </c>
      <c r="K78" s="126"/>
      <c r="L78" s="19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3"/>
      <c r="C79" s="126"/>
      <c r="D79" s="194" t="s">
        <v>123</v>
      </c>
      <c r="E79" s="195"/>
      <c r="F79" s="195"/>
      <c r="G79" s="195"/>
      <c r="H79" s="195"/>
      <c r="I79" s="196"/>
      <c r="J79" s="197">
        <f>J599</f>
        <v>0</v>
      </c>
      <c r="K79" s="126"/>
      <c r="L79" s="19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3"/>
      <c r="C80" s="126"/>
      <c r="D80" s="194" t="s">
        <v>124</v>
      </c>
      <c r="E80" s="195"/>
      <c r="F80" s="195"/>
      <c r="G80" s="195"/>
      <c r="H80" s="195"/>
      <c r="I80" s="196"/>
      <c r="J80" s="197">
        <f>J662</f>
        <v>0</v>
      </c>
      <c r="K80" s="126"/>
      <c r="L80" s="19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3"/>
      <c r="C81" s="126"/>
      <c r="D81" s="194" t="s">
        <v>125</v>
      </c>
      <c r="E81" s="195"/>
      <c r="F81" s="195"/>
      <c r="G81" s="195"/>
      <c r="H81" s="195"/>
      <c r="I81" s="196"/>
      <c r="J81" s="197">
        <f>J667</f>
        <v>0</v>
      </c>
      <c r="K81" s="126"/>
      <c r="L81" s="19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86"/>
      <c r="C82" s="187"/>
      <c r="D82" s="188" t="s">
        <v>126</v>
      </c>
      <c r="E82" s="189"/>
      <c r="F82" s="189"/>
      <c r="G82" s="189"/>
      <c r="H82" s="189"/>
      <c r="I82" s="190"/>
      <c r="J82" s="191">
        <f>J706</f>
        <v>0</v>
      </c>
      <c r="K82" s="187"/>
      <c r="L82" s="19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21.8" customHeight="1">
      <c r="A83" s="39"/>
      <c r="B83" s="40"/>
      <c r="C83" s="41"/>
      <c r="D83" s="41"/>
      <c r="E83" s="41"/>
      <c r="F83" s="41"/>
      <c r="G83" s="41"/>
      <c r="H83" s="41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176"/>
      <c r="J84" s="61"/>
      <c r="K84" s="6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8" spans="1:31" s="2" customFormat="1" ht="6.95" customHeight="1">
      <c r="A88" s="39"/>
      <c r="B88" s="62"/>
      <c r="C88" s="63"/>
      <c r="D88" s="63"/>
      <c r="E88" s="63"/>
      <c r="F88" s="63"/>
      <c r="G88" s="63"/>
      <c r="H88" s="63"/>
      <c r="I88" s="179"/>
      <c r="J88" s="63"/>
      <c r="K88" s="63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95" customHeight="1">
      <c r="A89" s="39"/>
      <c r="B89" s="40"/>
      <c r="C89" s="24" t="s">
        <v>127</v>
      </c>
      <c r="D89" s="41"/>
      <c r="E89" s="41"/>
      <c r="F89" s="41"/>
      <c r="G89" s="41"/>
      <c r="H89" s="41"/>
      <c r="I89" s="147"/>
      <c r="J89" s="41"/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7"/>
      <c r="J90" s="41"/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15</v>
      </c>
      <c r="D91" s="41"/>
      <c r="E91" s="41"/>
      <c r="F91" s="41"/>
      <c r="G91" s="41"/>
      <c r="H91" s="41"/>
      <c r="I91" s="147"/>
      <c r="J91" s="41"/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180" t="str">
        <f>E7</f>
        <v>Oprava ZŠ Záhuní - IV.etapa rekonstrukce sanitárního zázemí v 1.NP a 2.NP, pavilonu učeben</v>
      </c>
      <c r="F92" s="33"/>
      <c r="G92" s="33"/>
      <c r="H92" s="33"/>
      <c r="I92" s="147"/>
      <c r="J92" s="41"/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96</v>
      </c>
      <c r="D93" s="41"/>
      <c r="E93" s="41"/>
      <c r="F93" s="41"/>
      <c r="G93" s="41"/>
      <c r="H93" s="41"/>
      <c r="I93" s="147"/>
      <c r="J93" s="41"/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6.5" customHeight="1">
      <c r="A94" s="39"/>
      <c r="B94" s="40"/>
      <c r="C94" s="41"/>
      <c r="D94" s="41"/>
      <c r="E94" s="70" t="str">
        <f>E9</f>
        <v xml:space="preserve">SO 02 - Pavilon pravá část -  stavební úpravy 1.NP</v>
      </c>
      <c r="F94" s="41"/>
      <c r="G94" s="41"/>
      <c r="H94" s="41"/>
      <c r="I94" s="147"/>
      <c r="J94" s="41"/>
      <c r="K94" s="41"/>
      <c r="L94" s="14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147"/>
      <c r="J95" s="41"/>
      <c r="K95" s="41"/>
      <c r="L95" s="14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20</v>
      </c>
      <c r="D96" s="41"/>
      <c r="E96" s="41"/>
      <c r="F96" s="28" t="str">
        <f>F12</f>
        <v xml:space="preserve"> </v>
      </c>
      <c r="G96" s="41"/>
      <c r="H96" s="41"/>
      <c r="I96" s="150" t="s">
        <v>22</v>
      </c>
      <c r="J96" s="73" t="str">
        <f>IF(J12="","",J12)</f>
        <v>22. 5. 2019</v>
      </c>
      <c r="K96" s="41"/>
      <c r="L96" s="14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147"/>
      <c r="J97" s="41"/>
      <c r="K97" s="41"/>
      <c r="L97" s="14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7.9" customHeight="1">
      <c r="A98" s="39"/>
      <c r="B98" s="40"/>
      <c r="C98" s="33" t="s">
        <v>24</v>
      </c>
      <c r="D98" s="41"/>
      <c r="E98" s="41"/>
      <c r="F98" s="28" t="str">
        <f>E15</f>
        <v>Město Frenštát p.R., Náměstí Míru 1</v>
      </c>
      <c r="G98" s="41"/>
      <c r="H98" s="41"/>
      <c r="I98" s="150" t="s">
        <v>30</v>
      </c>
      <c r="J98" s="37" t="str">
        <f>E21</f>
        <v>Ing.arch. Janda Martin</v>
      </c>
      <c r="K98" s="41"/>
      <c r="L98" s="14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28</v>
      </c>
      <c r="D99" s="41"/>
      <c r="E99" s="41"/>
      <c r="F99" s="28" t="str">
        <f>IF(E18="","",E18)</f>
        <v>Vyplň údaj</v>
      </c>
      <c r="G99" s="41"/>
      <c r="H99" s="41"/>
      <c r="I99" s="150" t="s">
        <v>33</v>
      </c>
      <c r="J99" s="37" t="str">
        <f>E24</f>
        <v xml:space="preserve"> </v>
      </c>
      <c r="K99" s="41"/>
      <c r="L99" s="14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147"/>
      <c r="J100" s="41"/>
      <c r="K100" s="41"/>
      <c r="L100" s="14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99"/>
      <c r="B101" s="200"/>
      <c r="C101" s="201" t="s">
        <v>128</v>
      </c>
      <c r="D101" s="202" t="s">
        <v>55</v>
      </c>
      <c r="E101" s="202" t="s">
        <v>51</v>
      </c>
      <c r="F101" s="202" t="s">
        <v>52</v>
      </c>
      <c r="G101" s="202" t="s">
        <v>129</v>
      </c>
      <c r="H101" s="202" t="s">
        <v>130</v>
      </c>
      <c r="I101" s="203" t="s">
        <v>131</v>
      </c>
      <c r="J101" s="202" t="s">
        <v>102</v>
      </c>
      <c r="K101" s="204" t="s">
        <v>132</v>
      </c>
      <c r="L101" s="205"/>
      <c r="M101" s="93" t="s">
        <v>18</v>
      </c>
      <c r="N101" s="94" t="s">
        <v>40</v>
      </c>
      <c r="O101" s="94" t="s">
        <v>133</v>
      </c>
      <c r="P101" s="94" t="s">
        <v>134</v>
      </c>
      <c r="Q101" s="94" t="s">
        <v>135</v>
      </c>
      <c r="R101" s="94" t="s">
        <v>136</v>
      </c>
      <c r="S101" s="94" t="s">
        <v>137</v>
      </c>
      <c r="T101" s="95" t="s">
        <v>138</v>
      </c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</row>
    <row r="102" spans="1:63" s="2" customFormat="1" ht="22.8" customHeight="1">
      <c r="A102" s="39"/>
      <c r="B102" s="40"/>
      <c r="C102" s="100" t="s">
        <v>139</v>
      </c>
      <c r="D102" s="41"/>
      <c r="E102" s="41"/>
      <c r="F102" s="41"/>
      <c r="G102" s="41"/>
      <c r="H102" s="41"/>
      <c r="I102" s="147"/>
      <c r="J102" s="206">
        <f>BK102</f>
        <v>0</v>
      </c>
      <c r="K102" s="41"/>
      <c r="L102" s="45"/>
      <c r="M102" s="96"/>
      <c r="N102" s="207"/>
      <c r="O102" s="97"/>
      <c r="P102" s="208">
        <f>P103+P230+P706</f>
        <v>0</v>
      </c>
      <c r="Q102" s="97"/>
      <c r="R102" s="208">
        <f>R103+R230+R706</f>
        <v>9.291703000000002</v>
      </c>
      <c r="S102" s="97"/>
      <c r="T102" s="209">
        <f>T103+T230+T706</f>
        <v>7.086526800000001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69</v>
      </c>
      <c r="AU102" s="18" t="s">
        <v>103</v>
      </c>
      <c r="BK102" s="210">
        <f>BK103+BK230+BK706</f>
        <v>0</v>
      </c>
    </row>
    <row r="103" spans="1:63" s="12" customFormat="1" ht="25.9" customHeight="1">
      <c r="A103" s="12"/>
      <c r="B103" s="211"/>
      <c r="C103" s="212"/>
      <c r="D103" s="213" t="s">
        <v>69</v>
      </c>
      <c r="E103" s="214" t="s">
        <v>140</v>
      </c>
      <c r="F103" s="214" t="s">
        <v>141</v>
      </c>
      <c r="G103" s="212"/>
      <c r="H103" s="212"/>
      <c r="I103" s="215"/>
      <c r="J103" s="216">
        <f>BK103</f>
        <v>0</v>
      </c>
      <c r="K103" s="212"/>
      <c r="L103" s="217"/>
      <c r="M103" s="218"/>
      <c r="N103" s="219"/>
      <c r="O103" s="219"/>
      <c r="P103" s="220">
        <f>P104+P109+P158+P217+P227</f>
        <v>0</v>
      </c>
      <c r="Q103" s="219"/>
      <c r="R103" s="220">
        <f>R104+R109+R158+R217+R227</f>
        <v>5.2130917000000006</v>
      </c>
      <c r="S103" s="219"/>
      <c r="T103" s="221">
        <f>T104+T109+T158+T217+T227</f>
        <v>5.79689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22" t="s">
        <v>77</v>
      </c>
      <c r="AT103" s="223" t="s">
        <v>69</v>
      </c>
      <c r="AU103" s="223" t="s">
        <v>70</v>
      </c>
      <c r="AY103" s="222" t="s">
        <v>142</v>
      </c>
      <c r="BK103" s="224">
        <f>BK104+BK109+BK158+BK217+BK227</f>
        <v>0</v>
      </c>
    </row>
    <row r="104" spans="1:63" s="12" customFormat="1" ht="22.8" customHeight="1">
      <c r="A104" s="12"/>
      <c r="B104" s="211"/>
      <c r="C104" s="212"/>
      <c r="D104" s="213" t="s">
        <v>69</v>
      </c>
      <c r="E104" s="225" t="s">
        <v>143</v>
      </c>
      <c r="F104" s="225" t="s">
        <v>144</v>
      </c>
      <c r="G104" s="212"/>
      <c r="H104" s="212"/>
      <c r="I104" s="215"/>
      <c r="J104" s="226">
        <f>BK104</f>
        <v>0</v>
      </c>
      <c r="K104" s="212"/>
      <c r="L104" s="217"/>
      <c r="M104" s="218"/>
      <c r="N104" s="219"/>
      <c r="O104" s="219"/>
      <c r="P104" s="220">
        <f>SUM(P105:P108)</f>
        <v>0</v>
      </c>
      <c r="Q104" s="219"/>
      <c r="R104" s="220">
        <f>SUM(R105:R108)</f>
        <v>0.21737520000000002</v>
      </c>
      <c r="S104" s="219"/>
      <c r="T104" s="221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2" t="s">
        <v>77</v>
      </c>
      <c r="AT104" s="223" t="s">
        <v>69</v>
      </c>
      <c r="AU104" s="223" t="s">
        <v>77</v>
      </c>
      <c r="AY104" s="222" t="s">
        <v>142</v>
      </c>
      <c r="BK104" s="224">
        <f>SUM(BK105:BK108)</f>
        <v>0</v>
      </c>
    </row>
    <row r="105" spans="1:65" s="2" customFormat="1" ht="24" customHeight="1">
      <c r="A105" s="39"/>
      <c r="B105" s="40"/>
      <c r="C105" s="227" t="s">
        <v>77</v>
      </c>
      <c r="D105" s="227" t="s">
        <v>145</v>
      </c>
      <c r="E105" s="228" t="s">
        <v>146</v>
      </c>
      <c r="F105" s="229" t="s">
        <v>147</v>
      </c>
      <c r="G105" s="230" t="s">
        <v>148</v>
      </c>
      <c r="H105" s="231">
        <v>2.52</v>
      </c>
      <c r="I105" s="232"/>
      <c r="J105" s="231">
        <f>ROUND(I105*H105,2)</f>
        <v>0</v>
      </c>
      <c r="K105" s="229" t="s">
        <v>149</v>
      </c>
      <c r="L105" s="45"/>
      <c r="M105" s="233" t="s">
        <v>18</v>
      </c>
      <c r="N105" s="234" t="s">
        <v>41</v>
      </c>
      <c r="O105" s="85"/>
      <c r="P105" s="235">
        <f>O105*H105</f>
        <v>0</v>
      </c>
      <c r="Q105" s="235">
        <v>0.08626</v>
      </c>
      <c r="R105" s="235">
        <f>Q105*H105</f>
        <v>0.21737520000000002</v>
      </c>
      <c r="S105" s="235">
        <v>0</v>
      </c>
      <c r="T105" s="23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7" t="s">
        <v>150</v>
      </c>
      <c r="AT105" s="237" t="s">
        <v>145</v>
      </c>
      <c r="AU105" s="237" t="s">
        <v>79</v>
      </c>
      <c r="AY105" s="18" t="s">
        <v>142</v>
      </c>
      <c r="BE105" s="238">
        <f>IF(N105="základní",J105,0)</f>
        <v>0</v>
      </c>
      <c r="BF105" s="238">
        <f>IF(N105="snížená",J105,0)</f>
        <v>0</v>
      </c>
      <c r="BG105" s="238">
        <f>IF(N105="zákl. přenesená",J105,0)</f>
        <v>0</v>
      </c>
      <c r="BH105" s="238">
        <f>IF(N105="sníž. přenesená",J105,0)</f>
        <v>0</v>
      </c>
      <c r="BI105" s="238">
        <f>IF(N105="nulová",J105,0)</f>
        <v>0</v>
      </c>
      <c r="BJ105" s="18" t="s">
        <v>77</v>
      </c>
      <c r="BK105" s="238">
        <f>ROUND(I105*H105,2)</f>
        <v>0</v>
      </c>
      <c r="BL105" s="18" t="s">
        <v>150</v>
      </c>
      <c r="BM105" s="237" t="s">
        <v>1017</v>
      </c>
    </row>
    <row r="106" spans="1:51" s="13" customFormat="1" ht="12">
      <c r="A106" s="13"/>
      <c r="B106" s="239"/>
      <c r="C106" s="240"/>
      <c r="D106" s="241" t="s">
        <v>152</v>
      </c>
      <c r="E106" s="242" t="s">
        <v>18</v>
      </c>
      <c r="F106" s="243" t="s">
        <v>1018</v>
      </c>
      <c r="G106" s="240"/>
      <c r="H106" s="242" t="s">
        <v>18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9" t="s">
        <v>152</v>
      </c>
      <c r="AU106" s="249" t="s">
        <v>79</v>
      </c>
      <c r="AV106" s="13" t="s">
        <v>77</v>
      </c>
      <c r="AW106" s="13" t="s">
        <v>32</v>
      </c>
      <c r="AX106" s="13" t="s">
        <v>70</v>
      </c>
      <c r="AY106" s="249" t="s">
        <v>142</v>
      </c>
    </row>
    <row r="107" spans="1:51" s="14" customFormat="1" ht="12">
      <c r="A107" s="14"/>
      <c r="B107" s="250"/>
      <c r="C107" s="251"/>
      <c r="D107" s="241" t="s">
        <v>152</v>
      </c>
      <c r="E107" s="252" t="s">
        <v>18</v>
      </c>
      <c r="F107" s="253" t="s">
        <v>1019</v>
      </c>
      <c r="G107" s="251"/>
      <c r="H107" s="254">
        <v>2.52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152</v>
      </c>
      <c r="AU107" s="260" t="s">
        <v>79</v>
      </c>
      <c r="AV107" s="14" t="s">
        <v>79</v>
      </c>
      <c r="AW107" s="14" t="s">
        <v>32</v>
      </c>
      <c r="AX107" s="14" t="s">
        <v>70</v>
      </c>
      <c r="AY107" s="260" t="s">
        <v>142</v>
      </c>
    </row>
    <row r="108" spans="1:51" s="15" customFormat="1" ht="12">
      <c r="A108" s="15"/>
      <c r="B108" s="261"/>
      <c r="C108" s="262"/>
      <c r="D108" s="241" t="s">
        <v>152</v>
      </c>
      <c r="E108" s="263" t="s">
        <v>18</v>
      </c>
      <c r="F108" s="264" t="s">
        <v>156</v>
      </c>
      <c r="G108" s="262"/>
      <c r="H108" s="265">
        <v>2.52</v>
      </c>
      <c r="I108" s="266"/>
      <c r="J108" s="262"/>
      <c r="K108" s="262"/>
      <c r="L108" s="267"/>
      <c r="M108" s="268"/>
      <c r="N108" s="269"/>
      <c r="O108" s="269"/>
      <c r="P108" s="269"/>
      <c r="Q108" s="269"/>
      <c r="R108" s="269"/>
      <c r="S108" s="269"/>
      <c r="T108" s="27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71" t="s">
        <v>152</v>
      </c>
      <c r="AU108" s="271" t="s">
        <v>79</v>
      </c>
      <c r="AV108" s="15" t="s">
        <v>150</v>
      </c>
      <c r="AW108" s="15" t="s">
        <v>32</v>
      </c>
      <c r="AX108" s="15" t="s">
        <v>77</v>
      </c>
      <c r="AY108" s="271" t="s">
        <v>142</v>
      </c>
    </row>
    <row r="109" spans="1:63" s="12" customFormat="1" ht="22.8" customHeight="1">
      <c r="A109" s="12"/>
      <c r="B109" s="211"/>
      <c r="C109" s="212"/>
      <c r="D109" s="213" t="s">
        <v>69</v>
      </c>
      <c r="E109" s="225" t="s">
        <v>157</v>
      </c>
      <c r="F109" s="225" t="s">
        <v>158</v>
      </c>
      <c r="G109" s="212"/>
      <c r="H109" s="212"/>
      <c r="I109" s="215"/>
      <c r="J109" s="226">
        <f>BK109</f>
        <v>0</v>
      </c>
      <c r="K109" s="212"/>
      <c r="L109" s="217"/>
      <c r="M109" s="218"/>
      <c r="N109" s="219"/>
      <c r="O109" s="219"/>
      <c r="P109" s="220">
        <f>SUM(P110:P157)</f>
        <v>0</v>
      </c>
      <c r="Q109" s="219"/>
      <c r="R109" s="220">
        <f>SUM(R110:R157)</f>
        <v>4.990115</v>
      </c>
      <c r="S109" s="219"/>
      <c r="T109" s="221">
        <f>SUM(T110:T157)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2" t="s">
        <v>77</v>
      </c>
      <c r="AT109" s="223" t="s">
        <v>69</v>
      </c>
      <c r="AU109" s="223" t="s">
        <v>77</v>
      </c>
      <c r="AY109" s="222" t="s">
        <v>142</v>
      </c>
      <c r="BK109" s="224">
        <f>SUM(BK110:BK157)</f>
        <v>0</v>
      </c>
    </row>
    <row r="110" spans="1:65" s="2" customFormat="1" ht="24" customHeight="1">
      <c r="A110" s="39"/>
      <c r="B110" s="40"/>
      <c r="C110" s="227" t="s">
        <v>79</v>
      </c>
      <c r="D110" s="227" t="s">
        <v>145</v>
      </c>
      <c r="E110" s="228" t="s">
        <v>159</v>
      </c>
      <c r="F110" s="229" t="s">
        <v>160</v>
      </c>
      <c r="G110" s="230" t="s">
        <v>148</v>
      </c>
      <c r="H110" s="231">
        <v>32.95</v>
      </c>
      <c r="I110" s="232"/>
      <c r="J110" s="231">
        <f>ROUND(I110*H110,2)</f>
        <v>0</v>
      </c>
      <c r="K110" s="229" t="s">
        <v>149</v>
      </c>
      <c r="L110" s="45"/>
      <c r="M110" s="233" t="s">
        <v>18</v>
      </c>
      <c r="N110" s="234" t="s">
        <v>41</v>
      </c>
      <c r="O110" s="85"/>
      <c r="P110" s="235">
        <f>O110*H110</f>
        <v>0</v>
      </c>
      <c r="Q110" s="235">
        <v>0.0057</v>
      </c>
      <c r="R110" s="235">
        <f>Q110*H110</f>
        <v>0.187815</v>
      </c>
      <c r="S110" s="235">
        <v>0</v>
      </c>
      <c r="T110" s="23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7" t="s">
        <v>150</v>
      </c>
      <c r="AT110" s="237" t="s">
        <v>145</v>
      </c>
      <c r="AU110" s="237" t="s">
        <v>79</v>
      </c>
      <c r="AY110" s="18" t="s">
        <v>142</v>
      </c>
      <c r="BE110" s="238">
        <f>IF(N110="základní",J110,0)</f>
        <v>0</v>
      </c>
      <c r="BF110" s="238">
        <f>IF(N110="snížená",J110,0)</f>
        <v>0</v>
      </c>
      <c r="BG110" s="238">
        <f>IF(N110="zákl. přenesená",J110,0)</f>
        <v>0</v>
      </c>
      <c r="BH110" s="238">
        <f>IF(N110="sníž. přenesená",J110,0)</f>
        <v>0</v>
      </c>
      <c r="BI110" s="238">
        <f>IF(N110="nulová",J110,0)</f>
        <v>0</v>
      </c>
      <c r="BJ110" s="18" t="s">
        <v>77</v>
      </c>
      <c r="BK110" s="238">
        <f>ROUND(I110*H110,2)</f>
        <v>0</v>
      </c>
      <c r="BL110" s="18" t="s">
        <v>150</v>
      </c>
      <c r="BM110" s="237" t="s">
        <v>1020</v>
      </c>
    </row>
    <row r="111" spans="1:51" s="13" customFormat="1" ht="12">
      <c r="A111" s="13"/>
      <c r="B111" s="239"/>
      <c r="C111" s="240"/>
      <c r="D111" s="241" t="s">
        <v>152</v>
      </c>
      <c r="E111" s="242" t="s">
        <v>18</v>
      </c>
      <c r="F111" s="243" t="s">
        <v>1021</v>
      </c>
      <c r="G111" s="240"/>
      <c r="H111" s="242" t="s">
        <v>18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9" t="s">
        <v>152</v>
      </c>
      <c r="AU111" s="249" t="s">
        <v>79</v>
      </c>
      <c r="AV111" s="13" t="s">
        <v>77</v>
      </c>
      <c r="AW111" s="13" t="s">
        <v>32</v>
      </c>
      <c r="AX111" s="13" t="s">
        <v>70</v>
      </c>
      <c r="AY111" s="249" t="s">
        <v>142</v>
      </c>
    </row>
    <row r="112" spans="1:51" s="14" customFormat="1" ht="12">
      <c r="A112" s="14"/>
      <c r="B112" s="250"/>
      <c r="C112" s="251"/>
      <c r="D112" s="241" t="s">
        <v>152</v>
      </c>
      <c r="E112" s="252" t="s">
        <v>18</v>
      </c>
      <c r="F112" s="253" t="s">
        <v>1022</v>
      </c>
      <c r="G112" s="251"/>
      <c r="H112" s="254">
        <v>32.95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0" t="s">
        <v>152</v>
      </c>
      <c r="AU112" s="260" t="s">
        <v>79</v>
      </c>
      <c r="AV112" s="14" t="s">
        <v>79</v>
      </c>
      <c r="AW112" s="14" t="s">
        <v>32</v>
      </c>
      <c r="AX112" s="14" t="s">
        <v>70</v>
      </c>
      <c r="AY112" s="260" t="s">
        <v>142</v>
      </c>
    </row>
    <row r="113" spans="1:51" s="15" customFormat="1" ht="12">
      <c r="A113" s="15"/>
      <c r="B113" s="261"/>
      <c r="C113" s="262"/>
      <c r="D113" s="241" t="s">
        <v>152</v>
      </c>
      <c r="E113" s="263" t="s">
        <v>18</v>
      </c>
      <c r="F113" s="264" t="s">
        <v>156</v>
      </c>
      <c r="G113" s="262"/>
      <c r="H113" s="265">
        <v>32.95</v>
      </c>
      <c r="I113" s="266"/>
      <c r="J113" s="262"/>
      <c r="K113" s="262"/>
      <c r="L113" s="267"/>
      <c r="M113" s="268"/>
      <c r="N113" s="269"/>
      <c r="O113" s="269"/>
      <c r="P113" s="269"/>
      <c r="Q113" s="269"/>
      <c r="R113" s="269"/>
      <c r="S113" s="269"/>
      <c r="T113" s="27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1" t="s">
        <v>152</v>
      </c>
      <c r="AU113" s="271" t="s">
        <v>79</v>
      </c>
      <c r="AV113" s="15" t="s">
        <v>150</v>
      </c>
      <c r="AW113" s="15" t="s">
        <v>32</v>
      </c>
      <c r="AX113" s="15" t="s">
        <v>77</v>
      </c>
      <c r="AY113" s="271" t="s">
        <v>142</v>
      </c>
    </row>
    <row r="114" spans="1:65" s="2" customFormat="1" ht="16.5" customHeight="1">
      <c r="A114" s="39"/>
      <c r="B114" s="40"/>
      <c r="C114" s="227" t="s">
        <v>143</v>
      </c>
      <c r="D114" s="227" t="s">
        <v>145</v>
      </c>
      <c r="E114" s="228" t="s">
        <v>164</v>
      </c>
      <c r="F114" s="229" t="s">
        <v>165</v>
      </c>
      <c r="G114" s="230" t="s">
        <v>148</v>
      </c>
      <c r="H114" s="231">
        <v>2.78</v>
      </c>
      <c r="I114" s="232"/>
      <c r="J114" s="231">
        <f>ROUND(I114*H114,2)</f>
        <v>0</v>
      </c>
      <c r="K114" s="229" t="s">
        <v>149</v>
      </c>
      <c r="L114" s="45"/>
      <c r="M114" s="233" t="s">
        <v>18</v>
      </c>
      <c r="N114" s="234" t="s">
        <v>41</v>
      </c>
      <c r="O114" s="85"/>
      <c r="P114" s="235">
        <f>O114*H114</f>
        <v>0</v>
      </c>
      <c r="Q114" s="235">
        <v>0.00026</v>
      </c>
      <c r="R114" s="235">
        <f>Q114*H114</f>
        <v>0.0007227999999999999</v>
      </c>
      <c r="S114" s="235">
        <v>0</v>
      </c>
      <c r="T114" s="23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7" t="s">
        <v>150</v>
      </c>
      <c r="AT114" s="237" t="s">
        <v>145</v>
      </c>
      <c r="AU114" s="237" t="s">
        <v>79</v>
      </c>
      <c r="AY114" s="18" t="s">
        <v>142</v>
      </c>
      <c r="BE114" s="238">
        <f>IF(N114="základní",J114,0)</f>
        <v>0</v>
      </c>
      <c r="BF114" s="238">
        <f>IF(N114="snížená",J114,0)</f>
        <v>0</v>
      </c>
      <c r="BG114" s="238">
        <f>IF(N114="zákl. přenesená",J114,0)</f>
        <v>0</v>
      </c>
      <c r="BH114" s="238">
        <f>IF(N114="sníž. přenesená",J114,0)</f>
        <v>0</v>
      </c>
      <c r="BI114" s="238">
        <f>IF(N114="nulová",J114,0)</f>
        <v>0</v>
      </c>
      <c r="BJ114" s="18" t="s">
        <v>77</v>
      </c>
      <c r="BK114" s="238">
        <f>ROUND(I114*H114,2)</f>
        <v>0</v>
      </c>
      <c r="BL114" s="18" t="s">
        <v>150</v>
      </c>
      <c r="BM114" s="237" t="s">
        <v>1023</v>
      </c>
    </row>
    <row r="115" spans="1:51" s="13" customFormat="1" ht="12">
      <c r="A115" s="13"/>
      <c r="B115" s="239"/>
      <c r="C115" s="240"/>
      <c r="D115" s="241" t="s">
        <v>152</v>
      </c>
      <c r="E115" s="242" t="s">
        <v>18</v>
      </c>
      <c r="F115" s="243" t="s">
        <v>1018</v>
      </c>
      <c r="G115" s="240"/>
      <c r="H115" s="242" t="s">
        <v>18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9" t="s">
        <v>152</v>
      </c>
      <c r="AU115" s="249" t="s">
        <v>79</v>
      </c>
      <c r="AV115" s="13" t="s">
        <v>77</v>
      </c>
      <c r="AW115" s="13" t="s">
        <v>32</v>
      </c>
      <c r="AX115" s="13" t="s">
        <v>70</v>
      </c>
      <c r="AY115" s="249" t="s">
        <v>142</v>
      </c>
    </row>
    <row r="116" spans="1:51" s="14" customFormat="1" ht="12">
      <c r="A116" s="14"/>
      <c r="B116" s="250"/>
      <c r="C116" s="251"/>
      <c r="D116" s="241" t="s">
        <v>152</v>
      </c>
      <c r="E116" s="252" t="s">
        <v>18</v>
      </c>
      <c r="F116" s="253" t="s">
        <v>1019</v>
      </c>
      <c r="G116" s="251"/>
      <c r="H116" s="254">
        <v>2.52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0" t="s">
        <v>152</v>
      </c>
      <c r="AU116" s="260" t="s">
        <v>79</v>
      </c>
      <c r="AV116" s="14" t="s">
        <v>79</v>
      </c>
      <c r="AW116" s="14" t="s">
        <v>32</v>
      </c>
      <c r="AX116" s="14" t="s">
        <v>70</v>
      </c>
      <c r="AY116" s="260" t="s">
        <v>142</v>
      </c>
    </row>
    <row r="117" spans="1:51" s="14" customFormat="1" ht="12">
      <c r="A117" s="14"/>
      <c r="B117" s="250"/>
      <c r="C117" s="251"/>
      <c r="D117" s="241" t="s">
        <v>152</v>
      </c>
      <c r="E117" s="252" t="s">
        <v>18</v>
      </c>
      <c r="F117" s="253" t="s">
        <v>1024</v>
      </c>
      <c r="G117" s="251"/>
      <c r="H117" s="254">
        <v>0.26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0" t="s">
        <v>152</v>
      </c>
      <c r="AU117" s="260" t="s">
        <v>79</v>
      </c>
      <c r="AV117" s="14" t="s">
        <v>79</v>
      </c>
      <c r="AW117" s="14" t="s">
        <v>32</v>
      </c>
      <c r="AX117" s="14" t="s">
        <v>70</v>
      </c>
      <c r="AY117" s="260" t="s">
        <v>142</v>
      </c>
    </row>
    <row r="118" spans="1:51" s="15" customFormat="1" ht="12">
      <c r="A118" s="15"/>
      <c r="B118" s="261"/>
      <c r="C118" s="262"/>
      <c r="D118" s="241" t="s">
        <v>152</v>
      </c>
      <c r="E118" s="263" t="s">
        <v>18</v>
      </c>
      <c r="F118" s="264" t="s">
        <v>156</v>
      </c>
      <c r="G118" s="262"/>
      <c r="H118" s="265">
        <v>2.7800000000000002</v>
      </c>
      <c r="I118" s="266"/>
      <c r="J118" s="262"/>
      <c r="K118" s="262"/>
      <c r="L118" s="267"/>
      <c r="M118" s="268"/>
      <c r="N118" s="269"/>
      <c r="O118" s="269"/>
      <c r="P118" s="269"/>
      <c r="Q118" s="269"/>
      <c r="R118" s="269"/>
      <c r="S118" s="269"/>
      <c r="T118" s="27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1" t="s">
        <v>152</v>
      </c>
      <c r="AU118" s="271" t="s">
        <v>79</v>
      </c>
      <c r="AV118" s="15" t="s">
        <v>150</v>
      </c>
      <c r="AW118" s="15" t="s">
        <v>32</v>
      </c>
      <c r="AX118" s="15" t="s">
        <v>77</v>
      </c>
      <c r="AY118" s="271" t="s">
        <v>142</v>
      </c>
    </row>
    <row r="119" spans="1:65" s="2" customFormat="1" ht="24" customHeight="1">
      <c r="A119" s="39"/>
      <c r="B119" s="40"/>
      <c r="C119" s="227" t="s">
        <v>150</v>
      </c>
      <c r="D119" s="227" t="s">
        <v>145</v>
      </c>
      <c r="E119" s="228" t="s">
        <v>170</v>
      </c>
      <c r="F119" s="229" t="s">
        <v>171</v>
      </c>
      <c r="G119" s="230" t="s">
        <v>148</v>
      </c>
      <c r="H119" s="231">
        <v>29.24</v>
      </c>
      <c r="I119" s="232"/>
      <c r="J119" s="231">
        <f>ROUND(I119*H119,2)</f>
        <v>0</v>
      </c>
      <c r="K119" s="229" t="s">
        <v>149</v>
      </c>
      <c r="L119" s="45"/>
      <c r="M119" s="233" t="s">
        <v>18</v>
      </c>
      <c r="N119" s="234" t="s">
        <v>41</v>
      </c>
      <c r="O119" s="85"/>
      <c r="P119" s="235">
        <f>O119*H119</f>
        <v>0</v>
      </c>
      <c r="Q119" s="235">
        <v>0.00438</v>
      </c>
      <c r="R119" s="235">
        <f>Q119*H119</f>
        <v>0.1280712</v>
      </c>
      <c r="S119" s="235">
        <v>0</v>
      </c>
      <c r="T119" s="23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7" t="s">
        <v>150</v>
      </c>
      <c r="AT119" s="237" t="s">
        <v>145</v>
      </c>
      <c r="AU119" s="237" t="s">
        <v>79</v>
      </c>
      <c r="AY119" s="18" t="s">
        <v>142</v>
      </c>
      <c r="BE119" s="238">
        <f>IF(N119="základní",J119,0)</f>
        <v>0</v>
      </c>
      <c r="BF119" s="238">
        <f>IF(N119="snížená",J119,0)</f>
        <v>0</v>
      </c>
      <c r="BG119" s="238">
        <f>IF(N119="zákl. přenesená",J119,0)</f>
        <v>0</v>
      </c>
      <c r="BH119" s="238">
        <f>IF(N119="sníž. přenesená",J119,0)</f>
        <v>0</v>
      </c>
      <c r="BI119" s="238">
        <f>IF(N119="nulová",J119,0)</f>
        <v>0</v>
      </c>
      <c r="BJ119" s="18" t="s">
        <v>77</v>
      </c>
      <c r="BK119" s="238">
        <f>ROUND(I119*H119,2)</f>
        <v>0</v>
      </c>
      <c r="BL119" s="18" t="s">
        <v>150</v>
      </c>
      <c r="BM119" s="237" t="s">
        <v>1025</v>
      </c>
    </row>
    <row r="120" spans="1:51" s="13" customFormat="1" ht="12">
      <c r="A120" s="13"/>
      <c r="B120" s="239"/>
      <c r="C120" s="240"/>
      <c r="D120" s="241" t="s">
        <v>152</v>
      </c>
      <c r="E120" s="242" t="s">
        <v>18</v>
      </c>
      <c r="F120" s="243" t="s">
        <v>1018</v>
      </c>
      <c r="G120" s="240"/>
      <c r="H120" s="242" t="s">
        <v>18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9" t="s">
        <v>152</v>
      </c>
      <c r="AU120" s="249" t="s">
        <v>79</v>
      </c>
      <c r="AV120" s="13" t="s">
        <v>77</v>
      </c>
      <c r="AW120" s="13" t="s">
        <v>32</v>
      </c>
      <c r="AX120" s="13" t="s">
        <v>70</v>
      </c>
      <c r="AY120" s="249" t="s">
        <v>142</v>
      </c>
    </row>
    <row r="121" spans="1:51" s="14" customFormat="1" ht="12">
      <c r="A121" s="14"/>
      <c r="B121" s="250"/>
      <c r="C121" s="251"/>
      <c r="D121" s="241" t="s">
        <v>152</v>
      </c>
      <c r="E121" s="252" t="s">
        <v>18</v>
      </c>
      <c r="F121" s="253" t="s">
        <v>1019</v>
      </c>
      <c r="G121" s="251"/>
      <c r="H121" s="254">
        <v>2.52</v>
      </c>
      <c r="I121" s="255"/>
      <c r="J121" s="251"/>
      <c r="K121" s="251"/>
      <c r="L121" s="256"/>
      <c r="M121" s="257"/>
      <c r="N121" s="258"/>
      <c r="O121" s="258"/>
      <c r="P121" s="258"/>
      <c r="Q121" s="258"/>
      <c r="R121" s="258"/>
      <c r="S121" s="258"/>
      <c r="T121" s="25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0" t="s">
        <v>152</v>
      </c>
      <c r="AU121" s="260" t="s">
        <v>79</v>
      </c>
      <c r="AV121" s="14" t="s">
        <v>79</v>
      </c>
      <c r="AW121" s="14" t="s">
        <v>32</v>
      </c>
      <c r="AX121" s="14" t="s">
        <v>70</v>
      </c>
      <c r="AY121" s="260" t="s">
        <v>142</v>
      </c>
    </row>
    <row r="122" spans="1:51" s="14" customFormat="1" ht="12">
      <c r="A122" s="14"/>
      <c r="B122" s="250"/>
      <c r="C122" s="251"/>
      <c r="D122" s="241" t="s">
        <v>152</v>
      </c>
      <c r="E122" s="252" t="s">
        <v>18</v>
      </c>
      <c r="F122" s="253" t="s">
        <v>1024</v>
      </c>
      <c r="G122" s="251"/>
      <c r="H122" s="254">
        <v>0.26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0" t="s">
        <v>152</v>
      </c>
      <c r="AU122" s="260" t="s">
        <v>79</v>
      </c>
      <c r="AV122" s="14" t="s">
        <v>79</v>
      </c>
      <c r="AW122" s="14" t="s">
        <v>32</v>
      </c>
      <c r="AX122" s="14" t="s">
        <v>70</v>
      </c>
      <c r="AY122" s="260" t="s">
        <v>142</v>
      </c>
    </row>
    <row r="123" spans="1:51" s="13" customFormat="1" ht="12">
      <c r="A123" s="13"/>
      <c r="B123" s="239"/>
      <c r="C123" s="240"/>
      <c r="D123" s="241" t="s">
        <v>152</v>
      </c>
      <c r="E123" s="242" t="s">
        <v>18</v>
      </c>
      <c r="F123" s="243" t="s">
        <v>1026</v>
      </c>
      <c r="G123" s="240"/>
      <c r="H123" s="242" t="s">
        <v>18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9" t="s">
        <v>152</v>
      </c>
      <c r="AU123" s="249" t="s">
        <v>79</v>
      </c>
      <c r="AV123" s="13" t="s">
        <v>77</v>
      </c>
      <c r="AW123" s="13" t="s">
        <v>32</v>
      </c>
      <c r="AX123" s="13" t="s">
        <v>70</v>
      </c>
      <c r="AY123" s="249" t="s">
        <v>142</v>
      </c>
    </row>
    <row r="124" spans="1:51" s="14" customFormat="1" ht="12">
      <c r="A124" s="14"/>
      <c r="B124" s="250"/>
      <c r="C124" s="251"/>
      <c r="D124" s="241" t="s">
        <v>152</v>
      </c>
      <c r="E124" s="252" t="s">
        <v>18</v>
      </c>
      <c r="F124" s="253" t="s">
        <v>1027</v>
      </c>
      <c r="G124" s="251"/>
      <c r="H124" s="254">
        <v>14.67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0" t="s">
        <v>152</v>
      </c>
      <c r="AU124" s="260" t="s">
        <v>79</v>
      </c>
      <c r="AV124" s="14" t="s">
        <v>79</v>
      </c>
      <c r="AW124" s="14" t="s">
        <v>32</v>
      </c>
      <c r="AX124" s="14" t="s">
        <v>70</v>
      </c>
      <c r="AY124" s="260" t="s">
        <v>142</v>
      </c>
    </row>
    <row r="125" spans="1:51" s="14" customFormat="1" ht="12">
      <c r="A125" s="14"/>
      <c r="B125" s="250"/>
      <c r="C125" s="251"/>
      <c r="D125" s="241" t="s">
        <v>152</v>
      </c>
      <c r="E125" s="252" t="s">
        <v>18</v>
      </c>
      <c r="F125" s="253" t="s">
        <v>1028</v>
      </c>
      <c r="G125" s="251"/>
      <c r="H125" s="254">
        <v>11.79</v>
      </c>
      <c r="I125" s="255"/>
      <c r="J125" s="251"/>
      <c r="K125" s="251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152</v>
      </c>
      <c r="AU125" s="260" t="s">
        <v>79</v>
      </c>
      <c r="AV125" s="14" t="s">
        <v>79</v>
      </c>
      <c r="AW125" s="14" t="s">
        <v>32</v>
      </c>
      <c r="AX125" s="14" t="s">
        <v>70</v>
      </c>
      <c r="AY125" s="260" t="s">
        <v>142</v>
      </c>
    </row>
    <row r="126" spans="1:51" s="15" customFormat="1" ht="12">
      <c r="A126" s="15"/>
      <c r="B126" s="261"/>
      <c r="C126" s="262"/>
      <c r="D126" s="241" t="s">
        <v>152</v>
      </c>
      <c r="E126" s="263" t="s">
        <v>18</v>
      </c>
      <c r="F126" s="264" t="s">
        <v>156</v>
      </c>
      <c r="G126" s="262"/>
      <c r="H126" s="265">
        <v>29.24</v>
      </c>
      <c r="I126" s="266"/>
      <c r="J126" s="262"/>
      <c r="K126" s="262"/>
      <c r="L126" s="267"/>
      <c r="M126" s="268"/>
      <c r="N126" s="269"/>
      <c r="O126" s="269"/>
      <c r="P126" s="269"/>
      <c r="Q126" s="269"/>
      <c r="R126" s="269"/>
      <c r="S126" s="269"/>
      <c r="T126" s="27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1" t="s">
        <v>152</v>
      </c>
      <c r="AU126" s="271" t="s">
        <v>79</v>
      </c>
      <c r="AV126" s="15" t="s">
        <v>150</v>
      </c>
      <c r="AW126" s="15" t="s">
        <v>32</v>
      </c>
      <c r="AX126" s="15" t="s">
        <v>77</v>
      </c>
      <c r="AY126" s="271" t="s">
        <v>142</v>
      </c>
    </row>
    <row r="127" spans="1:65" s="2" customFormat="1" ht="24" customHeight="1">
      <c r="A127" s="39"/>
      <c r="B127" s="40"/>
      <c r="C127" s="227" t="s">
        <v>180</v>
      </c>
      <c r="D127" s="227" t="s">
        <v>145</v>
      </c>
      <c r="E127" s="228" t="s">
        <v>181</v>
      </c>
      <c r="F127" s="229" t="s">
        <v>182</v>
      </c>
      <c r="G127" s="230" t="s">
        <v>148</v>
      </c>
      <c r="H127" s="231">
        <v>74.07</v>
      </c>
      <c r="I127" s="232"/>
      <c r="J127" s="231">
        <f>ROUND(I127*H127,2)</f>
        <v>0</v>
      </c>
      <c r="K127" s="229" t="s">
        <v>149</v>
      </c>
      <c r="L127" s="45"/>
      <c r="M127" s="233" t="s">
        <v>18</v>
      </c>
      <c r="N127" s="234" t="s">
        <v>41</v>
      </c>
      <c r="O127" s="85"/>
      <c r="P127" s="235">
        <f>O127*H127</f>
        <v>0</v>
      </c>
      <c r="Q127" s="235">
        <v>0.0154</v>
      </c>
      <c r="R127" s="235">
        <f>Q127*H127</f>
        <v>1.1406779999999999</v>
      </c>
      <c r="S127" s="235">
        <v>0</v>
      </c>
      <c r="T127" s="23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7" t="s">
        <v>150</v>
      </c>
      <c r="AT127" s="237" t="s">
        <v>145</v>
      </c>
      <c r="AU127" s="237" t="s">
        <v>79</v>
      </c>
      <c r="AY127" s="18" t="s">
        <v>142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8" t="s">
        <v>77</v>
      </c>
      <c r="BK127" s="238">
        <f>ROUND(I127*H127,2)</f>
        <v>0</v>
      </c>
      <c r="BL127" s="18" t="s">
        <v>150</v>
      </c>
      <c r="BM127" s="237" t="s">
        <v>1029</v>
      </c>
    </row>
    <row r="128" spans="1:51" s="13" customFormat="1" ht="12">
      <c r="A128" s="13"/>
      <c r="B128" s="239"/>
      <c r="C128" s="240"/>
      <c r="D128" s="241" t="s">
        <v>152</v>
      </c>
      <c r="E128" s="242" t="s">
        <v>18</v>
      </c>
      <c r="F128" s="243" t="s">
        <v>184</v>
      </c>
      <c r="G128" s="240"/>
      <c r="H128" s="242" t="s">
        <v>18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152</v>
      </c>
      <c r="AU128" s="249" t="s">
        <v>79</v>
      </c>
      <c r="AV128" s="13" t="s">
        <v>77</v>
      </c>
      <c r="AW128" s="13" t="s">
        <v>32</v>
      </c>
      <c r="AX128" s="13" t="s">
        <v>70</v>
      </c>
      <c r="AY128" s="249" t="s">
        <v>142</v>
      </c>
    </row>
    <row r="129" spans="1:51" s="14" customFormat="1" ht="12">
      <c r="A129" s="14"/>
      <c r="B129" s="250"/>
      <c r="C129" s="251"/>
      <c r="D129" s="241" t="s">
        <v>152</v>
      </c>
      <c r="E129" s="252" t="s">
        <v>18</v>
      </c>
      <c r="F129" s="253" t="s">
        <v>1030</v>
      </c>
      <c r="G129" s="251"/>
      <c r="H129" s="254">
        <v>38.32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152</v>
      </c>
      <c r="AU129" s="260" t="s">
        <v>79</v>
      </c>
      <c r="AV129" s="14" t="s">
        <v>79</v>
      </c>
      <c r="AW129" s="14" t="s">
        <v>32</v>
      </c>
      <c r="AX129" s="14" t="s">
        <v>70</v>
      </c>
      <c r="AY129" s="260" t="s">
        <v>142</v>
      </c>
    </row>
    <row r="130" spans="1:51" s="13" customFormat="1" ht="12">
      <c r="A130" s="13"/>
      <c r="B130" s="239"/>
      <c r="C130" s="240"/>
      <c r="D130" s="241" t="s">
        <v>152</v>
      </c>
      <c r="E130" s="242" t="s">
        <v>18</v>
      </c>
      <c r="F130" s="243" t="s">
        <v>186</v>
      </c>
      <c r="G130" s="240"/>
      <c r="H130" s="242" t="s">
        <v>18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152</v>
      </c>
      <c r="AU130" s="249" t="s">
        <v>79</v>
      </c>
      <c r="AV130" s="13" t="s">
        <v>77</v>
      </c>
      <c r="AW130" s="13" t="s">
        <v>32</v>
      </c>
      <c r="AX130" s="13" t="s">
        <v>70</v>
      </c>
      <c r="AY130" s="249" t="s">
        <v>142</v>
      </c>
    </row>
    <row r="131" spans="1:51" s="14" customFormat="1" ht="12">
      <c r="A131" s="14"/>
      <c r="B131" s="250"/>
      <c r="C131" s="251"/>
      <c r="D131" s="241" t="s">
        <v>152</v>
      </c>
      <c r="E131" s="252" t="s">
        <v>18</v>
      </c>
      <c r="F131" s="253" t="s">
        <v>1031</v>
      </c>
      <c r="G131" s="251"/>
      <c r="H131" s="254">
        <v>35.75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152</v>
      </c>
      <c r="AU131" s="260" t="s">
        <v>79</v>
      </c>
      <c r="AV131" s="14" t="s">
        <v>79</v>
      </c>
      <c r="AW131" s="14" t="s">
        <v>32</v>
      </c>
      <c r="AX131" s="14" t="s">
        <v>70</v>
      </c>
      <c r="AY131" s="260" t="s">
        <v>142</v>
      </c>
    </row>
    <row r="132" spans="1:51" s="15" customFormat="1" ht="12">
      <c r="A132" s="15"/>
      <c r="B132" s="261"/>
      <c r="C132" s="262"/>
      <c r="D132" s="241" t="s">
        <v>152</v>
      </c>
      <c r="E132" s="263" t="s">
        <v>18</v>
      </c>
      <c r="F132" s="264" t="s">
        <v>156</v>
      </c>
      <c r="G132" s="262"/>
      <c r="H132" s="265">
        <v>74.07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1" t="s">
        <v>152</v>
      </c>
      <c r="AU132" s="271" t="s">
        <v>79</v>
      </c>
      <c r="AV132" s="15" t="s">
        <v>150</v>
      </c>
      <c r="AW132" s="15" t="s">
        <v>32</v>
      </c>
      <c r="AX132" s="15" t="s">
        <v>77</v>
      </c>
      <c r="AY132" s="271" t="s">
        <v>142</v>
      </c>
    </row>
    <row r="133" spans="1:65" s="2" customFormat="1" ht="24" customHeight="1">
      <c r="A133" s="39"/>
      <c r="B133" s="40"/>
      <c r="C133" s="227" t="s">
        <v>157</v>
      </c>
      <c r="D133" s="227" t="s">
        <v>145</v>
      </c>
      <c r="E133" s="228" t="s">
        <v>188</v>
      </c>
      <c r="F133" s="229" t="s">
        <v>189</v>
      </c>
      <c r="G133" s="230" t="s">
        <v>148</v>
      </c>
      <c r="H133" s="231">
        <v>79.53</v>
      </c>
      <c r="I133" s="232"/>
      <c r="J133" s="231">
        <f>ROUND(I133*H133,2)</f>
        <v>0</v>
      </c>
      <c r="K133" s="229" t="s">
        <v>149</v>
      </c>
      <c r="L133" s="45"/>
      <c r="M133" s="233" t="s">
        <v>18</v>
      </c>
      <c r="N133" s="234" t="s">
        <v>41</v>
      </c>
      <c r="O133" s="85"/>
      <c r="P133" s="235">
        <f>O133*H133</f>
        <v>0</v>
      </c>
      <c r="Q133" s="235">
        <v>0.0057</v>
      </c>
      <c r="R133" s="235">
        <f>Q133*H133</f>
        <v>0.45332100000000003</v>
      </c>
      <c r="S133" s="235">
        <v>0</v>
      </c>
      <c r="T133" s="23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7" t="s">
        <v>150</v>
      </c>
      <c r="AT133" s="237" t="s">
        <v>145</v>
      </c>
      <c r="AU133" s="237" t="s">
        <v>79</v>
      </c>
      <c r="AY133" s="18" t="s">
        <v>142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8" t="s">
        <v>77</v>
      </c>
      <c r="BK133" s="238">
        <f>ROUND(I133*H133,2)</f>
        <v>0</v>
      </c>
      <c r="BL133" s="18" t="s">
        <v>150</v>
      </c>
      <c r="BM133" s="237" t="s">
        <v>1032</v>
      </c>
    </row>
    <row r="134" spans="1:51" s="13" customFormat="1" ht="12">
      <c r="A134" s="13"/>
      <c r="B134" s="239"/>
      <c r="C134" s="240"/>
      <c r="D134" s="241" t="s">
        <v>152</v>
      </c>
      <c r="E134" s="242" t="s">
        <v>18</v>
      </c>
      <c r="F134" s="243" t="s">
        <v>1033</v>
      </c>
      <c r="G134" s="240"/>
      <c r="H134" s="242" t="s">
        <v>18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152</v>
      </c>
      <c r="AU134" s="249" t="s">
        <v>79</v>
      </c>
      <c r="AV134" s="13" t="s">
        <v>77</v>
      </c>
      <c r="AW134" s="13" t="s">
        <v>32</v>
      </c>
      <c r="AX134" s="13" t="s">
        <v>70</v>
      </c>
      <c r="AY134" s="249" t="s">
        <v>142</v>
      </c>
    </row>
    <row r="135" spans="1:51" s="14" customFormat="1" ht="12">
      <c r="A135" s="14"/>
      <c r="B135" s="250"/>
      <c r="C135" s="251"/>
      <c r="D135" s="241" t="s">
        <v>152</v>
      </c>
      <c r="E135" s="252" t="s">
        <v>18</v>
      </c>
      <c r="F135" s="253" t="s">
        <v>1034</v>
      </c>
      <c r="G135" s="251"/>
      <c r="H135" s="254">
        <v>16.93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152</v>
      </c>
      <c r="AU135" s="260" t="s">
        <v>79</v>
      </c>
      <c r="AV135" s="14" t="s">
        <v>79</v>
      </c>
      <c r="AW135" s="14" t="s">
        <v>32</v>
      </c>
      <c r="AX135" s="14" t="s">
        <v>70</v>
      </c>
      <c r="AY135" s="260" t="s">
        <v>142</v>
      </c>
    </row>
    <row r="136" spans="1:51" s="14" customFormat="1" ht="12">
      <c r="A136" s="14"/>
      <c r="B136" s="250"/>
      <c r="C136" s="251"/>
      <c r="D136" s="241" t="s">
        <v>152</v>
      </c>
      <c r="E136" s="252" t="s">
        <v>18</v>
      </c>
      <c r="F136" s="253" t="s">
        <v>194</v>
      </c>
      <c r="G136" s="251"/>
      <c r="H136" s="254">
        <v>-0.4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152</v>
      </c>
      <c r="AU136" s="260" t="s">
        <v>79</v>
      </c>
      <c r="AV136" s="14" t="s">
        <v>79</v>
      </c>
      <c r="AW136" s="14" t="s">
        <v>32</v>
      </c>
      <c r="AX136" s="14" t="s">
        <v>70</v>
      </c>
      <c r="AY136" s="260" t="s">
        <v>142</v>
      </c>
    </row>
    <row r="137" spans="1:51" s="13" customFormat="1" ht="12">
      <c r="A137" s="13"/>
      <c r="B137" s="239"/>
      <c r="C137" s="240"/>
      <c r="D137" s="241" t="s">
        <v>152</v>
      </c>
      <c r="E137" s="242" t="s">
        <v>18</v>
      </c>
      <c r="F137" s="243" t="s">
        <v>1035</v>
      </c>
      <c r="G137" s="240"/>
      <c r="H137" s="242" t="s">
        <v>18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152</v>
      </c>
      <c r="AU137" s="249" t="s">
        <v>79</v>
      </c>
      <c r="AV137" s="13" t="s">
        <v>77</v>
      </c>
      <c r="AW137" s="13" t="s">
        <v>32</v>
      </c>
      <c r="AX137" s="13" t="s">
        <v>70</v>
      </c>
      <c r="AY137" s="249" t="s">
        <v>142</v>
      </c>
    </row>
    <row r="138" spans="1:51" s="14" customFormat="1" ht="12">
      <c r="A138" s="14"/>
      <c r="B138" s="250"/>
      <c r="C138" s="251"/>
      <c r="D138" s="241" t="s">
        <v>152</v>
      </c>
      <c r="E138" s="252" t="s">
        <v>18</v>
      </c>
      <c r="F138" s="253" t="s">
        <v>1036</v>
      </c>
      <c r="G138" s="251"/>
      <c r="H138" s="254">
        <v>23.13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152</v>
      </c>
      <c r="AU138" s="260" t="s">
        <v>79</v>
      </c>
      <c r="AV138" s="14" t="s">
        <v>79</v>
      </c>
      <c r="AW138" s="14" t="s">
        <v>32</v>
      </c>
      <c r="AX138" s="14" t="s">
        <v>70</v>
      </c>
      <c r="AY138" s="260" t="s">
        <v>142</v>
      </c>
    </row>
    <row r="139" spans="1:51" s="14" customFormat="1" ht="12">
      <c r="A139" s="14"/>
      <c r="B139" s="250"/>
      <c r="C139" s="251"/>
      <c r="D139" s="241" t="s">
        <v>152</v>
      </c>
      <c r="E139" s="252" t="s">
        <v>18</v>
      </c>
      <c r="F139" s="253" t="s">
        <v>1037</v>
      </c>
      <c r="G139" s="251"/>
      <c r="H139" s="254">
        <v>-0.2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152</v>
      </c>
      <c r="AU139" s="260" t="s">
        <v>79</v>
      </c>
      <c r="AV139" s="14" t="s">
        <v>79</v>
      </c>
      <c r="AW139" s="14" t="s">
        <v>32</v>
      </c>
      <c r="AX139" s="14" t="s">
        <v>70</v>
      </c>
      <c r="AY139" s="260" t="s">
        <v>142</v>
      </c>
    </row>
    <row r="140" spans="1:51" s="14" customFormat="1" ht="12">
      <c r="A140" s="14"/>
      <c r="B140" s="250"/>
      <c r="C140" s="251"/>
      <c r="D140" s="241" t="s">
        <v>152</v>
      </c>
      <c r="E140" s="252" t="s">
        <v>18</v>
      </c>
      <c r="F140" s="253" t="s">
        <v>198</v>
      </c>
      <c r="G140" s="251"/>
      <c r="H140" s="254">
        <v>-1.65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152</v>
      </c>
      <c r="AU140" s="260" t="s">
        <v>79</v>
      </c>
      <c r="AV140" s="14" t="s">
        <v>79</v>
      </c>
      <c r="AW140" s="14" t="s">
        <v>32</v>
      </c>
      <c r="AX140" s="14" t="s">
        <v>70</v>
      </c>
      <c r="AY140" s="260" t="s">
        <v>142</v>
      </c>
    </row>
    <row r="141" spans="1:51" s="13" customFormat="1" ht="12">
      <c r="A141" s="13"/>
      <c r="B141" s="239"/>
      <c r="C141" s="240"/>
      <c r="D141" s="241" t="s">
        <v>152</v>
      </c>
      <c r="E141" s="242" t="s">
        <v>18</v>
      </c>
      <c r="F141" s="243" t="s">
        <v>1038</v>
      </c>
      <c r="G141" s="240"/>
      <c r="H141" s="242" t="s">
        <v>18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152</v>
      </c>
      <c r="AU141" s="249" t="s">
        <v>79</v>
      </c>
      <c r="AV141" s="13" t="s">
        <v>77</v>
      </c>
      <c r="AW141" s="13" t="s">
        <v>32</v>
      </c>
      <c r="AX141" s="13" t="s">
        <v>70</v>
      </c>
      <c r="AY141" s="249" t="s">
        <v>142</v>
      </c>
    </row>
    <row r="142" spans="1:51" s="14" customFormat="1" ht="12">
      <c r="A142" s="14"/>
      <c r="B142" s="250"/>
      <c r="C142" s="251"/>
      <c r="D142" s="241" t="s">
        <v>152</v>
      </c>
      <c r="E142" s="252" t="s">
        <v>18</v>
      </c>
      <c r="F142" s="253" t="s">
        <v>1039</v>
      </c>
      <c r="G142" s="251"/>
      <c r="H142" s="254">
        <v>22.48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152</v>
      </c>
      <c r="AU142" s="260" t="s">
        <v>79</v>
      </c>
      <c r="AV142" s="14" t="s">
        <v>79</v>
      </c>
      <c r="AW142" s="14" t="s">
        <v>32</v>
      </c>
      <c r="AX142" s="14" t="s">
        <v>70</v>
      </c>
      <c r="AY142" s="260" t="s">
        <v>142</v>
      </c>
    </row>
    <row r="143" spans="1:51" s="14" customFormat="1" ht="12">
      <c r="A143" s="14"/>
      <c r="B143" s="250"/>
      <c r="C143" s="251"/>
      <c r="D143" s="241" t="s">
        <v>152</v>
      </c>
      <c r="E143" s="252" t="s">
        <v>18</v>
      </c>
      <c r="F143" s="253" t="s">
        <v>1037</v>
      </c>
      <c r="G143" s="251"/>
      <c r="H143" s="254">
        <v>-0.2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152</v>
      </c>
      <c r="AU143" s="260" t="s">
        <v>79</v>
      </c>
      <c r="AV143" s="14" t="s">
        <v>79</v>
      </c>
      <c r="AW143" s="14" t="s">
        <v>32</v>
      </c>
      <c r="AX143" s="14" t="s">
        <v>70</v>
      </c>
      <c r="AY143" s="260" t="s">
        <v>142</v>
      </c>
    </row>
    <row r="144" spans="1:51" s="14" customFormat="1" ht="12">
      <c r="A144" s="14"/>
      <c r="B144" s="250"/>
      <c r="C144" s="251"/>
      <c r="D144" s="241" t="s">
        <v>152</v>
      </c>
      <c r="E144" s="252" t="s">
        <v>18</v>
      </c>
      <c r="F144" s="253" t="s">
        <v>203</v>
      </c>
      <c r="G144" s="251"/>
      <c r="H144" s="254">
        <v>-3.3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152</v>
      </c>
      <c r="AU144" s="260" t="s">
        <v>79</v>
      </c>
      <c r="AV144" s="14" t="s">
        <v>79</v>
      </c>
      <c r="AW144" s="14" t="s">
        <v>32</v>
      </c>
      <c r="AX144" s="14" t="s">
        <v>70</v>
      </c>
      <c r="AY144" s="260" t="s">
        <v>142</v>
      </c>
    </row>
    <row r="145" spans="1:51" s="13" customFormat="1" ht="12">
      <c r="A145" s="13"/>
      <c r="B145" s="239"/>
      <c r="C145" s="240"/>
      <c r="D145" s="241" t="s">
        <v>152</v>
      </c>
      <c r="E145" s="242" t="s">
        <v>18</v>
      </c>
      <c r="F145" s="243" t="s">
        <v>1040</v>
      </c>
      <c r="G145" s="240"/>
      <c r="H145" s="242" t="s">
        <v>18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152</v>
      </c>
      <c r="AU145" s="249" t="s">
        <v>79</v>
      </c>
      <c r="AV145" s="13" t="s">
        <v>77</v>
      </c>
      <c r="AW145" s="13" t="s">
        <v>32</v>
      </c>
      <c r="AX145" s="13" t="s">
        <v>70</v>
      </c>
      <c r="AY145" s="249" t="s">
        <v>142</v>
      </c>
    </row>
    <row r="146" spans="1:51" s="14" customFormat="1" ht="12">
      <c r="A146" s="14"/>
      <c r="B146" s="250"/>
      <c r="C146" s="251"/>
      <c r="D146" s="241" t="s">
        <v>152</v>
      </c>
      <c r="E146" s="252" t="s">
        <v>18</v>
      </c>
      <c r="F146" s="253" t="s">
        <v>1041</v>
      </c>
      <c r="G146" s="251"/>
      <c r="H146" s="254">
        <v>24.79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152</v>
      </c>
      <c r="AU146" s="260" t="s">
        <v>79</v>
      </c>
      <c r="AV146" s="14" t="s">
        <v>79</v>
      </c>
      <c r="AW146" s="14" t="s">
        <v>32</v>
      </c>
      <c r="AX146" s="14" t="s">
        <v>70</v>
      </c>
      <c r="AY146" s="260" t="s">
        <v>142</v>
      </c>
    </row>
    <row r="147" spans="1:51" s="14" customFormat="1" ht="12">
      <c r="A147" s="14"/>
      <c r="B147" s="250"/>
      <c r="C147" s="251"/>
      <c r="D147" s="241" t="s">
        <v>152</v>
      </c>
      <c r="E147" s="252" t="s">
        <v>18</v>
      </c>
      <c r="F147" s="253" t="s">
        <v>194</v>
      </c>
      <c r="G147" s="251"/>
      <c r="H147" s="254">
        <v>-0.4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152</v>
      </c>
      <c r="AU147" s="260" t="s">
        <v>79</v>
      </c>
      <c r="AV147" s="14" t="s">
        <v>79</v>
      </c>
      <c r="AW147" s="14" t="s">
        <v>32</v>
      </c>
      <c r="AX147" s="14" t="s">
        <v>70</v>
      </c>
      <c r="AY147" s="260" t="s">
        <v>142</v>
      </c>
    </row>
    <row r="148" spans="1:51" s="14" customFormat="1" ht="12">
      <c r="A148" s="14"/>
      <c r="B148" s="250"/>
      <c r="C148" s="251"/>
      <c r="D148" s="241" t="s">
        <v>152</v>
      </c>
      <c r="E148" s="252" t="s">
        <v>18</v>
      </c>
      <c r="F148" s="253" t="s">
        <v>198</v>
      </c>
      <c r="G148" s="251"/>
      <c r="H148" s="254">
        <v>-1.65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152</v>
      </c>
      <c r="AU148" s="260" t="s">
        <v>79</v>
      </c>
      <c r="AV148" s="14" t="s">
        <v>79</v>
      </c>
      <c r="AW148" s="14" t="s">
        <v>32</v>
      </c>
      <c r="AX148" s="14" t="s">
        <v>70</v>
      </c>
      <c r="AY148" s="260" t="s">
        <v>142</v>
      </c>
    </row>
    <row r="149" spans="1:51" s="15" customFormat="1" ht="12">
      <c r="A149" s="15"/>
      <c r="B149" s="261"/>
      <c r="C149" s="262"/>
      <c r="D149" s="241" t="s">
        <v>152</v>
      </c>
      <c r="E149" s="263" t="s">
        <v>18</v>
      </c>
      <c r="F149" s="264" t="s">
        <v>156</v>
      </c>
      <c r="G149" s="262"/>
      <c r="H149" s="265">
        <v>79.52999999999997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1" t="s">
        <v>152</v>
      </c>
      <c r="AU149" s="271" t="s">
        <v>79</v>
      </c>
      <c r="AV149" s="15" t="s">
        <v>150</v>
      </c>
      <c r="AW149" s="15" t="s">
        <v>32</v>
      </c>
      <c r="AX149" s="15" t="s">
        <v>77</v>
      </c>
      <c r="AY149" s="271" t="s">
        <v>142</v>
      </c>
    </row>
    <row r="150" spans="1:65" s="2" customFormat="1" ht="16.5" customHeight="1">
      <c r="A150" s="39"/>
      <c r="B150" s="40"/>
      <c r="C150" s="227" t="s">
        <v>206</v>
      </c>
      <c r="D150" s="227" t="s">
        <v>145</v>
      </c>
      <c r="E150" s="228" t="s">
        <v>207</v>
      </c>
      <c r="F150" s="229" t="s">
        <v>208</v>
      </c>
      <c r="G150" s="230" t="s">
        <v>148</v>
      </c>
      <c r="H150" s="231">
        <v>32.95</v>
      </c>
      <c r="I150" s="232"/>
      <c r="J150" s="231">
        <f>ROUND(I150*H150,2)</f>
        <v>0</v>
      </c>
      <c r="K150" s="229" t="s">
        <v>149</v>
      </c>
      <c r="L150" s="45"/>
      <c r="M150" s="233" t="s">
        <v>18</v>
      </c>
      <c r="N150" s="234" t="s">
        <v>41</v>
      </c>
      <c r="O150" s="85"/>
      <c r="P150" s="235">
        <f>O150*H150</f>
        <v>0</v>
      </c>
      <c r="Q150" s="235">
        <v>0.08936</v>
      </c>
      <c r="R150" s="235">
        <f>Q150*H150</f>
        <v>2.9444120000000003</v>
      </c>
      <c r="S150" s="235">
        <v>0</v>
      </c>
      <c r="T150" s="23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7" t="s">
        <v>150</v>
      </c>
      <c r="AT150" s="237" t="s">
        <v>145</v>
      </c>
      <c r="AU150" s="237" t="s">
        <v>79</v>
      </c>
      <c r="AY150" s="18" t="s">
        <v>142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8" t="s">
        <v>77</v>
      </c>
      <c r="BK150" s="238">
        <f>ROUND(I150*H150,2)</f>
        <v>0</v>
      </c>
      <c r="BL150" s="18" t="s">
        <v>150</v>
      </c>
      <c r="BM150" s="237" t="s">
        <v>1042</v>
      </c>
    </row>
    <row r="151" spans="1:51" s="13" customFormat="1" ht="12">
      <c r="A151" s="13"/>
      <c r="B151" s="239"/>
      <c r="C151" s="240"/>
      <c r="D151" s="241" t="s">
        <v>152</v>
      </c>
      <c r="E151" s="242" t="s">
        <v>18</v>
      </c>
      <c r="F151" s="243" t="s">
        <v>1021</v>
      </c>
      <c r="G151" s="240"/>
      <c r="H151" s="242" t="s">
        <v>18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152</v>
      </c>
      <c r="AU151" s="249" t="s">
        <v>79</v>
      </c>
      <c r="AV151" s="13" t="s">
        <v>77</v>
      </c>
      <c r="AW151" s="13" t="s">
        <v>32</v>
      </c>
      <c r="AX151" s="13" t="s">
        <v>70</v>
      </c>
      <c r="AY151" s="249" t="s">
        <v>142</v>
      </c>
    </row>
    <row r="152" spans="1:51" s="14" customFormat="1" ht="12">
      <c r="A152" s="14"/>
      <c r="B152" s="250"/>
      <c r="C152" s="251"/>
      <c r="D152" s="241" t="s">
        <v>152</v>
      </c>
      <c r="E152" s="252" t="s">
        <v>18</v>
      </c>
      <c r="F152" s="253" t="s">
        <v>1022</v>
      </c>
      <c r="G152" s="251"/>
      <c r="H152" s="254">
        <v>32.95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152</v>
      </c>
      <c r="AU152" s="260" t="s">
        <v>79</v>
      </c>
      <c r="AV152" s="14" t="s">
        <v>79</v>
      </c>
      <c r="AW152" s="14" t="s">
        <v>32</v>
      </c>
      <c r="AX152" s="14" t="s">
        <v>70</v>
      </c>
      <c r="AY152" s="260" t="s">
        <v>142</v>
      </c>
    </row>
    <row r="153" spans="1:51" s="15" customFormat="1" ht="12">
      <c r="A153" s="15"/>
      <c r="B153" s="261"/>
      <c r="C153" s="262"/>
      <c r="D153" s="241" t="s">
        <v>152</v>
      </c>
      <c r="E153" s="263" t="s">
        <v>18</v>
      </c>
      <c r="F153" s="264" t="s">
        <v>156</v>
      </c>
      <c r="G153" s="262"/>
      <c r="H153" s="265">
        <v>32.95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1" t="s">
        <v>152</v>
      </c>
      <c r="AU153" s="271" t="s">
        <v>79</v>
      </c>
      <c r="AV153" s="15" t="s">
        <v>150</v>
      </c>
      <c r="AW153" s="15" t="s">
        <v>32</v>
      </c>
      <c r="AX153" s="15" t="s">
        <v>77</v>
      </c>
      <c r="AY153" s="271" t="s">
        <v>142</v>
      </c>
    </row>
    <row r="154" spans="1:65" s="2" customFormat="1" ht="16.5" customHeight="1">
      <c r="A154" s="39"/>
      <c r="B154" s="40"/>
      <c r="C154" s="227" t="s">
        <v>210</v>
      </c>
      <c r="D154" s="227" t="s">
        <v>145</v>
      </c>
      <c r="E154" s="228" t="s">
        <v>211</v>
      </c>
      <c r="F154" s="229" t="s">
        <v>212</v>
      </c>
      <c r="G154" s="230" t="s">
        <v>148</v>
      </c>
      <c r="H154" s="231">
        <v>32.95</v>
      </c>
      <c r="I154" s="232"/>
      <c r="J154" s="231">
        <f>ROUND(I154*H154,2)</f>
        <v>0</v>
      </c>
      <c r="K154" s="229" t="s">
        <v>149</v>
      </c>
      <c r="L154" s="45"/>
      <c r="M154" s="233" t="s">
        <v>18</v>
      </c>
      <c r="N154" s="234" t="s">
        <v>41</v>
      </c>
      <c r="O154" s="85"/>
      <c r="P154" s="235">
        <f>O154*H154</f>
        <v>0</v>
      </c>
      <c r="Q154" s="235">
        <v>0.0041</v>
      </c>
      <c r="R154" s="235">
        <f>Q154*H154</f>
        <v>0.13509500000000002</v>
      </c>
      <c r="S154" s="235">
        <v>0</v>
      </c>
      <c r="T154" s="23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7" t="s">
        <v>150</v>
      </c>
      <c r="AT154" s="237" t="s">
        <v>145</v>
      </c>
      <c r="AU154" s="237" t="s">
        <v>79</v>
      </c>
      <c r="AY154" s="18" t="s">
        <v>142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8" t="s">
        <v>77</v>
      </c>
      <c r="BK154" s="238">
        <f>ROUND(I154*H154,2)</f>
        <v>0</v>
      </c>
      <c r="BL154" s="18" t="s">
        <v>150</v>
      </c>
      <c r="BM154" s="237" t="s">
        <v>1043</v>
      </c>
    </row>
    <row r="155" spans="1:51" s="13" customFormat="1" ht="12">
      <c r="A155" s="13"/>
      <c r="B155" s="239"/>
      <c r="C155" s="240"/>
      <c r="D155" s="241" t="s">
        <v>152</v>
      </c>
      <c r="E155" s="242" t="s">
        <v>18</v>
      </c>
      <c r="F155" s="243" t="s">
        <v>1021</v>
      </c>
      <c r="G155" s="240"/>
      <c r="H155" s="242" t="s">
        <v>18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152</v>
      </c>
      <c r="AU155" s="249" t="s">
        <v>79</v>
      </c>
      <c r="AV155" s="13" t="s">
        <v>77</v>
      </c>
      <c r="AW155" s="13" t="s">
        <v>32</v>
      </c>
      <c r="AX155" s="13" t="s">
        <v>70</v>
      </c>
      <c r="AY155" s="249" t="s">
        <v>142</v>
      </c>
    </row>
    <row r="156" spans="1:51" s="14" customFormat="1" ht="12">
      <c r="A156" s="14"/>
      <c r="B156" s="250"/>
      <c r="C156" s="251"/>
      <c r="D156" s="241" t="s">
        <v>152</v>
      </c>
      <c r="E156" s="252" t="s">
        <v>18</v>
      </c>
      <c r="F156" s="253" t="s">
        <v>1022</v>
      </c>
      <c r="G156" s="251"/>
      <c r="H156" s="254">
        <v>32.95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152</v>
      </c>
      <c r="AU156" s="260" t="s">
        <v>79</v>
      </c>
      <c r="AV156" s="14" t="s">
        <v>79</v>
      </c>
      <c r="AW156" s="14" t="s">
        <v>32</v>
      </c>
      <c r="AX156" s="14" t="s">
        <v>70</v>
      </c>
      <c r="AY156" s="260" t="s">
        <v>142</v>
      </c>
    </row>
    <row r="157" spans="1:51" s="15" customFormat="1" ht="12">
      <c r="A157" s="15"/>
      <c r="B157" s="261"/>
      <c r="C157" s="262"/>
      <c r="D157" s="241" t="s">
        <v>152</v>
      </c>
      <c r="E157" s="263" t="s">
        <v>18</v>
      </c>
      <c r="F157" s="264" t="s">
        <v>156</v>
      </c>
      <c r="G157" s="262"/>
      <c r="H157" s="265">
        <v>32.95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1" t="s">
        <v>152</v>
      </c>
      <c r="AU157" s="271" t="s">
        <v>79</v>
      </c>
      <c r="AV157" s="15" t="s">
        <v>150</v>
      </c>
      <c r="AW157" s="15" t="s">
        <v>32</v>
      </c>
      <c r="AX157" s="15" t="s">
        <v>77</v>
      </c>
      <c r="AY157" s="271" t="s">
        <v>142</v>
      </c>
    </row>
    <row r="158" spans="1:63" s="12" customFormat="1" ht="22.8" customHeight="1">
      <c r="A158" s="12"/>
      <c r="B158" s="211"/>
      <c r="C158" s="212"/>
      <c r="D158" s="213" t="s">
        <v>69</v>
      </c>
      <c r="E158" s="225" t="s">
        <v>214</v>
      </c>
      <c r="F158" s="225" t="s">
        <v>215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SUM(P159:P216)</f>
        <v>0</v>
      </c>
      <c r="Q158" s="219"/>
      <c r="R158" s="220">
        <f>SUM(R159:R216)</f>
        <v>0.005601500000000001</v>
      </c>
      <c r="S158" s="219"/>
      <c r="T158" s="221">
        <f>SUM(T159:T216)</f>
        <v>5.79689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77</v>
      </c>
      <c r="AT158" s="223" t="s">
        <v>69</v>
      </c>
      <c r="AU158" s="223" t="s">
        <v>77</v>
      </c>
      <c r="AY158" s="222" t="s">
        <v>142</v>
      </c>
      <c r="BK158" s="224">
        <f>SUM(BK159:BK216)</f>
        <v>0</v>
      </c>
    </row>
    <row r="159" spans="1:65" s="2" customFormat="1" ht="24" customHeight="1">
      <c r="A159" s="39"/>
      <c r="B159" s="40"/>
      <c r="C159" s="227" t="s">
        <v>214</v>
      </c>
      <c r="D159" s="227" t="s">
        <v>145</v>
      </c>
      <c r="E159" s="228" t="s">
        <v>216</v>
      </c>
      <c r="F159" s="229" t="s">
        <v>217</v>
      </c>
      <c r="G159" s="230" t="s">
        <v>148</v>
      </c>
      <c r="H159" s="231">
        <v>32.95</v>
      </c>
      <c r="I159" s="232"/>
      <c r="J159" s="231">
        <f>ROUND(I159*H159,2)</f>
        <v>0</v>
      </c>
      <c r="K159" s="229" t="s">
        <v>149</v>
      </c>
      <c r="L159" s="45"/>
      <c r="M159" s="233" t="s">
        <v>18</v>
      </c>
      <c r="N159" s="234" t="s">
        <v>41</v>
      </c>
      <c r="O159" s="85"/>
      <c r="P159" s="235">
        <f>O159*H159</f>
        <v>0</v>
      </c>
      <c r="Q159" s="235">
        <v>0.00013</v>
      </c>
      <c r="R159" s="235">
        <f>Q159*H159</f>
        <v>0.0042835</v>
      </c>
      <c r="S159" s="235">
        <v>0</v>
      </c>
      <c r="T159" s="23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7" t="s">
        <v>150</v>
      </c>
      <c r="AT159" s="237" t="s">
        <v>145</v>
      </c>
      <c r="AU159" s="237" t="s">
        <v>79</v>
      </c>
      <c r="AY159" s="18" t="s">
        <v>142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77</v>
      </c>
      <c r="BK159" s="238">
        <f>ROUND(I159*H159,2)</f>
        <v>0</v>
      </c>
      <c r="BL159" s="18" t="s">
        <v>150</v>
      </c>
      <c r="BM159" s="237" t="s">
        <v>1044</v>
      </c>
    </row>
    <row r="160" spans="1:51" s="14" customFormat="1" ht="12">
      <c r="A160" s="14"/>
      <c r="B160" s="250"/>
      <c r="C160" s="251"/>
      <c r="D160" s="241" t="s">
        <v>152</v>
      </c>
      <c r="E160" s="252" t="s">
        <v>18</v>
      </c>
      <c r="F160" s="253" t="s">
        <v>1022</v>
      </c>
      <c r="G160" s="251"/>
      <c r="H160" s="254">
        <v>32.95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152</v>
      </c>
      <c r="AU160" s="260" t="s">
        <v>79</v>
      </c>
      <c r="AV160" s="14" t="s">
        <v>79</v>
      </c>
      <c r="AW160" s="14" t="s">
        <v>32</v>
      </c>
      <c r="AX160" s="14" t="s">
        <v>70</v>
      </c>
      <c r="AY160" s="260" t="s">
        <v>142</v>
      </c>
    </row>
    <row r="161" spans="1:51" s="15" customFormat="1" ht="12">
      <c r="A161" s="15"/>
      <c r="B161" s="261"/>
      <c r="C161" s="262"/>
      <c r="D161" s="241" t="s">
        <v>152</v>
      </c>
      <c r="E161" s="263" t="s">
        <v>18</v>
      </c>
      <c r="F161" s="264" t="s">
        <v>156</v>
      </c>
      <c r="G161" s="262"/>
      <c r="H161" s="265">
        <v>32.95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1" t="s">
        <v>152</v>
      </c>
      <c r="AU161" s="271" t="s">
        <v>79</v>
      </c>
      <c r="AV161" s="15" t="s">
        <v>150</v>
      </c>
      <c r="AW161" s="15" t="s">
        <v>32</v>
      </c>
      <c r="AX161" s="15" t="s">
        <v>77</v>
      </c>
      <c r="AY161" s="271" t="s">
        <v>142</v>
      </c>
    </row>
    <row r="162" spans="1:65" s="2" customFormat="1" ht="24" customHeight="1">
      <c r="A162" s="39"/>
      <c r="B162" s="40"/>
      <c r="C162" s="227" t="s">
        <v>219</v>
      </c>
      <c r="D162" s="227" t="s">
        <v>145</v>
      </c>
      <c r="E162" s="228" t="s">
        <v>220</v>
      </c>
      <c r="F162" s="229" t="s">
        <v>221</v>
      </c>
      <c r="G162" s="230" t="s">
        <v>148</v>
      </c>
      <c r="H162" s="231">
        <v>32.95</v>
      </c>
      <c r="I162" s="232"/>
      <c r="J162" s="231">
        <f>ROUND(I162*H162,2)</f>
        <v>0</v>
      </c>
      <c r="K162" s="229" t="s">
        <v>149</v>
      </c>
      <c r="L162" s="45"/>
      <c r="M162" s="233" t="s">
        <v>18</v>
      </c>
      <c r="N162" s="234" t="s">
        <v>41</v>
      </c>
      <c r="O162" s="85"/>
      <c r="P162" s="235">
        <f>O162*H162</f>
        <v>0</v>
      </c>
      <c r="Q162" s="235">
        <v>4E-05</v>
      </c>
      <c r="R162" s="235">
        <f>Q162*H162</f>
        <v>0.0013180000000000002</v>
      </c>
      <c r="S162" s="235">
        <v>0</v>
      </c>
      <c r="T162" s="23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7" t="s">
        <v>150</v>
      </c>
      <c r="AT162" s="237" t="s">
        <v>145</v>
      </c>
      <c r="AU162" s="237" t="s">
        <v>79</v>
      </c>
      <c r="AY162" s="18" t="s">
        <v>142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8" t="s">
        <v>77</v>
      </c>
      <c r="BK162" s="238">
        <f>ROUND(I162*H162,2)</f>
        <v>0</v>
      </c>
      <c r="BL162" s="18" t="s">
        <v>150</v>
      </c>
      <c r="BM162" s="237" t="s">
        <v>1045</v>
      </c>
    </row>
    <row r="163" spans="1:51" s="13" customFormat="1" ht="12">
      <c r="A163" s="13"/>
      <c r="B163" s="239"/>
      <c r="C163" s="240"/>
      <c r="D163" s="241" t="s">
        <v>152</v>
      </c>
      <c r="E163" s="242" t="s">
        <v>18</v>
      </c>
      <c r="F163" s="243" t="s">
        <v>1021</v>
      </c>
      <c r="G163" s="240"/>
      <c r="H163" s="242" t="s">
        <v>18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152</v>
      </c>
      <c r="AU163" s="249" t="s">
        <v>79</v>
      </c>
      <c r="AV163" s="13" t="s">
        <v>77</v>
      </c>
      <c r="AW163" s="13" t="s">
        <v>32</v>
      </c>
      <c r="AX163" s="13" t="s">
        <v>70</v>
      </c>
      <c r="AY163" s="249" t="s">
        <v>142</v>
      </c>
    </row>
    <row r="164" spans="1:51" s="14" customFormat="1" ht="12">
      <c r="A164" s="14"/>
      <c r="B164" s="250"/>
      <c r="C164" s="251"/>
      <c r="D164" s="241" t="s">
        <v>152</v>
      </c>
      <c r="E164" s="252" t="s">
        <v>18</v>
      </c>
      <c r="F164" s="253" t="s">
        <v>1022</v>
      </c>
      <c r="G164" s="251"/>
      <c r="H164" s="254">
        <v>32.95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152</v>
      </c>
      <c r="AU164" s="260" t="s">
        <v>79</v>
      </c>
      <c r="AV164" s="14" t="s">
        <v>79</v>
      </c>
      <c r="AW164" s="14" t="s">
        <v>32</v>
      </c>
      <c r="AX164" s="14" t="s">
        <v>70</v>
      </c>
      <c r="AY164" s="260" t="s">
        <v>142</v>
      </c>
    </row>
    <row r="165" spans="1:51" s="15" customFormat="1" ht="12">
      <c r="A165" s="15"/>
      <c r="B165" s="261"/>
      <c r="C165" s="262"/>
      <c r="D165" s="241" t="s">
        <v>152</v>
      </c>
      <c r="E165" s="263" t="s">
        <v>18</v>
      </c>
      <c r="F165" s="264" t="s">
        <v>156</v>
      </c>
      <c r="G165" s="262"/>
      <c r="H165" s="265">
        <v>32.95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1" t="s">
        <v>152</v>
      </c>
      <c r="AU165" s="271" t="s">
        <v>79</v>
      </c>
      <c r="AV165" s="15" t="s">
        <v>150</v>
      </c>
      <c r="AW165" s="15" t="s">
        <v>32</v>
      </c>
      <c r="AX165" s="15" t="s">
        <v>77</v>
      </c>
      <c r="AY165" s="271" t="s">
        <v>142</v>
      </c>
    </row>
    <row r="166" spans="1:65" s="2" customFormat="1" ht="24" customHeight="1">
      <c r="A166" s="39"/>
      <c r="B166" s="40"/>
      <c r="C166" s="227" t="s">
        <v>223</v>
      </c>
      <c r="D166" s="227" t="s">
        <v>145</v>
      </c>
      <c r="E166" s="228" t="s">
        <v>224</v>
      </c>
      <c r="F166" s="229" t="s">
        <v>225</v>
      </c>
      <c r="G166" s="230" t="s">
        <v>148</v>
      </c>
      <c r="H166" s="231">
        <v>32.95</v>
      </c>
      <c r="I166" s="232"/>
      <c r="J166" s="231">
        <f>ROUND(I166*H166,2)</f>
        <v>0</v>
      </c>
      <c r="K166" s="229" t="s">
        <v>149</v>
      </c>
      <c r="L166" s="45"/>
      <c r="M166" s="233" t="s">
        <v>18</v>
      </c>
      <c r="N166" s="234" t="s">
        <v>41</v>
      </c>
      <c r="O166" s="85"/>
      <c r="P166" s="235">
        <f>O166*H166</f>
        <v>0</v>
      </c>
      <c r="Q166" s="235">
        <v>0</v>
      </c>
      <c r="R166" s="235">
        <f>Q166*H166</f>
        <v>0</v>
      </c>
      <c r="S166" s="235">
        <v>0.035</v>
      </c>
      <c r="T166" s="236">
        <f>S166*H166</f>
        <v>1.15325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7" t="s">
        <v>150</v>
      </c>
      <c r="AT166" s="237" t="s">
        <v>145</v>
      </c>
      <c r="AU166" s="237" t="s">
        <v>79</v>
      </c>
      <c r="AY166" s="18" t="s">
        <v>142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8" t="s">
        <v>77</v>
      </c>
      <c r="BK166" s="238">
        <f>ROUND(I166*H166,2)</f>
        <v>0</v>
      </c>
      <c r="BL166" s="18" t="s">
        <v>150</v>
      </c>
      <c r="BM166" s="237" t="s">
        <v>1046</v>
      </c>
    </row>
    <row r="167" spans="1:51" s="13" customFormat="1" ht="12">
      <c r="A167" s="13"/>
      <c r="B167" s="239"/>
      <c r="C167" s="240"/>
      <c r="D167" s="241" t="s">
        <v>152</v>
      </c>
      <c r="E167" s="242" t="s">
        <v>18</v>
      </c>
      <c r="F167" s="243" t="s">
        <v>1047</v>
      </c>
      <c r="G167" s="240"/>
      <c r="H167" s="242" t="s">
        <v>18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152</v>
      </c>
      <c r="AU167" s="249" t="s">
        <v>79</v>
      </c>
      <c r="AV167" s="13" t="s">
        <v>77</v>
      </c>
      <c r="AW167" s="13" t="s">
        <v>32</v>
      </c>
      <c r="AX167" s="13" t="s">
        <v>70</v>
      </c>
      <c r="AY167" s="249" t="s">
        <v>142</v>
      </c>
    </row>
    <row r="168" spans="1:51" s="14" customFormat="1" ht="12">
      <c r="A168" s="14"/>
      <c r="B168" s="250"/>
      <c r="C168" s="251"/>
      <c r="D168" s="241" t="s">
        <v>152</v>
      </c>
      <c r="E168" s="252" t="s">
        <v>18</v>
      </c>
      <c r="F168" s="253" t="s">
        <v>1022</v>
      </c>
      <c r="G168" s="251"/>
      <c r="H168" s="254">
        <v>32.95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152</v>
      </c>
      <c r="AU168" s="260" t="s">
        <v>79</v>
      </c>
      <c r="AV168" s="14" t="s">
        <v>79</v>
      </c>
      <c r="AW168" s="14" t="s">
        <v>32</v>
      </c>
      <c r="AX168" s="14" t="s">
        <v>70</v>
      </c>
      <c r="AY168" s="260" t="s">
        <v>142</v>
      </c>
    </row>
    <row r="169" spans="1:51" s="15" customFormat="1" ht="12">
      <c r="A169" s="15"/>
      <c r="B169" s="261"/>
      <c r="C169" s="262"/>
      <c r="D169" s="241" t="s">
        <v>152</v>
      </c>
      <c r="E169" s="263" t="s">
        <v>18</v>
      </c>
      <c r="F169" s="264" t="s">
        <v>156</v>
      </c>
      <c r="G169" s="262"/>
      <c r="H169" s="265">
        <v>32.95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1" t="s">
        <v>152</v>
      </c>
      <c r="AU169" s="271" t="s">
        <v>79</v>
      </c>
      <c r="AV169" s="15" t="s">
        <v>150</v>
      </c>
      <c r="AW169" s="15" t="s">
        <v>32</v>
      </c>
      <c r="AX169" s="15" t="s">
        <v>77</v>
      </c>
      <c r="AY169" s="271" t="s">
        <v>142</v>
      </c>
    </row>
    <row r="170" spans="1:65" s="2" customFormat="1" ht="16.5" customHeight="1">
      <c r="A170" s="39"/>
      <c r="B170" s="40"/>
      <c r="C170" s="227" t="s">
        <v>227</v>
      </c>
      <c r="D170" s="227" t="s">
        <v>145</v>
      </c>
      <c r="E170" s="228" t="s">
        <v>228</v>
      </c>
      <c r="F170" s="229" t="s">
        <v>229</v>
      </c>
      <c r="G170" s="230" t="s">
        <v>230</v>
      </c>
      <c r="H170" s="231">
        <v>15</v>
      </c>
      <c r="I170" s="232"/>
      <c r="J170" s="231">
        <f>ROUND(I170*H170,2)</f>
        <v>0</v>
      </c>
      <c r="K170" s="229" t="s">
        <v>231</v>
      </c>
      <c r="L170" s="45"/>
      <c r="M170" s="233" t="s">
        <v>18</v>
      </c>
      <c r="N170" s="234" t="s">
        <v>41</v>
      </c>
      <c r="O170" s="85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7" t="s">
        <v>150</v>
      </c>
      <c r="AT170" s="237" t="s">
        <v>145</v>
      </c>
      <c r="AU170" s="237" t="s">
        <v>79</v>
      </c>
      <c r="AY170" s="18" t="s">
        <v>142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8" t="s">
        <v>77</v>
      </c>
      <c r="BK170" s="238">
        <f>ROUND(I170*H170,2)</f>
        <v>0</v>
      </c>
      <c r="BL170" s="18" t="s">
        <v>150</v>
      </c>
      <c r="BM170" s="237" t="s">
        <v>1048</v>
      </c>
    </row>
    <row r="171" spans="1:65" s="2" customFormat="1" ht="16.5" customHeight="1">
      <c r="A171" s="39"/>
      <c r="B171" s="40"/>
      <c r="C171" s="227" t="s">
        <v>233</v>
      </c>
      <c r="D171" s="227" t="s">
        <v>145</v>
      </c>
      <c r="E171" s="228" t="s">
        <v>234</v>
      </c>
      <c r="F171" s="229" t="s">
        <v>235</v>
      </c>
      <c r="G171" s="230" t="s">
        <v>148</v>
      </c>
      <c r="H171" s="231">
        <v>32.95</v>
      </c>
      <c r="I171" s="232"/>
      <c r="J171" s="231">
        <f>ROUND(I171*H171,2)</f>
        <v>0</v>
      </c>
      <c r="K171" s="229" t="s">
        <v>149</v>
      </c>
      <c r="L171" s="45"/>
      <c r="M171" s="233" t="s">
        <v>18</v>
      </c>
      <c r="N171" s="234" t="s">
        <v>41</v>
      </c>
      <c r="O171" s="85"/>
      <c r="P171" s="235">
        <f>O171*H171</f>
        <v>0</v>
      </c>
      <c r="Q171" s="235">
        <v>0</v>
      </c>
      <c r="R171" s="235">
        <f>Q171*H171</f>
        <v>0</v>
      </c>
      <c r="S171" s="235">
        <v>0.004</v>
      </c>
      <c r="T171" s="236">
        <f>S171*H171</f>
        <v>0.1318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7" t="s">
        <v>150</v>
      </c>
      <c r="AT171" s="237" t="s">
        <v>145</v>
      </c>
      <c r="AU171" s="237" t="s">
        <v>79</v>
      </c>
      <c r="AY171" s="18" t="s">
        <v>142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8" t="s">
        <v>77</v>
      </c>
      <c r="BK171" s="238">
        <f>ROUND(I171*H171,2)</f>
        <v>0</v>
      </c>
      <c r="BL171" s="18" t="s">
        <v>150</v>
      </c>
      <c r="BM171" s="237" t="s">
        <v>1049</v>
      </c>
    </row>
    <row r="172" spans="1:51" s="13" customFormat="1" ht="12">
      <c r="A172" s="13"/>
      <c r="B172" s="239"/>
      <c r="C172" s="240"/>
      <c r="D172" s="241" t="s">
        <v>152</v>
      </c>
      <c r="E172" s="242" t="s">
        <v>18</v>
      </c>
      <c r="F172" s="243" t="s">
        <v>1047</v>
      </c>
      <c r="G172" s="240"/>
      <c r="H172" s="242" t="s">
        <v>18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152</v>
      </c>
      <c r="AU172" s="249" t="s">
        <v>79</v>
      </c>
      <c r="AV172" s="13" t="s">
        <v>77</v>
      </c>
      <c r="AW172" s="13" t="s">
        <v>32</v>
      </c>
      <c r="AX172" s="13" t="s">
        <v>70</v>
      </c>
      <c r="AY172" s="249" t="s">
        <v>142</v>
      </c>
    </row>
    <row r="173" spans="1:51" s="14" customFormat="1" ht="12">
      <c r="A173" s="14"/>
      <c r="B173" s="250"/>
      <c r="C173" s="251"/>
      <c r="D173" s="241" t="s">
        <v>152</v>
      </c>
      <c r="E173" s="252" t="s">
        <v>18</v>
      </c>
      <c r="F173" s="253" t="s">
        <v>1022</v>
      </c>
      <c r="G173" s="251"/>
      <c r="H173" s="254">
        <v>32.95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152</v>
      </c>
      <c r="AU173" s="260" t="s">
        <v>79</v>
      </c>
      <c r="AV173" s="14" t="s">
        <v>79</v>
      </c>
      <c r="AW173" s="14" t="s">
        <v>32</v>
      </c>
      <c r="AX173" s="14" t="s">
        <v>70</v>
      </c>
      <c r="AY173" s="260" t="s">
        <v>142</v>
      </c>
    </row>
    <row r="174" spans="1:51" s="15" customFormat="1" ht="12">
      <c r="A174" s="15"/>
      <c r="B174" s="261"/>
      <c r="C174" s="262"/>
      <c r="D174" s="241" t="s">
        <v>152</v>
      </c>
      <c r="E174" s="263" t="s">
        <v>18</v>
      </c>
      <c r="F174" s="264" t="s">
        <v>156</v>
      </c>
      <c r="G174" s="262"/>
      <c r="H174" s="265">
        <v>32.95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1" t="s">
        <v>152</v>
      </c>
      <c r="AU174" s="271" t="s">
        <v>79</v>
      </c>
      <c r="AV174" s="15" t="s">
        <v>150</v>
      </c>
      <c r="AW174" s="15" t="s">
        <v>32</v>
      </c>
      <c r="AX174" s="15" t="s">
        <v>77</v>
      </c>
      <c r="AY174" s="271" t="s">
        <v>142</v>
      </c>
    </row>
    <row r="175" spans="1:65" s="2" customFormat="1" ht="24" customHeight="1">
      <c r="A175" s="39"/>
      <c r="B175" s="40"/>
      <c r="C175" s="227" t="s">
        <v>237</v>
      </c>
      <c r="D175" s="227" t="s">
        <v>145</v>
      </c>
      <c r="E175" s="228" t="s">
        <v>238</v>
      </c>
      <c r="F175" s="229" t="s">
        <v>239</v>
      </c>
      <c r="G175" s="230" t="s">
        <v>148</v>
      </c>
      <c r="H175" s="231">
        <v>79.53</v>
      </c>
      <c r="I175" s="232"/>
      <c r="J175" s="231">
        <f>ROUND(I175*H175,2)</f>
        <v>0</v>
      </c>
      <c r="K175" s="229" t="s">
        <v>149</v>
      </c>
      <c r="L175" s="45"/>
      <c r="M175" s="233" t="s">
        <v>18</v>
      </c>
      <c r="N175" s="234" t="s">
        <v>41</v>
      </c>
      <c r="O175" s="85"/>
      <c r="P175" s="235">
        <f>O175*H175</f>
        <v>0</v>
      </c>
      <c r="Q175" s="235">
        <v>0</v>
      </c>
      <c r="R175" s="235">
        <f>Q175*H175</f>
        <v>0</v>
      </c>
      <c r="S175" s="235">
        <v>0.004</v>
      </c>
      <c r="T175" s="236">
        <f>S175*H175</f>
        <v>0.31812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7" t="s">
        <v>150</v>
      </c>
      <c r="AT175" s="237" t="s">
        <v>145</v>
      </c>
      <c r="AU175" s="237" t="s">
        <v>79</v>
      </c>
      <c r="AY175" s="18" t="s">
        <v>142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77</v>
      </c>
      <c r="BK175" s="238">
        <f>ROUND(I175*H175,2)</f>
        <v>0</v>
      </c>
      <c r="BL175" s="18" t="s">
        <v>150</v>
      </c>
      <c r="BM175" s="237" t="s">
        <v>1050</v>
      </c>
    </row>
    <row r="176" spans="1:51" s="13" customFormat="1" ht="12">
      <c r="A176" s="13"/>
      <c r="B176" s="239"/>
      <c r="C176" s="240"/>
      <c r="D176" s="241" t="s">
        <v>152</v>
      </c>
      <c r="E176" s="242" t="s">
        <v>18</v>
      </c>
      <c r="F176" s="243" t="s">
        <v>1033</v>
      </c>
      <c r="G176" s="240"/>
      <c r="H176" s="242" t="s">
        <v>18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152</v>
      </c>
      <c r="AU176" s="249" t="s">
        <v>79</v>
      </c>
      <c r="AV176" s="13" t="s">
        <v>77</v>
      </c>
      <c r="AW176" s="13" t="s">
        <v>32</v>
      </c>
      <c r="AX176" s="13" t="s">
        <v>70</v>
      </c>
      <c r="AY176" s="249" t="s">
        <v>142</v>
      </c>
    </row>
    <row r="177" spans="1:51" s="14" customFormat="1" ht="12">
      <c r="A177" s="14"/>
      <c r="B177" s="250"/>
      <c r="C177" s="251"/>
      <c r="D177" s="241" t="s">
        <v>152</v>
      </c>
      <c r="E177" s="252" t="s">
        <v>18</v>
      </c>
      <c r="F177" s="253" t="s">
        <v>1034</v>
      </c>
      <c r="G177" s="251"/>
      <c r="H177" s="254">
        <v>16.93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152</v>
      </c>
      <c r="AU177" s="260" t="s">
        <v>79</v>
      </c>
      <c r="AV177" s="14" t="s">
        <v>79</v>
      </c>
      <c r="AW177" s="14" t="s">
        <v>32</v>
      </c>
      <c r="AX177" s="14" t="s">
        <v>70</v>
      </c>
      <c r="AY177" s="260" t="s">
        <v>142</v>
      </c>
    </row>
    <row r="178" spans="1:51" s="14" customFormat="1" ht="12">
      <c r="A178" s="14"/>
      <c r="B178" s="250"/>
      <c r="C178" s="251"/>
      <c r="D178" s="241" t="s">
        <v>152</v>
      </c>
      <c r="E178" s="252" t="s">
        <v>18</v>
      </c>
      <c r="F178" s="253" t="s">
        <v>194</v>
      </c>
      <c r="G178" s="251"/>
      <c r="H178" s="254">
        <v>-0.4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152</v>
      </c>
      <c r="AU178" s="260" t="s">
        <v>79</v>
      </c>
      <c r="AV178" s="14" t="s">
        <v>79</v>
      </c>
      <c r="AW178" s="14" t="s">
        <v>32</v>
      </c>
      <c r="AX178" s="14" t="s">
        <v>70</v>
      </c>
      <c r="AY178" s="260" t="s">
        <v>142</v>
      </c>
    </row>
    <row r="179" spans="1:51" s="13" customFormat="1" ht="12">
      <c r="A179" s="13"/>
      <c r="B179" s="239"/>
      <c r="C179" s="240"/>
      <c r="D179" s="241" t="s">
        <v>152</v>
      </c>
      <c r="E179" s="242" t="s">
        <v>18</v>
      </c>
      <c r="F179" s="243" t="s">
        <v>1035</v>
      </c>
      <c r="G179" s="240"/>
      <c r="H179" s="242" t="s">
        <v>18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152</v>
      </c>
      <c r="AU179" s="249" t="s">
        <v>79</v>
      </c>
      <c r="AV179" s="13" t="s">
        <v>77</v>
      </c>
      <c r="AW179" s="13" t="s">
        <v>32</v>
      </c>
      <c r="AX179" s="13" t="s">
        <v>70</v>
      </c>
      <c r="AY179" s="249" t="s">
        <v>142</v>
      </c>
    </row>
    <row r="180" spans="1:51" s="14" customFormat="1" ht="12">
      <c r="A180" s="14"/>
      <c r="B180" s="250"/>
      <c r="C180" s="251"/>
      <c r="D180" s="241" t="s">
        <v>152</v>
      </c>
      <c r="E180" s="252" t="s">
        <v>18</v>
      </c>
      <c r="F180" s="253" t="s">
        <v>1036</v>
      </c>
      <c r="G180" s="251"/>
      <c r="H180" s="254">
        <v>23.13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152</v>
      </c>
      <c r="AU180" s="260" t="s">
        <v>79</v>
      </c>
      <c r="AV180" s="14" t="s">
        <v>79</v>
      </c>
      <c r="AW180" s="14" t="s">
        <v>32</v>
      </c>
      <c r="AX180" s="14" t="s">
        <v>70</v>
      </c>
      <c r="AY180" s="260" t="s">
        <v>142</v>
      </c>
    </row>
    <row r="181" spans="1:51" s="14" customFormat="1" ht="12">
      <c r="A181" s="14"/>
      <c r="B181" s="250"/>
      <c r="C181" s="251"/>
      <c r="D181" s="241" t="s">
        <v>152</v>
      </c>
      <c r="E181" s="252" t="s">
        <v>18</v>
      </c>
      <c r="F181" s="253" t="s">
        <v>1037</v>
      </c>
      <c r="G181" s="251"/>
      <c r="H181" s="254">
        <v>-0.2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152</v>
      </c>
      <c r="AU181" s="260" t="s">
        <v>79</v>
      </c>
      <c r="AV181" s="14" t="s">
        <v>79</v>
      </c>
      <c r="AW181" s="14" t="s">
        <v>32</v>
      </c>
      <c r="AX181" s="14" t="s">
        <v>70</v>
      </c>
      <c r="AY181" s="260" t="s">
        <v>142</v>
      </c>
    </row>
    <row r="182" spans="1:51" s="14" customFormat="1" ht="12">
      <c r="A182" s="14"/>
      <c r="B182" s="250"/>
      <c r="C182" s="251"/>
      <c r="D182" s="241" t="s">
        <v>152</v>
      </c>
      <c r="E182" s="252" t="s">
        <v>18</v>
      </c>
      <c r="F182" s="253" t="s">
        <v>198</v>
      </c>
      <c r="G182" s="251"/>
      <c r="H182" s="254">
        <v>-1.65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0" t="s">
        <v>152</v>
      </c>
      <c r="AU182" s="260" t="s">
        <v>79</v>
      </c>
      <c r="AV182" s="14" t="s">
        <v>79</v>
      </c>
      <c r="AW182" s="14" t="s">
        <v>32</v>
      </c>
      <c r="AX182" s="14" t="s">
        <v>70</v>
      </c>
      <c r="AY182" s="260" t="s">
        <v>142</v>
      </c>
    </row>
    <row r="183" spans="1:51" s="13" customFormat="1" ht="12">
      <c r="A183" s="13"/>
      <c r="B183" s="239"/>
      <c r="C183" s="240"/>
      <c r="D183" s="241" t="s">
        <v>152</v>
      </c>
      <c r="E183" s="242" t="s">
        <v>18</v>
      </c>
      <c r="F183" s="243" t="s">
        <v>1038</v>
      </c>
      <c r="G183" s="240"/>
      <c r="H183" s="242" t="s">
        <v>18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152</v>
      </c>
      <c r="AU183" s="249" t="s">
        <v>79</v>
      </c>
      <c r="AV183" s="13" t="s">
        <v>77</v>
      </c>
      <c r="AW183" s="13" t="s">
        <v>32</v>
      </c>
      <c r="AX183" s="13" t="s">
        <v>70</v>
      </c>
      <c r="AY183" s="249" t="s">
        <v>142</v>
      </c>
    </row>
    <row r="184" spans="1:51" s="14" customFormat="1" ht="12">
      <c r="A184" s="14"/>
      <c r="B184" s="250"/>
      <c r="C184" s="251"/>
      <c r="D184" s="241" t="s">
        <v>152</v>
      </c>
      <c r="E184" s="252" t="s">
        <v>18</v>
      </c>
      <c r="F184" s="253" t="s">
        <v>1039</v>
      </c>
      <c r="G184" s="251"/>
      <c r="H184" s="254">
        <v>22.48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152</v>
      </c>
      <c r="AU184" s="260" t="s">
        <v>79</v>
      </c>
      <c r="AV184" s="14" t="s">
        <v>79</v>
      </c>
      <c r="AW184" s="14" t="s">
        <v>32</v>
      </c>
      <c r="AX184" s="14" t="s">
        <v>70</v>
      </c>
      <c r="AY184" s="260" t="s">
        <v>142</v>
      </c>
    </row>
    <row r="185" spans="1:51" s="14" customFormat="1" ht="12">
      <c r="A185" s="14"/>
      <c r="B185" s="250"/>
      <c r="C185" s="251"/>
      <c r="D185" s="241" t="s">
        <v>152</v>
      </c>
      <c r="E185" s="252" t="s">
        <v>18</v>
      </c>
      <c r="F185" s="253" t="s">
        <v>1037</v>
      </c>
      <c r="G185" s="251"/>
      <c r="H185" s="254">
        <v>-0.2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152</v>
      </c>
      <c r="AU185" s="260" t="s">
        <v>79</v>
      </c>
      <c r="AV185" s="14" t="s">
        <v>79</v>
      </c>
      <c r="AW185" s="14" t="s">
        <v>32</v>
      </c>
      <c r="AX185" s="14" t="s">
        <v>70</v>
      </c>
      <c r="AY185" s="260" t="s">
        <v>142</v>
      </c>
    </row>
    <row r="186" spans="1:51" s="14" customFormat="1" ht="12">
      <c r="A186" s="14"/>
      <c r="B186" s="250"/>
      <c r="C186" s="251"/>
      <c r="D186" s="241" t="s">
        <v>152</v>
      </c>
      <c r="E186" s="252" t="s">
        <v>18</v>
      </c>
      <c r="F186" s="253" t="s">
        <v>203</v>
      </c>
      <c r="G186" s="251"/>
      <c r="H186" s="254">
        <v>-3.3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152</v>
      </c>
      <c r="AU186" s="260" t="s">
        <v>79</v>
      </c>
      <c r="AV186" s="14" t="s">
        <v>79</v>
      </c>
      <c r="AW186" s="14" t="s">
        <v>32</v>
      </c>
      <c r="AX186" s="14" t="s">
        <v>70</v>
      </c>
      <c r="AY186" s="260" t="s">
        <v>142</v>
      </c>
    </row>
    <row r="187" spans="1:51" s="13" customFormat="1" ht="12">
      <c r="A187" s="13"/>
      <c r="B187" s="239"/>
      <c r="C187" s="240"/>
      <c r="D187" s="241" t="s">
        <v>152</v>
      </c>
      <c r="E187" s="242" t="s">
        <v>18</v>
      </c>
      <c r="F187" s="243" t="s">
        <v>1040</v>
      </c>
      <c r="G187" s="240"/>
      <c r="H187" s="242" t="s">
        <v>18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152</v>
      </c>
      <c r="AU187" s="249" t="s">
        <v>79</v>
      </c>
      <c r="AV187" s="13" t="s">
        <v>77</v>
      </c>
      <c r="AW187" s="13" t="s">
        <v>32</v>
      </c>
      <c r="AX187" s="13" t="s">
        <v>70</v>
      </c>
      <c r="AY187" s="249" t="s">
        <v>142</v>
      </c>
    </row>
    <row r="188" spans="1:51" s="14" customFormat="1" ht="12">
      <c r="A188" s="14"/>
      <c r="B188" s="250"/>
      <c r="C188" s="251"/>
      <c r="D188" s="241" t="s">
        <v>152</v>
      </c>
      <c r="E188" s="252" t="s">
        <v>18</v>
      </c>
      <c r="F188" s="253" t="s">
        <v>1041</v>
      </c>
      <c r="G188" s="251"/>
      <c r="H188" s="254">
        <v>24.79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0" t="s">
        <v>152</v>
      </c>
      <c r="AU188" s="260" t="s">
        <v>79</v>
      </c>
      <c r="AV188" s="14" t="s">
        <v>79</v>
      </c>
      <c r="AW188" s="14" t="s">
        <v>32</v>
      </c>
      <c r="AX188" s="14" t="s">
        <v>70</v>
      </c>
      <c r="AY188" s="260" t="s">
        <v>142</v>
      </c>
    </row>
    <row r="189" spans="1:51" s="14" customFormat="1" ht="12">
      <c r="A189" s="14"/>
      <c r="B189" s="250"/>
      <c r="C189" s="251"/>
      <c r="D189" s="241" t="s">
        <v>152</v>
      </c>
      <c r="E189" s="252" t="s">
        <v>18</v>
      </c>
      <c r="F189" s="253" t="s">
        <v>194</v>
      </c>
      <c r="G189" s="251"/>
      <c r="H189" s="254">
        <v>-0.4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152</v>
      </c>
      <c r="AU189" s="260" t="s">
        <v>79</v>
      </c>
      <c r="AV189" s="14" t="s">
        <v>79</v>
      </c>
      <c r="AW189" s="14" t="s">
        <v>32</v>
      </c>
      <c r="AX189" s="14" t="s">
        <v>70</v>
      </c>
      <c r="AY189" s="260" t="s">
        <v>142</v>
      </c>
    </row>
    <row r="190" spans="1:51" s="14" customFormat="1" ht="12">
      <c r="A190" s="14"/>
      <c r="B190" s="250"/>
      <c r="C190" s="251"/>
      <c r="D190" s="241" t="s">
        <v>152</v>
      </c>
      <c r="E190" s="252" t="s">
        <v>18</v>
      </c>
      <c r="F190" s="253" t="s">
        <v>198</v>
      </c>
      <c r="G190" s="251"/>
      <c r="H190" s="254">
        <v>-1.65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152</v>
      </c>
      <c r="AU190" s="260" t="s">
        <v>79</v>
      </c>
      <c r="AV190" s="14" t="s">
        <v>79</v>
      </c>
      <c r="AW190" s="14" t="s">
        <v>32</v>
      </c>
      <c r="AX190" s="14" t="s">
        <v>70</v>
      </c>
      <c r="AY190" s="260" t="s">
        <v>142</v>
      </c>
    </row>
    <row r="191" spans="1:51" s="15" customFormat="1" ht="12">
      <c r="A191" s="15"/>
      <c r="B191" s="261"/>
      <c r="C191" s="262"/>
      <c r="D191" s="241" t="s">
        <v>152</v>
      </c>
      <c r="E191" s="263" t="s">
        <v>18</v>
      </c>
      <c r="F191" s="264" t="s">
        <v>156</v>
      </c>
      <c r="G191" s="262"/>
      <c r="H191" s="265">
        <v>79.52999999999997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1" t="s">
        <v>152</v>
      </c>
      <c r="AU191" s="271" t="s">
        <v>79</v>
      </c>
      <c r="AV191" s="15" t="s">
        <v>150</v>
      </c>
      <c r="AW191" s="15" t="s">
        <v>32</v>
      </c>
      <c r="AX191" s="15" t="s">
        <v>77</v>
      </c>
      <c r="AY191" s="271" t="s">
        <v>142</v>
      </c>
    </row>
    <row r="192" spans="1:65" s="2" customFormat="1" ht="24" customHeight="1">
      <c r="A192" s="39"/>
      <c r="B192" s="40"/>
      <c r="C192" s="227" t="s">
        <v>8</v>
      </c>
      <c r="D192" s="227" t="s">
        <v>145</v>
      </c>
      <c r="E192" s="228" t="s">
        <v>241</v>
      </c>
      <c r="F192" s="229" t="s">
        <v>242</v>
      </c>
      <c r="G192" s="230" t="s">
        <v>148</v>
      </c>
      <c r="H192" s="231">
        <v>38.32</v>
      </c>
      <c r="I192" s="232"/>
      <c r="J192" s="231">
        <f>ROUND(I192*H192,2)</f>
        <v>0</v>
      </c>
      <c r="K192" s="229" t="s">
        <v>149</v>
      </c>
      <c r="L192" s="45"/>
      <c r="M192" s="233" t="s">
        <v>18</v>
      </c>
      <c r="N192" s="234" t="s">
        <v>41</v>
      </c>
      <c r="O192" s="85"/>
      <c r="P192" s="235">
        <f>O192*H192</f>
        <v>0</v>
      </c>
      <c r="Q192" s="235">
        <v>0</v>
      </c>
      <c r="R192" s="235">
        <f>Q192*H192</f>
        <v>0</v>
      </c>
      <c r="S192" s="235">
        <v>0.046</v>
      </c>
      <c r="T192" s="236">
        <f>S192*H192</f>
        <v>1.76272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7" t="s">
        <v>150</v>
      </c>
      <c r="AT192" s="237" t="s">
        <v>145</v>
      </c>
      <c r="AU192" s="237" t="s">
        <v>79</v>
      </c>
      <c r="AY192" s="18" t="s">
        <v>142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8" t="s">
        <v>77</v>
      </c>
      <c r="BK192" s="238">
        <f>ROUND(I192*H192,2)</f>
        <v>0</v>
      </c>
      <c r="BL192" s="18" t="s">
        <v>150</v>
      </c>
      <c r="BM192" s="237" t="s">
        <v>1051</v>
      </c>
    </row>
    <row r="193" spans="1:51" s="13" customFormat="1" ht="12">
      <c r="A193" s="13"/>
      <c r="B193" s="239"/>
      <c r="C193" s="240"/>
      <c r="D193" s="241" t="s">
        <v>152</v>
      </c>
      <c r="E193" s="242" t="s">
        <v>18</v>
      </c>
      <c r="F193" s="243" t="s">
        <v>1052</v>
      </c>
      <c r="G193" s="240"/>
      <c r="H193" s="242" t="s">
        <v>18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152</v>
      </c>
      <c r="AU193" s="249" t="s">
        <v>79</v>
      </c>
      <c r="AV193" s="13" t="s">
        <v>77</v>
      </c>
      <c r="AW193" s="13" t="s">
        <v>32</v>
      </c>
      <c r="AX193" s="13" t="s">
        <v>70</v>
      </c>
      <c r="AY193" s="249" t="s">
        <v>142</v>
      </c>
    </row>
    <row r="194" spans="1:51" s="13" customFormat="1" ht="12">
      <c r="A194" s="13"/>
      <c r="B194" s="239"/>
      <c r="C194" s="240"/>
      <c r="D194" s="241" t="s">
        <v>152</v>
      </c>
      <c r="E194" s="242" t="s">
        <v>18</v>
      </c>
      <c r="F194" s="243" t="s">
        <v>1033</v>
      </c>
      <c r="G194" s="240"/>
      <c r="H194" s="242" t="s">
        <v>18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152</v>
      </c>
      <c r="AU194" s="249" t="s">
        <v>79</v>
      </c>
      <c r="AV194" s="13" t="s">
        <v>77</v>
      </c>
      <c r="AW194" s="13" t="s">
        <v>32</v>
      </c>
      <c r="AX194" s="13" t="s">
        <v>70</v>
      </c>
      <c r="AY194" s="249" t="s">
        <v>142</v>
      </c>
    </row>
    <row r="195" spans="1:51" s="14" customFormat="1" ht="12">
      <c r="A195" s="14"/>
      <c r="B195" s="250"/>
      <c r="C195" s="251"/>
      <c r="D195" s="241" t="s">
        <v>152</v>
      </c>
      <c r="E195" s="252" t="s">
        <v>18</v>
      </c>
      <c r="F195" s="253" t="s">
        <v>1053</v>
      </c>
      <c r="G195" s="251"/>
      <c r="H195" s="254">
        <v>9.58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152</v>
      </c>
      <c r="AU195" s="260" t="s">
        <v>79</v>
      </c>
      <c r="AV195" s="14" t="s">
        <v>79</v>
      </c>
      <c r="AW195" s="14" t="s">
        <v>32</v>
      </c>
      <c r="AX195" s="14" t="s">
        <v>70</v>
      </c>
      <c r="AY195" s="260" t="s">
        <v>142</v>
      </c>
    </row>
    <row r="196" spans="1:51" s="14" customFormat="1" ht="12">
      <c r="A196" s="14"/>
      <c r="B196" s="250"/>
      <c r="C196" s="251"/>
      <c r="D196" s="241" t="s">
        <v>152</v>
      </c>
      <c r="E196" s="252" t="s">
        <v>18</v>
      </c>
      <c r="F196" s="253" t="s">
        <v>245</v>
      </c>
      <c r="G196" s="251"/>
      <c r="H196" s="254">
        <v>-2.8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152</v>
      </c>
      <c r="AU196" s="260" t="s">
        <v>79</v>
      </c>
      <c r="AV196" s="14" t="s">
        <v>79</v>
      </c>
      <c r="AW196" s="14" t="s">
        <v>32</v>
      </c>
      <c r="AX196" s="14" t="s">
        <v>70</v>
      </c>
      <c r="AY196" s="260" t="s">
        <v>142</v>
      </c>
    </row>
    <row r="197" spans="1:51" s="13" customFormat="1" ht="12">
      <c r="A197" s="13"/>
      <c r="B197" s="239"/>
      <c r="C197" s="240"/>
      <c r="D197" s="241" t="s">
        <v>152</v>
      </c>
      <c r="E197" s="242" t="s">
        <v>18</v>
      </c>
      <c r="F197" s="243" t="s">
        <v>1035</v>
      </c>
      <c r="G197" s="240"/>
      <c r="H197" s="242" t="s">
        <v>18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152</v>
      </c>
      <c r="AU197" s="249" t="s">
        <v>79</v>
      </c>
      <c r="AV197" s="13" t="s">
        <v>77</v>
      </c>
      <c r="AW197" s="13" t="s">
        <v>32</v>
      </c>
      <c r="AX197" s="13" t="s">
        <v>70</v>
      </c>
      <c r="AY197" s="249" t="s">
        <v>142</v>
      </c>
    </row>
    <row r="198" spans="1:51" s="14" customFormat="1" ht="12">
      <c r="A198" s="14"/>
      <c r="B198" s="250"/>
      <c r="C198" s="251"/>
      <c r="D198" s="241" t="s">
        <v>152</v>
      </c>
      <c r="E198" s="252" t="s">
        <v>18</v>
      </c>
      <c r="F198" s="253" t="s">
        <v>1054</v>
      </c>
      <c r="G198" s="251"/>
      <c r="H198" s="254">
        <v>11.46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152</v>
      </c>
      <c r="AU198" s="260" t="s">
        <v>79</v>
      </c>
      <c r="AV198" s="14" t="s">
        <v>79</v>
      </c>
      <c r="AW198" s="14" t="s">
        <v>32</v>
      </c>
      <c r="AX198" s="14" t="s">
        <v>70</v>
      </c>
      <c r="AY198" s="260" t="s">
        <v>142</v>
      </c>
    </row>
    <row r="199" spans="1:51" s="14" customFormat="1" ht="12">
      <c r="A199" s="14"/>
      <c r="B199" s="250"/>
      <c r="C199" s="251"/>
      <c r="D199" s="241" t="s">
        <v>152</v>
      </c>
      <c r="E199" s="252" t="s">
        <v>18</v>
      </c>
      <c r="F199" s="253" t="s">
        <v>1055</v>
      </c>
      <c r="G199" s="251"/>
      <c r="H199" s="254">
        <v>-1.4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152</v>
      </c>
      <c r="AU199" s="260" t="s">
        <v>79</v>
      </c>
      <c r="AV199" s="14" t="s">
        <v>79</v>
      </c>
      <c r="AW199" s="14" t="s">
        <v>32</v>
      </c>
      <c r="AX199" s="14" t="s">
        <v>70</v>
      </c>
      <c r="AY199" s="260" t="s">
        <v>142</v>
      </c>
    </row>
    <row r="200" spans="1:51" s="13" customFormat="1" ht="12">
      <c r="A200" s="13"/>
      <c r="B200" s="239"/>
      <c r="C200" s="240"/>
      <c r="D200" s="241" t="s">
        <v>152</v>
      </c>
      <c r="E200" s="242" t="s">
        <v>18</v>
      </c>
      <c r="F200" s="243" t="s">
        <v>1038</v>
      </c>
      <c r="G200" s="240"/>
      <c r="H200" s="242" t="s">
        <v>18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152</v>
      </c>
      <c r="AU200" s="249" t="s">
        <v>79</v>
      </c>
      <c r="AV200" s="13" t="s">
        <v>77</v>
      </c>
      <c r="AW200" s="13" t="s">
        <v>32</v>
      </c>
      <c r="AX200" s="13" t="s">
        <v>70</v>
      </c>
      <c r="AY200" s="249" t="s">
        <v>142</v>
      </c>
    </row>
    <row r="201" spans="1:51" s="14" customFormat="1" ht="12">
      <c r="A201" s="14"/>
      <c r="B201" s="250"/>
      <c r="C201" s="251"/>
      <c r="D201" s="241" t="s">
        <v>152</v>
      </c>
      <c r="E201" s="252" t="s">
        <v>18</v>
      </c>
      <c r="F201" s="253" t="s">
        <v>1056</v>
      </c>
      <c r="G201" s="251"/>
      <c r="H201" s="254">
        <v>11.68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152</v>
      </c>
      <c r="AU201" s="260" t="s">
        <v>79</v>
      </c>
      <c r="AV201" s="14" t="s">
        <v>79</v>
      </c>
      <c r="AW201" s="14" t="s">
        <v>32</v>
      </c>
      <c r="AX201" s="14" t="s">
        <v>70</v>
      </c>
      <c r="AY201" s="260" t="s">
        <v>142</v>
      </c>
    </row>
    <row r="202" spans="1:51" s="14" customFormat="1" ht="12">
      <c r="A202" s="14"/>
      <c r="B202" s="250"/>
      <c r="C202" s="251"/>
      <c r="D202" s="241" t="s">
        <v>152</v>
      </c>
      <c r="E202" s="252" t="s">
        <v>18</v>
      </c>
      <c r="F202" s="253" t="s">
        <v>1055</v>
      </c>
      <c r="G202" s="251"/>
      <c r="H202" s="254">
        <v>-1.4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152</v>
      </c>
      <c r="AU202" s="260" t="s">
        <v>79</v>
      </c>
      <c r="AV202" s="14" t="s">
        <v>79</v>
      </c>
      <c r="AW202" s="14" t="s">
        <v>32</v>
      </c>
      <c r="AX202" s="14" t="s">
        <v>70</v>
      </c>
      <c r="AY202" s="260" t="s">
        <v>142</v>
      </c>
    </row>
    <row r="203" spans="1:51" s="13" customFormat="1" ht="12">
      <c r="A203" s="13"/>
      <c r="B203" s="239"/>
      <c r="C203" s="240"/>
      <c r="D203" s="241" t="s">
        <v>152</v>
      </c>
      <c r="E203" s="242" t="s">
        <v>18</v>
      </c>
      <c r="F203" s="243" t="s">
        <v>1040</v>
      </c>
      <c r="G203" s="240"/>
      <c r="H203" s="242" t="s">
        <v>18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152</v>
      </c>
      <c r="AU203" s="249" t="s">
        <v>79</v>
      </c>
      <c r="AV203" s="13" t="s">
        <v>77</v>
      </c>
      <c r="AW203" s="13" t="s">
        <v>32</v>
      </c>
      <c r="AX203" s="13" t="s">
        <v>70</v>
      </c>
      <c r="AY203" s="249" t="s">
        <v>142</v>
      </c>
    </row>
    <row r="204" spans="1:51" s="14" customFormat="1" ht="12">
      <c r="A204" s="14"/>
      <c r="B204" s="250"/>
      <c r="C204" s="251"/>
      <c r="D204" s="241" t="s">
        <v>152</v>
      </c>
      <c r="E204" s="252" t="s">
        <v>18</v>
      </c>
      <c r="F204" s="253" t="s">
        <v>1057</v>
      </c>
      <c r="G204" s="251"/>
      <c r="H204" s="254">
        <v>14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152</v>
      </c>
      <c r="AU204" s="260" t="s">
        <v>79</v>
      </c>
      <c r="AV204" s="14" t="s">
        <v>79</v>
      </c>
      <c r="AW204" s="14" t="s">
        <v>32</v>
      </c>
      <c r="AX204" s="14" t="s">
        <v>70</v>
      </c>
      <c r="AY204" s="260" t="s">
        <v>142</v>
      </c>
    </row>
    <row r="205" spans="1:51" s="14" customFormat="1" ht="12">
      <c r="A205" s="14"/>
      <c r="B205" s="250"/>
      <c r="C205" s="251"/>
      <c r="D205" s="241" t="s">
        <v>152</v>
      </c>
      <c r="E205" s="252" t="s">
        <v>18</v>
      </c>
      <c r="F205" s="253" t="s">
        <v>245</v>
      </c>
      <c r="G205" s="251"/>
      <c r="H205" s="254">
        <v>-2.8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152</v>
      </c>
      <c r="AU205" s="260" t="s">
        <v>79</v>
      </c>
      <c r="AV205" s="14" t="s">
        <v>79</v>
      </c>
      <c r="AW205" s="14" t="s">
        <v>32</v>
      </c>
      <c r="AX205" s="14" t="s">
        <v>70</v>
      </c>
      <c r="AY205" s="260" t="s">
        <v>142</v>
      </c>
    </row>
    <row r="206" spans="1:51" s="15" customFormat="1" ht="12">
      <c r="A206" s="15"/>
      <c r="B206" s="261"/>
      <c r="C206" s="262"/>
      <c r="D206" s="241" t="s">
        <v>152</v>
      </c>
      <c r="E206" s="263" t="s">
        <v>18</v>
      </c>
      <c r="F206" s="264" t="s">
        <v>156</v>
      </c>
      <c r="G206" s="262"/>
      <c r="H206" s="265">
        <v>38.32000000000001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1" t="s">
        <v>152</v>
      </c>
      <c r="AU206" s="271" t="s">
        <v>79</v>
      </c>
      <c r="AV206" s="15" t="s">
        <v>150</v>
      </c>
      <c r="AW206" s="15" t="s">
        <v>32</v>
      </c>
      <c r="AX206" s="15" t="s">
        <v>77</v>
      </c>
      <c r="AY206" s="271" t="s">
        <v>142</v>
      </c>
    </row>
    <row r="207" spans="1:65" s="2" customFormat="1" ht="24" customHeight="1">
      <c r="A207" s="39"/>
      <c r="B207" s="40"/>
      <c r="C207" s="227" t="s">
        <v>251</v>
      </c>
      <c r="D207" s="227" t="s">
        <v>145</v>
      </c>
      <c r="E207" s="228" t="s">
        <v>252</v>
      </c>
      <c r="F207" s="229" t="s">
        <v>253</v>
      </c>
      <c r="G207" s="230" t="s">
        <v>148</v>
      </c>
      <c r="H207" s="231">
        <v>35.75</v>
      </c>
      <c r="I207" s="232"/>
      <c r="J207" s="231">
        <f>ROUND(I207*H207,2)</f>
        <v>0</v>
      </c>
      <c r="K207" s="229" t="s">
        <v>149</v>
      </c>
      <c r="L207" s="45"/>
      <c r="M207" s="233" t="s">
        <v>18</v>
      </c>
      <c r="N207" s="234" t="s">
        <v>41</v>
      </c>
      <c r="O207" s="85"/>
      <c r="P207" s="235">
        <f>O207*H207</f>
        <v>0</v>
      </c>
      <c r="Q207" s="235">
        <v>0</v>
      </c>
      <c r="R207" s="235">
        <f>Q207*H207</f>
        <v>0</v>
      </c>
      <c r="S207" s="235">
        <v>0.068</v>
      </c>
      <c r="T207" s="236">
        <f>S207*H207</f>
        <v>2.431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7" t="s">
        <v>150</v>
      </c>
      <c r="AT207" s="237" t="s">
        <v>145</v>
      </c>
      <c r="AU207" s="237" t="s">
        <v>79</v>
      </c>
      <c r="AY207" s="18" t="s">
        <v>142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8" t="s">
        <v>77</v>
      </c>
      <c r="BK207" s="238">
        <f>ROUND(I207*H207,2)</f>
        <v>0</v>
      </c>
      <c r="BL207" s="18" t="s">
        <v>150</v>
      </c>
      <c r="BM207" s="237" t="s">
        <v>1058</v>
      </c>
    </row>
    <row r="208" spans="1:51" s="13" customFormat="1" ht="12">
      <c r="A208" s="13"/>
      <c r="B208" s="239"/>
      <c r="C208" s="240"/>
      <c r="D208" s="241" t="s">
        <v>152</v>
      </c>
      <c r="E208" s="242" t="s">
        <v>18</v>
      </c>
      <c r="F208" s="243" t="s">
        <v>1033</v>
      </c>
      <c r="G208" s="240"/>
      <c r="H208" s="242" t="s">
        <v>18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152</v>
      </c>
      <c r="AU208" s="249" t="s">
        <v>79</v>
      </c>
      <c r="AV208" s="13" t="s">
        <v>77</v>
      </c>
      <c r="AW208" s="13" t="s">
        <v>32</v>
      </c>
      <c r="AX208" s="13" t="s">
        <v>70</v>
      </c>
      <c r="AY208" s="249" t="s">
        <v>142</v>
      </c>
    </row>
    <row r="209" spans="1:51" s="14" customFormat="1" ht="12">
      <c r="A209" s="14"/>
      <c r="B209" s="250"/>
      <c r="C209" s="251"/>
      <c r="D209" s="241" t="s">
        <v>152</v>
      </c>
      <c r="E209" s="252" t="s">
        <v>18</v>
      </c>
      <c r="F209" s="253" t="s">
        <v>1059</v>
      </c>
      <c r="G209" s="251"/>
      <c r="H209" s="254">
        <v>5.91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152</v>
      </c>
      <c r="AU209" s="260" t="s">
        <v>79</v>
      </c>
      <c r="AV209" s="14" t="s">
        <v>79</v>
      </c>
      <c r="AW209" s="14" t="s">
        <v>32</v>
      </c>
      <c r="AX209" s="14" t="s">
        <v>70</v>
      </c>
      <c r="AY209" s="260" t="s">
        <v>142</v>
      </c>
    </row>
    <row r="210" spans="1:51" s="13" customFormat="1" ht="12">
      <c r="A210" s="13"/>
      <c r="B210" s="239"/>
      <c r="C210" s="240"/>
      <c r="D210" s="241" t="s">
        <v>152</v>
      </c>
      <c r="E210" s="242" t="s">
        <v>18</v>
      </c>
      <c r="F210" s="243" t="s">
        <v>1035</v>
      </c>
      <c r="G210" s="240"/>
      <c r="H210" s="242" t="s">
        <v>18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152</v>
      </c>
      <c r="AU210" s="249" t="s">
        <v>79</v>
      </c>
      <c r="AV210" s="13" t="s">
        <v>77</v>
      </c>
      <c r="AW210" s="13" t="s">
        <v>32</v>
      </c>
      <c r="AX210" s="13" t="s">
        <v>70</v>
      </c>
      <c r="AY210" s="249" t="s">
        <v>142</v>
      </c>
    </row>
    <row r="211" spans="1:51" s="14" customFormat="1" ht="12">
      <c r="A211" s="14"/>
      <c r="B211" s="250"/>
      <c r="C211" s="251"/>
      <c r="D211" s="241" t="s">
        <v>152</v>
      </c>
      <c r="E211" s="252" t="s">
        <v>18</v>
      </c>
      <c r="F211" s="253" t="s">
        <v>1060</v>
      </c>
      <c r="G211" s="251"/>
      <c r="H211" s="254">
        <v>10.81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152</v>
      </c>
      <c r="AU211" s="260" t="s">
        <v>79</v>
      </c>
      <c r="AV211" s="14" t="s">
        <v>79</v>
      </c>
      <c r="AW211" s="14" t="s">
        <v>32</v>
      </c>
      <c r="AX211" s="14" t="s">
        <v>70</v>
      </c>
      <c r="AY211" s="260" t="s">
        <v>142</v>
      </c>
    </row>
    <row r="212" spans="1:51" s="13" customFormat="1" ht="12">
      <c r="A212" s="13"/>
      <c r="B212" s="239"/>
      <c r="C212" s="240"/>
      <c r="D212" s="241" t="s">
        <v>152</v>
      </c>
      <c r="E212" s="242" t="s">
        <v>18</v>
      </c>
      <c r="F212" s="243" t="s">
        <v>1038</v>
      </c>
      <c r="G212" s="240"/>
      <c r="H212" s="242" t="s">
        <v>18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152</v>
      </c>
      <c r="AU212" s="249" t="s">
        <v>79</v>
      </c>
      <c r="AV212" s="13" t="s">
        <v>77</v>
      </c>
      <c r="AW212" s="13" t="s">
        <v>32</v>
      </c>
      <c r="AX212" s="13" t="s">
        <v>70</v>
      </c>
      <c r="AY212" s="249" t="s">
        <v>142</v>
      </c>
    </row>
    <row r="213" spans="1:51" s="14" customFormat="1" ht="12">
      <c r="A213" s="14"/>
      <c r="B213" s="250"/>
      <c r="C213" s="251"/>
      <c r="D213" s="241" t="s">
        <v>152</v>
      </c>
      <c r="E213" s="252" t="s">
        <v>18</v>
      </c>
      <c r="F213" s="253" t="s">
        <v>1061</v>
      </c>
      <c r="G213" s="251"/>
      <c r="H213" s="254">
        <v>9.58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152</v>
      </c>
      <c r="AU213" s="260" t="s">
        <v>79</v>
      </c>
      <c r="AV213" s="14" t="s">
        <v>79</v>
      </c>
      <c r="AW213" s="14" t="s">
        <v>32</v>
      </c>
      <c r="AX213" s="14" t="s">
        <v>70</v>
      </c>
      <c r="AY213" s="260" t="s">
        <v>142</v>
      </c>
    </row>
    <row r="214" spans="1:51" s="13" customFormat="1" ht="12">
      <c r="A214" s="13"/>
      <c r="B214" s="239"/>
      <c r="C214" s="240"/>
      <c r="D214" s="241" t="s">
        <v>152</v>
      </c>
      <c r="E214" s="242" t="s">
        <v>18</v>
      </c>
      <c r="F214" s="243" t="s">
        <v>1040</v>
      </c>
      <c r="G214" s="240"/>
      <c r="H214" s="242" t="s">
        <v>18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152</v>
      </c>
      <c r="AU214" s="249" t="s">
        <v>79</v>
      </c>
      <c r="AV214" s="13" t="s">
        <v>77</v>
      </c>
      <c r="AW214" s="13" t="s">
        <v>32</v>
      </c>
      <c r="AX214" s="13" t="s">
        <v>70</v>
      </c>
      <c r="AY214" s="249" t="s">
        <v>142</v>
      </c>
    </row>
    <row r="215" spans="1:51" s="14" customFormat="1" ht="12">
      <c r="A215" s="14"/>
      <c r="B215" s="250"/>
      <c r="C215" s="251"/>
      <c r="D215" s="241" t="s">
        <v>152</v>
      </c>
      <c r="E215" s="252" t="s">
        <v>18</v>
      </c>
      <c r="F215" s="253" t="s">
        <v>1062</v>
      </c>
      <c r="G215" s="251"/>
      <c r="H215" s="254">
        <v>9.45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152</v>
      </c>
      <c r="AU215" s="260" t="s">
        <v>79</v>
      </c>
      <c r="AV215" s="14" t="s">
        <v>79</v>
      </c>
      <c r="AW215" s="14" t="s">
        <v>32</v>
      </c>
      <c r="AX215" s="14" t="s">
        <v>70</v>
      </c>
      <c r="AY215" s="260" t="s">
        <v>142</v>
      </c>
    </row>
    <row r="216" spans="1:51" s="15" customFormat="1" ht="12">
      <c r="A216" s="15"/>
      <c r="B216" s="261"/>
      <c r="C216" s="262"/>
      <c r="D216" s="241" t="s">
        <v>152</v>
      </c>
      <c r="E216" s="263" t="s">
        <v>18</v>
      </c>
      <c r="F216" s="264" t="s">
        <v>156</v>
      </c>
      <c r="G216" s="262"/>
      <c r="H216" s="265">
        <v>35.75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1" t="s">
        <v>152</v>
      </c>
      <c r="AU216" s="271" t="s">
        <v>79</v>
      </c>
      <c r="AV216" s="15" t="s">
        <v>150</v>
      </c>
      <c r="AW216" s="15" t="s">
        <v>32</v>
      </c>
      <c r="AX216" s="15" t="s">
        <v>77</v>
      </c>
      <c r="AY216" s="271" t="s">
        <v>142</v>
      </c>
    </row>
    <row r="217" spans="1:63" s="12" customFormat="1" ht="22.8" customHeight="1">
      <c r="A217" s="12"/>
      <c r="B217" s="211"/>
      <c r="C217" s="212"/>
      <c r="D217" s="213" t="s">
        <v>69</v>
      </c>
      <c r="E217" s="225" t="s">
        <v>260</v>
      </c>
      <c r="F217" s="225" t="s">
        <v>261</v>
      </c>
      <c r="G217" s="212"/>
      <c r="H217" s="212"/>
      <c r="I217" s="215"/>
      <c r="J217" s="226">
        <f>BK217</f>
        <v>0</v>
      </c>
      <c r="K217" s="212"/>
      <c r="L217" s="217"/>
      <c r="M217" s="218"/>
      <c r="N217" s="219"/>
      <c r="O217" s="219"/>
      <c r="P217" s="220">
        <f>SUM(P218:P226)</f>
        <v>0</v>
      </c>
      <c r="Q217" s="219"/>
      <c r="R217" s="220">
        <f>SUM(R218:R226)</f>
        <v>0</v>
      </c>
      <c r="S217" s="219"/>
      <c r="T217" s="221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2" t="s">
        <v>77</v>
      </c>
      <c r="AT217" s="223" t="s">
        <v>69</v>
      </c>
      <c r="AU217" s="223" t="s">
        <v>77</v>
      </c>
      <c r="AY217" s="222" t="s">
        <v>142</v>
      </c>
      <c r="BK217" s="224">
        <f>SUM(BK218:BK226)</f>
        <v>0</v>
      </c>
    </row>
    <row r="218" spans="1:65" s="2" customFormat="1" ht="24" customHeight="1">
      <c r="A218" s="39"/>
      <c r="B218" s="40"/>
      <c r="C218" s="227" t="s">
        <v>262</v>
      </c>
      <c r="D218" s="227" t="s">
        <v>145</v>
      </c>
      <c r="E218" s="228" t="s">
        <v>263</v>
      </c>
      <c r="F218" s="229" t="s">
        <v>264</v>
      </c>
      <c r="G218" s="230" t="s">
        <v>265</v>
      </c>
      <c r="H218" s="231">
        <v>7.09</v>
      </c>
      <c r="I218" s="232"/>
      <c r="J218" s="231">
        <f>ROUND(I218*H218,2)</f>
        <v>0</v>
      </c>
      <c r="K218" s="229" t="s">
        <v>149</v>
      </c>
      <c r="L218" s="45"/>
      <c r="M218" s="233" t="s">
        <v>18</v>
      </c>
      <c r="N218" s="234" t="s">
        <v>41</v>
      </c>
      <c r="O218" s="85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7" t="s">
        <v>150</v>
      </c>
      <c r="AT218" s="237" t="s">
        <v>145</v>
      </c>
      <c r="AU218" s="237" t="s">
        <v>79</v>
      </c>
      <c r="AY218" s="18" t="s">
        <v>142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8" t="s">
        <v>77</v>
      </c>
      <c r="BK218" s="238">
        <f>ROUND(I218*H218,2)</f>
        <v>0</v>
      </c>
      <c r="BL218" s="18" t="s">
        <v>150</v>
      </c>
      <c r="BM218" s="237" t="s">
        <v>1063</v>
      </c>
    </row>
    <row r="219" spans="1:65" s="2" customFormat="1" ht="24" customHeight="1">
      <c r="A219" s="39"/>
      <c r="B219" s="40"/>
      <c r="C219" s="227" t="s">
        <v>267</v>
      </c>
      <c r="D219" s="227" t="s">
        <v>145</v>
      </c>
      <c r="E219" s="228" t="s">
        <v>268</v>
      </c>
      <c r="F219" s="229" t="s">
        <v>269</v>
      </c>
      <c r="G219" s="230" t="s">
        <v>265</v>
      </c>
      <c r="H219" s="231">
        <v>70.8</v>
      </c>
      <c r="I219" s="232"/>
      <c r="J219" s="231">
        <f>ROUND(I219*H219,2)</f>
        <v>0</v>
      </c>
      <c r="K219" s="229" t="s">
        <v>149</v>
      </c>
      <c r="L219" s="45"/>
      <c r="M219" s="233" t="s">
        <v>18</v>
      </c>
      <c r="N219" s="234" t="s">
        <v>41</v>
      </c>
      <c r="O219" s="85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7" t="s">
        <v>150</v>
      </c>
      <c r="AT219" s="237" t="s">
        <v>145</v>
      </c>
      <c r="AU219" s="237" t="s">
        <v>79</v>
      </c>
      <c r="AY219" s="18" t="s">
        <v>142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8" t="s">
        <v>77</v>
      </c>
      <c r="BK219" s="238">
        <f>ROUND(I219*H219,2)</f>
        <v>0</v>
      </c>
      <c r="BL219" s="18" t="s">
        <v>150</v>
      </c>
      <c r="BM219" s="237" t="s">
        <v>1064</v>
      </c>
    </row>
    <row r="220" spans="1:51" s="14" customFormat="1" ht="12">
      <c r="A220" s="14"/>
      <c r="B220" s="250"/>
      <c r="C220" s="251"/>
      <c r="D220" s="241" t="s">
        <v>152</v>
      </c>
      <c r="E220" s="252" t="s">
        <v>18</v>
      </c>
      <c r="F220" s="253" t="s">
        <v>1065</v>
      </c>
      <c r="G220" s="251"/>
      <c r="H220" s="254">
        <v>70.8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152</v>
      </c>
      <c r="AU220" s="260" t="s">
        <v>79</v>
      </c>
      <c r="AV220" s="14" t="s">
        <v>79</v>
      </c>
      <c r="AW220" s="14" t="s">
        <v>32</v>
      </c>
      <c r="AX220" s="14" t="s">
        <v>70</v>
      </c>
      <c r="AY220" s="260" t="s">
        <v>142</v>
      </c>
    </row>
    <row r="221" spans="1:51" s="15" customFormat="1" ht="12">
      <c r="A221" s="15"/>
      <c r="B221" s="261"/>
      <c r="C221" s="262"/>
      <c r="D221" s="241" t="s">
        <v>152</v>
      </c>
      <c r="E221" s="263" t="s">
        <v>18</v>
      </c>
      <c r="F221" s="264" t="s">
        <v>156</v>
      </c>
      <c r="G221" s="262"/>
      <c r="H221" s="265">
        <v>70.8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1" t="s">
        <v>152</v>
      </c>
      <c r="AU221" s="271" t="s">
        <v>79</v>
      </c>
      <c r="AV221" s="15" t="s">
        <v>150</v>
      </c>
      <c r="AW221" s="15" t="s">
        <v>32</v>
      </c>
      <c r="AX221" s="15" t="s">
        <v>77</v>
      </c>
      <c r="AY221" s="271" t="s">
        <v>142</v>
      </c>
    </row>
    <row r="222" spans="1:65" s="2" customFormat="1" ht="16.5" customHeight="1">
      <c r="A222" s="39"/>
      <c r="B222" s="40"/>
      <c r="C222" s="227" t="s">
        <v>272</v>
      </c>
      <c r="D222" s="227" t="s">
        <v>145</v>
      </c>
      <c r="E222" s="228" t="s">
        <v>273</v>
      </c>
      <c r="F222" s="229" t="s">
        <v>274</v>
      </c>
      <c r="G222" s="230" t="s">
        <v>265</v>
      </c>
      <c r="H222" s="231">
        <v>7.09</v>
      </c>
      <c r="I222" s="232"/>
      <c r="J222" s="231">
        <f>ROUND(I222*H222,2)</f>
        <v>0</v>
      </c>
      <c r="K222" s="229" t="s">
        <v>149</v>
      </c>
      <c r="L222" s="45"/>
      <c r="M222" s="233" t="s">
        <v>18</v>
      </c>
      <c r="N222" s="234" t="s">
        <v>41</v>
      </c>
      <c r="O222" s="85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7" t="s">
        <v>150</v>
      </c>
      <c r="AT222" s="237" t="s">
        <v>145</v>
      </c>
      <c r="AU222" s="237" t="s">
        <v>79</v>
      </c>
      <c r="AY222" s="18" t="s">
        <v>142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8" t="s">
        <v>77</v>
      </c>
      <c r="BK222" s="238">
        <f>ROUND(I222*H222,2)</f>
        <v>0</v>
      </c>
      <c r="BL222" s="18" t="s">
        <v>150</v>
      </c>
      <c r="BM222" s="237" t="s">
        <v>1066</v>
      </c>
    </row>
    <row r="223" spans="1:65" s="2" customFormat="1" ht="24" customHeight="1">
      <c r="A223" s="39"/>
      <c r="B223" s="40"/>
      <c r="C223" s="227" t="s">
        <v>276</v>
      </c>
      <c r="D223" s="227" t="s">
        <v>145</v>
      </c>
      <c r="E223" s="228" t="s">
        <v>277</v>
      </c>
      <c r="F223" s="229" t="s">
        <v>278</v>
      </c>
      <c r="G223" s="230" t="s">
        <v>265</v>
      </c>
      <c r="H223" s="231">
        <v>99.12</v>
      </c>
      <c r="I223" s="232"/>
      <c r="J223" s="231">
        <f>ROUND(I223*H223,2)</f>
        <v>0</v>
      </c>
      <c r="K223" s="229" t="s">
        <v>149</v>
      </c>
      <c r="L223" s="45"/>
      <c r="M223" s="233" t="s">
        <v>18</v>
      </c>
      <c r="N223" s="234" t="s">
        <v>41</v>
      </c>
      <c r="O223" s="85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7" t="s">
        <v>150</v>
      </c>
      <c r="AT223" s="237" t="s">
        <v>145</v>
      </c>
      <c r="AU223" s="237" t="s">
        <v>79</v>
      </c>
      <c r="AY223" s="18" t="s">
        <v>142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8" t="s">
        <v>77</v>
      </c>
      <c r="BK223" s="238">
        <f>ROUND(I223*H223,2)</f>
        <v>0</v>
      </c>
      <c r="BL223" s="18" t="s">
        <v>150</v>
      </c>
      <c r="BM223" s="237" t="s">
        <v>1067</v>
      </c>
    </row>
    <row r="224" spans="1:51" s="14" customFormat="1" ht="12">
      <c r="A224" s="14"/>
      <c r="B224" s="250"/>
      <c r="C224" s="251"/>
      <c r="D224" s="241" t="s">
        <v>152</v>
      </c>
      <c r="E224" s="252" t="s">
        <v>18</v>
      </c>
      <c r="F224" s="253" t="s">
        <v>1068</v>
      </c>
      <c r="G224" s="251"/>
      <c r="H224" s="254">
        <v>99.12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152</v>
      </c>
      <c r="AU224" s="260" t="s">
        <v>79</v>
      </c>
      <c r="AV224" s="14" t="s">
        <v>79</v>
      </c>
      <c r="AW224" s="14" t="s">
        <v>32</v>
      </c>
      <c r="AX224" s="14" t="s">
        <v>70</v>
      </c>
      <c r="AY224" s="260" t="s">
        <v>142</v>
      </c>
    </row>
    <row r="225" spans="1:51" s="15" customFormat="1" ht="12">
      <c r="A225" s="15"/>
      <c r="B225" s="261"/>
      <c r="C225" s="262"/>
      <c r="D225" s="241" t="s">
        <v>152</v>
      </c>
      <c r="E225" s="263" t="s">
        <v>18</v>
      </c>
      <c r="F225" s="264" t="s">
        <v>156</v>
      </c>
      <c r="G225" s="262"/>
      <c r="H225" s="265">
        <v>99.12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1" t="s">
        <v>152</v>
      </c>
      <c r="AU225" s="271" t="s">
        <v>79</v>
      </c>
      <c r="AV225" s="15" t="s">
        <v>150</v>
      </c>
      <c r="AW225" s="15" t="s">
        <v>32</v>
      </c>
      <c r="AX225" s="15" t="s">
        <v>77</v>
      </c>
      <c r="AY225" s="271" t="s">
        <v>142</v>
      </c>
    </row>
    <row r="226" spans="1:65" s="2" customFormat="1" ht="24" customHeight="1">
      <c r="A226" s="39"/>
      <c r="B226" s="40"/>
      <c r="C226" s="227" t="s">
        <v>7</v>
      </c>
      <c r="D226" s="227" t="s">
        <v>145</v>
      </c>
      <c r="E226" s="228" t="s">
        <v>281</v>
      </c>
      <c r="F226" s="229" t="s">
        <v>282</v>
      </c>
      <c r="G226" s="230" t="s">
        <v>265</v>
      </c>
      <c r="H226" s="231">
        <v>7.09</v>
      </c>
      <c r="I226" s="232"/>
      <c r="J226" s="231">
        <f>ROUND(I226*H226,2)</f>
        <v>0</v>
      </c>
      <c r="K226" s="229" t="s">
        <v>149</v>
      </c>
      <c r="L226" s="45"/>
      <c r="M226" s="233" t="s">
        <v>18</v>
      </c>
      <c r="N226" s="234" t="s">
        <v>41</v>
      </c>
      <c r="O226" s="85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7" t="s">
        <v>150</v>
      </c>
      <c r="AT226" s="237" t="s">
        <v>145</v>
      </c>
      <c r="AU226" s="237" t="s">
        <v>79</v>
      </c>
      <c r="AY226" s="18" t="s">
        <v>142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8" t="s">
        <v>77</v>
      </c>
      <c r="BK226" s="238">
        <f>ROUND(I226*H226,2)</f>
        <v>0</v>
      </c>
      <c r="BL226" s="18" t="s">
        <v>150</v>
      </c>
      <c r="BM226" s="237" t="s">
        <v>1069</v>
      </c>
    </row>
    <row r="227" spans="1:63" s="12" customFormat="1" ht="22.8" customHeight="1">
      <c r="A227" s="12"/>
      <c r="B227" s="211"/>
      <c r="C227" s="212"/>
      <c r="D227" s="213" t="s">
        <v>69</v>
      </c>
      <c r="E227" s="225" t="s">
        <v>284</v>
      </c>
      <c r="F227" s="225" t="s">
        <v>285</v>
      </c>
      <c r="G227" s="212"/>
      <c r="H227" s="212"/>
      <c r="I227" s="215"/>
      <c r="J227" s="226">
        <f>BK227</f>
        <v>0</v>
      </c>
      <c r="K227" s="212"/>
      <c r="L227" s="217"/>
      <c r="M227" s="218"/>
      <c r="N227" s="219"/>
      <c r="O227" s="219"/>
      <c r="P227" s="220">
        <f>SUM(P228:P229)</f>
        <v>0</v>
      </c>
      <c r="Q227" s="219"/>
      <c r="R227" s="220">
        <f>SUM(R228:R229)</f>
        <v>0</v>
      </c>
      <c r="S227" s="219"/>
      <c r="T227" s="221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2" t="s">
        <v>77</v>
      </c>
      <c r="AT227" s="223" t="s">
        <v>69</v>
      </c>
      <c r="AU227" s="223" t="s">
        <v>77</v>
      </c>
      <c r="AY227" s="222" t="s">
        <v>142</v>
      </c>
      <c r="BK227" s="224">
        <f>SUM(BK228:BK229)</f>
        <v>0</v>
      </c>
    </row>
    <row r="228" spans="1:65" s="2" customFormat="1" ht="24" customHeight="1">
      <c r="A228" s="39"/>
      <c r="B228" s="40"/>
      <c r="C228" s="227" t="s">
        <v>286</v>
      </c>
      <c r="D228" s="227" t="s">
        <v>145</v>
      </c>
      <c r="E228" s="228" t="s">
        <v>287</v>
      </c>
      <c r="F228" s="229" t="s">
        <v>288</v>
      </c>
      <c r="G228" s="230" t="s">
        <v>265</v>
      </c>
      <c r="H228" s="231">
        <v>5.21</v>
      </c>
      <c r="I228" s="232"/>
      <c r="J228" s="231">
        <f>ROUND(I228*H228,2)</f>
        <v>0</v>
      </c>
      <c r="K228" s="229" t="s">
        <v>149</v>
      </c>
      <c r="L228" s="45"/>
      <c r="M228" s="233" t="s">
        <v>18</v>
      </c>
      <c r="N228" s="234" t="s">
        <v>41</v>
      </c>
      <c r="O228" s="85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7" t="s">
        <v>150</v>
      </c>
      <c r="AT228" s="237" t="s">
        <v>145</v>
      </c>
      <c r="AU228" s="237" t="s">
        <v>79</v>
      </c>
      <c r="AY228" s="18" t="s">
        <v>142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8" t="s">
        <v>77</v>
      </c>
      <c r="BK228" s="238">
        <f>ROUND(I228*H228,2)</f>
        <v>0</v>
      </c>
      <c r="BL228" s="18" t="s">
        <v>150</v>
      </c>
      <c r="BM228" s="237" t="s">
        <v>1070</v>
      </c>
    </row>
    <row r="229" spans="1:65" s="2" customFormat="1" ht="36" customHeight="1">
      <c r="A229" s="39"/>
      <c r="B229" s="40"/>
      <c r="C229" s="227" t="s">
        <v>290</v>
      </c>
      <c r="D229" s="227" t="s">
        <v>145</v>
      </c>
      <c r="E229" s="228" t="s">
        <v>291</v>
      </c>
      <c r="F229" s="229" t="s">
        <v>292</v>
      </c>
      <c r="G229" s="230" t="s">
        <v>265</v>
      </c>
      <c r="H229" s="231">
        <v>5.21</v>
      </c>
      <c r="I229" s="232"/>
      <c r="J229" s="231">
        <f>ROUND(I229*H229,2)</f>
        <v>0</v>
      </c>
      <c r="K229" s="229" t="s">
        <v>149</v>
      </c>
      <c r="L229" s="45"/>
      <c r="M229" s="233" t="s">
        <v>18</v>
      </c>
      <c r="N229" s="234" t="s">
        <v>41</v>
      </c>
      <c r="O229" s="85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7" t="s">
        <v>150</v>
      </c>
      <c r="AT229" s="237" t="s">
        <v>145</v>
      </c>
      <c r="AU229" s="237" t="s">
        <v>79</v>
      </c>
      <c r="AY229" s="18" t="s">
        <v>142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8" t="s">
        <v>77</v>
      </c>
      <c r="BK229" s="238">
        <f>ROUND(I229*H229,2)</f>
        <v>0</v>
      </c>
      <c r="BL229" s="18" t="s">
        <v>150</v>
      </c>
      <c r="BM229" s="237" t="s">
        <v>1071</v>
      </c>
    </row>
    <row r="230" spans="1:63" s="12" customFormat="1" ht="25.9" customHeight="1">
      <c r="A230" s="12"/>
      <c r="B230" s="211"/>
      <c r="C230" s="212"/>
      <c r="D230" s="213" t="s">
        <v>69</v>
      </c>
      <c r="E230" s="214" t="s">
        <v>294</v>
      </c>
      <c r="F230" s="214" t="s">
        <v>295</v>
      </c>
      <c r="G230" s="212"/>
      <c r="H230" s="212"/>
      <c r="I230" s="215"/>
      <c r="J230" s="216">
        <f>BK230</f>
        <v>0</v>
      </c>
      <c r="K230" s="212"/>
      <c r="L230" s="217"/>
      <c r="M230" s="218"/>
      <c r="N230" s="219"/>
      <c r="O230" s="219"/>
      <c r="P230" s="220">
        <f>P231+P241+P263+P298+P323+P440+P462+P480+P509+P542+P565+P573+P599+P662+P667</f>
        <v>0</v>
      </c>
      <c r="Q230" s="219"/>
      <c r="R230" s="220">
        <f>R231+R241+R263+R298+R323+R440+R462+R480+R509+R542+R565+R573+R599+R662+R667</f>
        <v>4.0786113</v>
      </c>
      <c r="S230" s="219"/>
      <c r="T230" s="221">
        <f>T231+T241+T263+T298+T323+T440+T462+T480+T509+T542+T565+T573+T599+T662+T667</f>
        <v>1.2896368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2" t="s">
        <v>79</v>
      </c>
      <c r="AT230" s="223" t="s">
        <v>69</v>
      </c>
      <c r="AU230" s="223" t="s">
        <v>70</v>
      </c>
      <c r="AY230" s="222" t="s">
        <v>142</v>
      </c>
      <c r="BK230" s="224">
        <f>BK231+BK241+BK263+BK298+BK323+BK440+BK462+BK480+BK509+BK542+BK565+BK573+BK599+BK662+BK667</f>
        <v>0</v>
      </c>
    </row>
    <row r="231" spans="1:63" s="12" customFormat="1" ht="22.8" customHeight="1">
      <c r="A231" s="12"/>
      <c r="B231" s="211"/>
      <c r="C231" s="212"/>
      <c r="D231" s="213" t="s">
        <v>69</v>
      </c>
      <c r="E231" s="225" t="s">
        <v>296</v>
      </c>
      <c r="F231" s="225" t="s">
        <v>297</v>
      </c>
      <c r="G231" s="212"/>
      <c r="H231" s="212"/>
      <c r="I231" s="215"/>
      <c r="J231" s="226">
        <f>BK231</f>
        <v>0</v>
      </c>
      <c r="K231" s="212"/>
      <c r="L231" s="217"/>
      <c r="M231" s="218"/>
      <c r="N231" s="219"/>
      <c r="O231" s="219"/>
      <c r="P231" s="220">
        <f>SUM(P232:P240)</f>
        <v>0</v>
      </c>
      <c r="Q231" s="219"/>
      <c r="R231" s="220">
        <f>SUM(R232:R240)</f>
        <v>0.4815899999999999</v>
      </c>
      <c r="S231" s="219"/>
      <c r="T231" s="221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2" t="s">
        <v>79</v>
      </c>
      <c r="AT231" s="223" t="s">
        <v>69</v>
      </c>
      <c r="AU231" s="223" t="s">
        <v>77</v>
      </c>
      <c r="AY231" s="222" t="s">
        <v>142</v>
      </c>
      <c r="BK231" s="224">
        <f>SUM(BK232:BK240)</f>
        <v>0</v>
      </c>
    </row>
    <row r="232" spans="1:65" s="2" customFormat="1" ht="16.5" customHeight="1">
      <c r="A232" s="39"/>
      <c r="B232" s="40"/>
      <c r="C232" s="227" t="s">
        <v>298</v>
      </c>
      <c r="D232" s="227" t="s">
        <v>145</v>
      </c>
      <c r="E232" s="228" t="s">
        <v>299</v>
      </c>
      <c r="F232" s="229" t="s">
        <v>300</v>
      </c>
      <c r="G232" s="230" t="s">
        <v>148</v>
      </c>
      <c r="H232" s="231">
        <v>32.95</v>
      </c>
      <c r="I232" s="232"/>
      <c r="J232" s="231">
        <f>ROUND(I232*H232,2)</f>
        <v>0</v>
      </c>
      <c r="K232" s="229" t="s">
        <v>149</v>
      </c>
      <c r="L232" s="45"/>
      <c r="M232" s="233" t="s">
        <v>18</v>
      </c>
      <c r="N232" s="234" t="s">
        <v>41</v>
      </c>
      <c r="O232" s="85"/>
      <c r="P232" s="235">
        <f>O232*H232</f>
        <v>0</v>
      </c>
      <c r="Q232" s="235">
        <v>0.0045</v>
      </c>
      <c r="R232" s="235">
        <f>Q232*H232</f>
        <v>0.148275</v>
      </c>
      <c r="S232" s="235">
        <v>0</v>
      </c>
      <c r="T232" s="23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7" t="s">
        <v>251</v>
      </c>
      <c r="AT232" s="237" t="s">
        <v>145</v>
      </c>
      <c r="AU232" s="237" t="s">
        <v>79</v>
      </c>
      <c r="AY232" s="18" t="s">
        <v>142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8" t="s">
        <v>77</v>
      </c>
      <c r="BK232" s="238">
        <f>ROUND(I232*H232,2)</f>
        <v>0</v>
      </c>
      <c r="BL232" s="18" t="s">
        <v>251</v>
      </c>
      <c r="BM232" s="237" t="s">
        <v>1072</v>
      </c>
    </row>
    <row r="233" spans="1:51" s="13" customFormat="1" ht="12">
      <c r="A233" s="13"/>
      <c r="B233" s="239"/>
      <c r="C233" s="240"/>
      <c r="D233" s="241" t="s">
        <v>152</v>
      </c>
      <c r="E233" s="242" t="s">
        <v>18</v>
      </c>
      <c r="F233" s="243" t="s">
        <v>1021</v>
      </c>
      <c r="G233" s="240"/>
      <c r="H233" s="242" t="s">
        <v>18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152</v>
      </c>
      <c r="AU233" s="249" t="s">
        <v>79</v>
      </c>
      <c r="AV233" s="13" t="s">
        <v>77</v>
      </c>
      <c r="AW233" s="13" t="s">
        <v>32</v>
      </c>
      <c r="AX233" s="13" t="s">
        <v>70</v>
      </c>
      <c r="AY233" s="249" t="s">
        <v>142</v>
      </c>
    </row>
    <row r="234" spans="1:51" s="14" customFormat="1" ht="12">
      <c r="A234" s="14"/>
      <c r="B234" s="250"/>
      <c r="C234" s="251"/>
      <c r="D234" s="241" t="s">
        <v>152</v>
      </c>
      <c r="E234" s="252" t="s">
        <v>18</v>
      </c>
      <c r="F234" s="253" t="s">
        <v>1022</v>
      </c>
      <c r="G234" s="251"/>
      <c r="H234" s="254">
        <v>32.95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0" t="s">
        <v>152</v>
      </c>
      <c r="AU234" s="260" t="s">
        <v>79</v>
      </c>
      <c r="AV234" s="14" t="s">
        <v>79</v>
      </c>
      <c r="AW234" s="14" t="s">
        <v>32</v>
      </c>
      <c r="AX234" s="14" t="s">
        <v>70</v>
      </c>
      <c r="AY234" s="260" t="s">
        <v>142</v>
      </c>
    </row>
    <row r="235" spans="1:51" s="15" customFormat="1" ht="12">
      <c r="A235" s="15"/>
      <c r="B235" s="261"/>
      <c r="C235" s="262"/>
      <c r="D235" s="241" t="s">
        <v>152</v>
      </c>
      <c r="E235" s="263" t="s">
        <v>18</v>
      </c>
      <c r="F235" s="264" t="s">
        <v>156</v>
      </c>
      <c r="G235" s="262"/>
      <c r="H235" s="265">
        <v>32.95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1" t="s">
        <v>152</v>
      </c>
      <c r="AU235" s="271" t="s">
        <v>79</v>
      </c>
      <c r="AV235" s="15" t="s">
        <v>150</v>
      </c>
      <c r="AW235" s="15" t="s">
        <v>32</v>
      </c>
      <c r="AX235" s="15" t="s">
        <v>77</v>
      </c>
      <c r="AY235" s="271" t="s">
        <v>142</v>
      </c>
    </row>
    <row r="236" spans="1:65" s="2" customFormat="1" ht="16.5" customHeight="1">
      <c r="A236" s="39"/>
      <c r="B236" s="40"/>
      <c r="C236" s="227" t="s">
        <v>302</v>
      </c>
      <c r="D236" s="227" t="s">
        <v>145</v>
      </c>
      <c r="E236" s="228" t="s">
        <v>303</v>
      </c>
      <c r="F236" s="229" t="s">
        <v>304</v>
      </c>
      <c r="G236" s="230" t="s">
        <v>148</v>
      </c>
      <c r="H236" s="231">
        <v>74.07</v>
      </c>
      <c r="I236" s="232"/>
      <c r="J236" s="231">
        <f>ROUND(I236*H236,2)</f>
        <v>0</v>
      </c>
      <c r="K236" s="229" t="s">
        <v>149</v>
      </c>
      <c r="L236" s="45"/>
      <c r="M236" s="233" t="s">
        <v>18</v>
      </c>
      <c r="N236" s="234" t="s">
        <v>41</v>
      </c>
      <c r="O236" s="85"/>
      <c r="P236" s="235">
        <f>O236*H236</f>
        <v>0</v>
      </c>
      <c r="Q236" s="235">
        <v>0.0045</v>
      </c>
      <c r="R236" s="235">
        <f>Q236*H236</f>
        <v>0.3333149999999999</v>
      </c>
      <c r="S236" s="235">
        <v>0</v>
      </c>
      <c r="T236" s="23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7" t="s">
        <v>251</v>
      </c>
      <c r="AT236" s="237" t="s">
        <v>145</v>
      </c>
      <c r="AU236" s="237" t="s">
        <v>79</v>
      </c>
      <c r="AY236" s="18" t="s">
        <v>142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8" t="s">
        <v>77</v>
      </c>
      <c r="BK236" s="238">
        <f>ROUND(I236*H236,2)</f>
        <v>0</v>
      </c>
      <c r="BL236" s="18" t="s">
        <v>251</v>
      </c>
      <c r="BM236" s="237" t="s">
        <v>1073</v>
      </c>
    </row>
    <row r="237" spans="1:51" s="14" customFormat="1" ht="12">
      <c r="A237" s="14"/>
      <c r="B237" s="250"/>
      <c r="C237" s="251"/>
      <c r="D237" s="241" t="s">
        <v>152</v>
      </c>
      <c r="E237" s="252" t="s">
        <v>18</v>
      </c>
      <c r="F237" s="253" t="s">
        <v>1030</v>
      </c>
      <c r="G237" s="251"/>
      <c r="H237" s="254">
        <v>38.32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152</v>
      </c>
      <c r="AU237" s="260" t="s">
        <v>79</v>
      </c>
      <c r="AV237" s="14" t="s">
        <v>79</v>
      </c>
      <c r="AW237" s="14" t="s">
        <v>32</v>
      </c>
      <c r="AX237" s="14" t="s">
        <v>70</v>
      </c>
      <c r="AY237" s="260" t="s">
        <v>142</v>
      </c>
    </row>
    <row r="238" spans="1:51" s="14" customFormat="1" ht="12">
      <c r="A238" s="14"/>
      <c r="B238" s="250"/>
      <c r="C238" s="251"/>
      <c r="D238" s="241" t="s">
        <v>152</v>
      </c>
      <c r="E238" s="252" t="s">
        <v>18</v>
      </c>
      <c r="F238" s="253" t="s">
        <v>1031</v>
      </c>
      <c r="G238" s="251"/>
      <c r="H238" s="254">
        <v>35.75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152</v>
      </c>
      <c r="AU238" s="260" t="s">
        <v>79</v>
      </c>
      <c r="AV238" s="14" t="s">
        <v>79</v>
      </c>
      <c r="AW238" s="14" t="s">
        <v>32</v>
      </c>
      <c r="AX238" s="14" t="s">
        <v>70</v>
      </c>
      <c r="AY238" s="260" t="s">
        <v>142</v>
      </c>
    </row>
    <row r="239" spans="1:51" s="15" customFormat="1" ht="12">
      <c r="A239" s="15"/>
      <c r="B239" s="261"/>
      <c r="C239" s="262"/>
      <c r="D239" s="241" t="s">
        <v>152</v>
      </c>
      <c r="E239" s="263" t="s">
        <v>18</v>
      </c>
      <c r="F239" s="264" t="s">
        <v>156</v>
      </c>
      <c r="G239" s="262"/>
      <c r="H239" s="265">
        <v>74.07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1" t="s">
        <v>152</v>
      </c>
      <c r="AU239" s="271" t="s">
        <v>79</v>
      </c>
      <c r="AV239" s="15" t="s">
        <v>150</v>
      </c>
      <c r="AW239" s="15" t="s">
        <v>32</v>
      </c>
      <c r="AX239" s="15" t="s">
        <v>77</v>
      </c>
      <c r="AY239" s="271" t="s">
        <v>142</v>
      </c>
    </row>
    <row r="240" spans="1:65" s="2" customFormat="1" ht="24" customHeight="1">
      <c r="A240" s="39"/>
      <c r="B240" s="40"/>
      <c r="C240" s="227" t="s">
        <v>306</v>
      </c>
      <c r="D240" s="227" t="s">
        <v>145</v>
      </c>
      <c r="E240" s="228" t="s">
        <v>307</v>
      </c>
      <c r="F240" s="229" t="s">
        <v>308</v>
      </c>
      <c r="G240" s="230" t="s">
        <v>309</v>
      </c>
      <c r="H240" s="232"/>
      <c r="I240" s="232"/>
      <c r="J240" s="231">
        <f>ROUND(I240*H240,2)</f>
        <v>0</v>
      </c>
      <c r="K240" s="229" t="s">
        <v>149</v>
      </c>
      <c r="L240" s="45"/>
      <c r="M240" s="233" t="s">
        <v>18</v>
      </c>
      <c r="N240" s="234" t="s">
        <v>41</v>
      </c>
      <c r="O240" s="85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7" t="s">
        <v>251</v>
      </c>
      <c r="AT240" s="237" t="s">
        <v>145</v>
      </c>
      <c r="AU240" s="237" t="s">
        <v>79</v>
      </c>
      <c r="AY240" s="18" t="s">
        <v>142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8" t="s">
        <v>77</v>
      </c>
      <c r="BK240" s="238">
        <f>ROUND(I240*H240,2)</f>
        <v>0</v>
      </c>
      <c r="BL240" s="18" t="s">
        <v>251</v>
      </c>
      <c r="BM240" s="237" t="s">
        <v>1074</v>
      </c>
    </row>
    <row r="241" spans="1:63" s="12" customFormat="1" ht="22.8" customHeight="1">
      <c r="A241" s="12"/>
      <c r="B241" s="211"/>
      <c r="C241" s="212"/>
      <c r="D241" s="213" t="s">
        <v>69</v>
      </c>
      <c r="E241" s="225" t="s">
        <v>311</v>
      </c>
      <c r="F241" s="225" t="s">
        <v>312</v>
      </c>
      <c r="G241" s="212"/>
      <c r="H241" s="212"/>
      <c r="I241" s="215"/>
      <c r="J241" s="226">
        <f>BK241</f>
        <v>0</v>
      </c>
      <c r="K241" s="212"/>
      <c r="L241" s="217"/>
      <c r="M241" s="218"/>
      <c r="N241" s="219"/>
      <c r="O241" s="219"/>
      <c r="P241" s="220">
        <f>SUM(P242:P262)</f>
        <v>0</v>
      </c>
      <c r="Q241" s="219"/>
      <c r="R241" s="220">
        <f>SUM(R242:R262)</f>
        <v>0.0145452</v>
      </c>
      <c r="S241" s="219"/>
      <c r="T241" s="221">
        <f>SUM(T242:T262)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2" t="s">
        <v>79</v>
      </c>
      <c r="AT241" s="223" t="s">
        <v>69</v>
      </c>
      <c r="AU241" s="223" t="s">
        <v>77</v>
      </c>
      <c r="AY241" s="222" t="s">
        <v>142</v>
      </c>
      <c r="BK241" s="224">
        <f>SUM(BK242:BK262)</f>
        <v>0</v>
      </c>
    </row>
    <row r="242" spans="1:65" s="2" customFormat="1" ht="36" customHeight="1">
      <c r="A242" s="39"/>
      <c r="B242" s="40"/>
      <c r="C242" s="227" t="s">
        <v>313</v>
      </c>
      <c r="D242" s="227" t="s">
        <v>145</v>
      </c>
      <c r="E242" s="228" t="s">
        <v>314</v>
      </c>
      <c r="F242" s="229" t="s">
        <v>315</v>
      </c>
      <c r="G242" s="230" t="s">
        <v>316</v>
      </c>
      <c r="H242" s="231">
        <v>21.58</v>
      </c>
      <c r="I242" s="232"/>
      <c r="J242" s="231">
        <f>ROUND(I242*H242,2)</f>
        <v>0</v>
      </c>
      <c r="K242" s="229" t="s">
        <v>149</v>
      </c>
      <c r="L242" s="45"/>
      <c r="M242" s="233" t="s">
        <v>18</v>
      </c>
      <c r="N242" s="234" t="s">
        <v>41</v>
      </c>
      <c r="O242" s="85"/>
      <c r="P242" s="235">
        <f>O242*H242</f>
        <v>0</v>
      </c>
      <c r="Q242" s="235">
        <v>0.00019</v>
      </c>
      <c r="R242" s="235">
        <f>Q242*H242</f>
        <v>0.0041002</v>
      </c>
      <c r="S242" s="235">
        <v>0</v>
      </c>
      <c r="T242" s="23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7" t="s">
        <v>251</v>
      </c>
      <c r="AT242" s="237" t="s">
        <v>145</v>
      </c>
      <c r="AU242" s="237" t="s">
        <v>79</v>
      </c>
      <c r="AY242" s="18" t="s">
        <v>142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8" t="s">
        <v>77</v>
      </c>
      <c r="BK242" s="238">
        <f>ROUND(I242*H242,2)</f>
        <v>0</v>
      </c>
      <c r="BL242" s="18" t="s">
        <v>251</v>
      </c>
      <c r="BM242" s="237" t="s">
        <v>1075</v>
      </c>
    </row>
    <row r="243" spans="1:51" s="14" customFormat="1" ht="12">
      <c r="A243" s="14"/>
      <c r="B243" s="250"/>
      <c r="C243" s="251"/>
      <c r="D243" s="241" t="s">
        <v>152</v>
      </c>
      <c r="E243" s="252" t="s">
        <v>18</v>
      </c>
      <c r="F243" s="253" t="s">
        <v>1076</v>
      </c>
      <c r="G243" s="251"/>
      <c r="H243" s="254">
        <v>9.95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152</v>
      </c>
      <c r="AU243" s="260" t="s">
        <v>79</v>
      </c>
      <c r="AV243" s="14" t="s">
        <v>79</v>
      </c>
      <c r="AW243" s="14" t="s">
        <v>32</v>
      </c>
      <c r="AX243" s="14" t="s">
        <v>70</v>
      </c>
      <c r="AY243" s="260" t="s">
        <v>142</v>
      </c>
    </row>
    <row r="244" spans="1:51" s="14" customFormat="1" ht="12">
      <c r="A244" s="14"/>
      <c r="B244" s="250"/>
      <c r="C244" s="251"/>
      <c r="D244" s="241" t="s">
        <v>152</v>
      </c>
      <c r="E244" s="252" t="s">
        <v>18</v>
      </c>
      <c r="F244" s="253" t="s">
        <v>1077</v>
      </c>
      <c r="G244" s="251"/>
      <c r="H244" s="254">
        <v>11.63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152</v>
      </c>
      <c r="AU244" s="260" t="s">
        <v>79</v>
      </c>
      <c r="AV244" s="14" t="s">
        <v>79</v>
      </c>
      <c r="AW244" s="14" t="s">
        <v>32</v>
      </c>
      <c r="AX244" s="14" t="s">
        <v>70</v>
      </c>
      <c r="AY244" s="260" t="s">
        <v>142</v>
      </c>
    </row>
    <row r="245" spans="1:51" s="15" customFormat="1" ht="12">
      <c r="A245" s="15"/>
      <c r="B245" s="261"/>
      <c r="C245" s="262"/>
      <c r="D245" s="241" t="s">
        <v>152</v>
      </c>
      <c r="E245" s="263" t="s">
        <v>18</v>
      </c>
      <c r="F245" s="264" t="s">
        <v>156</v>
      </c>
      <c r="G245" s="262"/>
      <c r="H245" s="265">
        <v>21.58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1" t="s">
        <v>152</v>
      </c>
      <c r="AU245" s="271" t="s">
        <v>79</v>
      </c>
      <c r="AV245" s="15" t="s">
        <v>150</v>
      </c>
      <c r="AW245" s="15" t="s">
        <v>32</v>
      </c>
      <c r="AX245" s="15" t="s">
        <v>77</v>
      </c>
      <c r="AY245" s="271" t="s">
        <v>142</v>
      </c>
    </row>
    <row r="246" spans="1:65" s="2" customFormat="1" ht="16.5" customHeight="1">
      <c r="A246" s="39"/>
      <c r="B246" s="40"/>
      <c r="C246" s="272" t="s">
        <v>320</v>
      </c>
      <c r="D246" s="272" t="s">
        <v>321</v>
      </c>
      <c r="E246" s="273" t="s">
        <v>322</v>
      </c>
      <c r="F246" s="274" t="s">
        <v>323</v>
      </c>
      <c r="G246" s="275" t="s">
        <v>316</v>
      </c>
      <c r="H246" s="276">
        <v>9.95</v>
      </c>
      <c r="I246" s="277"/>
      <c r="J246" s="276">
        <f>ROUND(I246*H246,2)</f>
        <v>0</v>
      </c>
      <c r="K246" s="274" t="s">
        <v>149</v>
      </c>
      <c r="L246" s="278"/>
      <c r="M246" s="279" t="s">
        <v>18</v>
      </c>
      <c r="N246" s="280" t="s">
        <v>41</v>
      </c>
      <c r="O246" s="85"/>
      <c r="P246" s="235">
        <f>O246*H246</f>
        <v>0</v>
      </c>
      <c r="Q246" s="235">
        <v>0.00029</v>
      </c>
      <c r="R246" s="235">
        <f>Q246*H246</f>
        <v>0.0028854999999999996</v>
      </c>
      <c r="S246" s="235">
        <v>0</v>
      </c>
      <c r="T246" s="23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7" t="s">
        <v>324</v>
      </c>
      <c r="AT246" s="237" t="s">
        <v>321</v>
      </c>
      <c r="AU246" s="237" t="s">
        <v>79</v>
      </c>
      <c r="AY246" s="18" t="s">
        <v>142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77</v>
      </c>
      <c r="BK246" s="238">
        <f>ROUND(I246*H246,2)</f>
        <v>0</v>
      </c>
      <c r="BL246" s="18" t="s">
        <v>251</v>
      </c>
      <c r="BM246" s="237" t="s">
        <v>1078</v>
      </c>
    </row>
    <row r="247" spans="1:51" s="14" customFormat="1" ht="12">
      <c r="A247" s="14"/>
      <c r="B247" s="250"/>
      <c r="C247" s="251"/>
      <c r="D247" s="241" t="s">
        <v>152</v>
      </c>
      <c r="E247" s="252" t="s">
        <v>18</v>
      </c>
      <c r="F247" s="253" t="s">
        <v>1079</v>
      </c>
      <c r="G247" s="251"/>
      <c r="H247" s="254">
        <v>2.35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152</v>
      </c>
      <c r="AU247" s="260" t="s">
        <v>79</v>
      </c>
      <c r="AV247" s="14" t="s">
        <v>79</v>
      </c>
      <c r="AW247" s="14" t="s">
        <v>32</v>
      </c>
      <c r="AX247" s="14" t="s">
        <v>70</v>
      </c>
      <c r="AY247" s="260" t="s">
        <v>142</v>
      </c>
    </row>
    <row r="248" spans="1:51" s="14" customFormat="1" ht="12">
      <c r="A248" s="14"/>
      <c r="B248" s="250"/>
      <c r="C248" s="251"/>
      <c r="D248" s="241" t="s">
        <v>152</v>
      </c>
      <c r="E248" s="252" t="s">
        <v>18</v>
      </c>
      <c r="F248" s="253" t="s">
        <v>1080</v>
      </c>
      <c r="G248" s="251"/>
      <c r="H248" s="254">
        <v>2.1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152</v>
      </c>
      <c r="AU248" s="260" t="s">
        <v>79</v>
      </c>
      <c r="AV248" s="14" t="s">
        <v>79</v>
      </c>
      <c r="AW248" s="14" t="s">
        <v>32</v>
      </c>
      <c r="AX248" s="14" t="s">
        <v>70</v>
      </c>
      <c r="AY248" s="260" t="s">
        <v>142</v>
      </c>
    </row>
    <row r="249" spans="1:51" s="14" customFormat="1" ht="12">
      <c r="A249" s="14"/>
      <c r="B249" s="250"/>
      <c r="C249" s="251"/>
      <c r="D249" s="241" t="s">
        <v>152</v>
      </c>
      <c r="E249" s="252" t="s">
        <v>18</v>
      </c>
      <c r="F249" s="253" t="s">
        <v>79</v>
      </c>
      <c r="G249" s="251"/>
      <c r="H249" s="254">
        <v>2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152</v>
      </c>
      <c r="AU249" s="260" t="s">
        <v>79</v>
      </c>
      <c r="AV249" s="14" t="s">
        <v>79</v>
      </c>
      <c r="AW249" s="14" t="s">
        <v>32</v>
      </c>
      <c r="AX249" s="14" t="s">
        <v>70</v>
      </c>
      <c r="AY249" s="260" t="s">
        <v>142</v>
      </c>
    </row>
    <row r="250" spans="1:51" s="14" customFormat="1" ht="12">
      <c r="A250" s="14"/>
      <c r="B250" s="250"/>
      <c r="C250" s="251"/>
      <c r="D250" s="241" t="s">
        <v>152</v>
      </c>
      <c r="E250" s="252" t="s">
        <v>18</v>
      </c>
      <c r="F250" s="253" t="s">
        <v>328</v>
      </c>
      <c r="G250" s="251"/>
      <c r="H250" s="254">
        <v>1.5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152</v>
      </c>
      <c r="AU250" s="260" t="s">
        <v>79</v>
      </c>
      <c r="AV250" s="14" t="s">
        <v>79</v>
      </c>
      <c r="AW250" s="14" t="s">
        <v>32</v>
      </c>
      <c r="AX250" s="14" t="s">
        <v>70</v>
      </c>
      <c r="AY250" s="260" t="s">
        <v>142</v>
      </c>
    </row>
    <row r="251" spans="1:51" s="14" customFormat="1" ht="12">
      <c r="A251" s="14"/>
      <c r="B251" s="250"/>
      <c r="C251" s="251"/>
      <c r="D251" s="241" t="s">
        <v>152</v>
      </c>
      <c r="E251" s="252" t="s">
        <v>18</v>
      </c>
      <c r="F251" s="253" t="s">
        <v>328</v>
      </c>
      <c r="G251" s="251"/>
      <c r="H251" s="254">
        <v>1.5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152</v>
      </c>
      <c r="AU251" s="260" t="s">
        <v>79</v>
      </c>
      <c r="AV251" s="14" t="s">
        <v>79</v>
      </c>
      <c r="AW251" s="14" t="s">
        <v>32</v>
      </c>
      <c r="AX251" s="14" t="s">
        <v>70</v>
      </c>
      <c r="AY251" s="260" t="s">
        <v>142</v>
      </c>
    </row>
    <row r="252" spans="1:51" s="14" customFormat="1" ht="12">
      <c r="A252" s="14"/>
      <c r="B252" s="250"/>
      <c r="C252" s="251"/>
      <c r="D252" s="241" t="s">
        <v>152</v>
      </c>
      <c r="E252" s="252" t="s">
        <v>18</v>
      </c>
      <c r="F252" s="253" t="s">
        <v>1081</v>
      </c>
      <c r="G252" s="251"/>
      <c r="H252" s="254">
        <v>0.5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152</v>
      </c>
      <c r="AU252" s="260" t="s">
        <v>79</v>
      </c>
      <c r="AV252" s="14" t="s">
        <v>79</v>
      </c>
      <c r="AW252" s="14" t="s">
        <v>32</v>
      </c>
      <c r="AX252" s="14" t="s">
        <v>70</v>
      </c>
      <c r="AY252" s="260" t="s">
        <v>142</v>
      </c>
    </row>
    <row r="253" spans="1:51" s="15" customFormat="1" ht="12">
      <c r="A253" s="15"/>
      <c r="B253" s="261"/>
      <c r="C253" s="262"/>
      <c r="D253" s="241" t="s">
        <v>152</v>
      </c>
      <c r="E253" s="263" t="s">
        <v>18</v>
      </c>
      <c r="F253" s="264" t="s">
        <v>156</v>
      </c>
      <c r="G253" s="262"/>
      <c r="H253" s="265">
        <v>9.95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1" t="s">
        <v>152</v>
      </c>
      <c r="AU253" s="271" t="s">
        <v>79</v>
      </c>
      <c r="AV253" s="15" t="s">
        <v>150</v>
      </c>
      <c r="AW253" s="15" t="s">
        <v>32</v>
      </c>
      <c r="AX253" s="15" t="s">
        <v>77</v>
      </c>
      <c r="AY253" s="271" t="s">
        <v>142</v>
      </c>
    </row>
    <row r="254" spans="1:65" s="2" customFormat="1" ht="16.5" customHeight="1">
      <c r="A254" s="39"/>
      <c r="B254" s="40"/>
      <c r="C254" s="272" t="s">
        <v>329</v>
      </c>
      <c r="D254" s="272" t="s">
        <v>321</v>
      </c>
      <c r="E254" s="273" t="s">
        <v>330</v>
      </c>
      <c r="F254" s="274" t="s">
        <v>331</v>
      </c>
      <c r="G254" s="275" t="s">
        <v>316</v>
      </c>
      <c r="H254" s="276">
        <v>11.63</v>
      </c>
      <c r="I254" s="277"/>
      <c r="J254" s="276">
        <f>ROUND(I254*H254,2)</f>
        <v>0</v>
      </c>
      <c r="K254" s="274" t="s">
        <v>149</v>
      </c>
      <c r="L254" s="278"/>
      <c r="M254" s="279" t="s">
        <v>18</v>
      </c>
      <c r="N254" s="280" t="s">
        <v>41</v>
      </c>
      <c r="O254" s="85"/>
      <c r="P254" s="235">
        <f>O254*H254</f>
        <v>0</v>
      </c>
      <c r="Q254" s="235">
        <v>0.00065</v>
      </c>
      <c r="R254" s="235">
        <f>Q254*H254</f>
        <v>0.0075595</v>
      </c>
      <c r="S254" s="235">
        <v>0</v>
      </c>
      <c r="T254" s="23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7" t="s">
        <v>324</v>
      </c>
      <c r="AT254" s="237" t="s">
        <v>321</v>
      </c>
      <c r="AU254" s="237" t="s">
        <v>79</v>
      </c>
      <c r="AY254" s="18" t="s">
        <v>142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8" t="s">
        <v>77</v>
      </c>
      <c r="BK254" s="238">
        <f>ROUND(I254*H254,2)</f>
        <v>0</v>
      </c>
      <c r="BL254" s="18" t="s">
        <v>251</v>
      </c>
      <c r="BM254" s="237" t="s">
        <v>1082</v>
      </c>
    </row>
    <row r="255" spans="1:51" s="14" customFormat="1" ht="12">
      <c r="A255" s="14"/>
      <c r="B255" s="250"/>
      <c r="C255" s="251"/>
      <c r="D255" s="241" t="s">
        <v>152</v>
      </c>
      <c r="E255" s="252" t="s">
        <v>18</v>
      </c>
      <c r="F255" s="253" t="s">
        <v>1083</v>
      </c>
      <c r="G255" s="251"/>
      <c r="H255" s="254">
        <v>3.2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152</v>
      </c>
      <c r="AU255" s="260" t="s">
        <v>79</v>
      </c>
      <c r="AV255" s="14" t="s">
        <v>79</v>
      </c>
      <c r="AW255" s="14" t="s">
        <v>32</v>
      </c>
      <c r="AX255" s="14" t="s">
        <v>70</v>
      </c>
      <c r="AY255" s="260" t="s">
        <v>142</v>
      </c>
    </row>
    <row r="256" spans="1:51" s="14" customFormat="1" ht="12">
      <c r="A256" s="14"/>
      <c r="B256" s="250"/>
      <c r="C256" s="251"/>
      <c r="D256" s="241" t="s">
        <v>152</v>
      </c>
      <c r="E256" s="252" t="s">
        <v>18</v>
      </c>
      <c r="F256" s="253" t="s">
        <v>1084</v>
      </c>
      <c r="G256" s="251"/>
      <c r="H256" s="254">
        <v>2.43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152</v>
      </c>
      <c r="AU256" s="260" t="s">
        <v>79</v>
      </c>
      <c r="AV256" s="14" t="s">
        <v>79</v>
      </c>
      <c r="AW256" s="14" t="s">
        <v>32</v>
      </c>
      <c r="AX256" s="14" t="s">
        <v>70</v>
      </c>
      <c r="AY256" s="260" t="s">
        <v>142</v>
      </c>
    </row>
    <row r="257" spans="1:51" s="14" customFormat="1" ht="12">
      <c r="A257" s="14"/>
      <c r="B257" s="250"/>
      <c r="C257" s="251"/>
      <c r="D257" s="241" t="s">
        <v>152</v>
      </c>
      <c r="E257" s="252" t="s">
        <v>18</v>
      </c>
      <c r="F257" s="253" t="s">
        <v>335</v>
      </c>
      <c r="G257" s="251"/>
      <c r="H257" s="254">
        <v>1.5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152</v>
      </c>
      <c r="AU257" s="260" t="s">
        <v>79</v>
      </c>
      <c r="AV257" s="14" t="s">
        <v>79</v>
      </c>
      <c r="AW257" s="14" t="s">
        <v>32</v>
      </c>
      <c r="AX257" s="14" t="s">
        <v>70</v>
      </c>
      <c r="AY257" s="260" t="s">
        <v>142</v>
      </c>
    </row>
    <row r="258" spans="1:51" s="14" customFormat="1" ht="12">
      <c r="A258" s="14"/>
      <c r="B258" s="250"/>
      <c r="C258" s="251"/>
      <c r="D258" s="241" t="s">
        <v>152</v>
      </c>
      <c r="E258" s="252" t="s">
        <v>18</v>
      </c>
      <c r="F258" s="253" t="s">
        <v>327</v>
      </c>
      <c r="G258" s="251"/>
      <c r="H258" s="254">
        <v>2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152</v>
      </c>
      <c r="AU258" s="260" t="s">
        <v>79</v>
      </c>
      <c r="AV258" s="14" t="s">
        <v>79</v>
      </c>
      <c r="AW258" s="14" t="s">
        <v>32</v>
      </c>
      <c r="AX258" s="14" t="s">
        <v>70</v>
      </c>
      <c r="AY258" s="260" t="s">
        <v>142</v>
      </c>
    </row>
    <row r="259" spans="1:51" s="14" customFormat="1" ht="12">
      <c r="A259" s="14"/>
      <c r="B259" s="250"/>
      <c r="C259" s="251"/>
      <c r="D259" s="241" t="s">
        <v>152</v>
      </c>
      <c r="E259" s="252" t="s">
        <v>18</v>
      </c>
      <c r="F259" s="253" t="s">
        <v>328</v>
      </c>
      <c r="G259" s="251"/>
      <c r="H259" s="254">
        <v>1.5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152</v>
      </c>
      <c r="AU259" s="260" t="s">
        <v>79</v>
      </c>
      <c r="AV259" s="14" t="s">
        <v>79</v>
      </c>
      <c r="AW259" s="14" t="s">
        <v>32</v>
      </c>
      <c r="AX259" s="14" t="s">
        <v>70</v>
      </c>
      <c r="AY259" s="260" t="s">
        <v>142</v>
      </c>
    </row>
    <row r="260" spans="1:51" s="14" customFormat="1" ht="12">
      <c r="A260" s="14"/>
      <c r="B260" s="250"/>
      <c r="C260" s="251"/>
      <c r="D260" s="241" t="s">
        <v>152</v>
      </c>
      <c r="E260" s="252" t="s">
        <v>18</v>
      </c>
      <c r="F260" s="253" t="s">
        <v>336</v>
      </c>
      <c r="G260" s="251"/>
      <c r="H260" s="254">
        <v>1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152</v>
      </c>
      <c r="AU260" s="260" t="s">
        <v>79</v>
      </c>
      <c r="AV260" s="14" t="s">
        <v>79</v>
      </c>
      <c r="AW260" s="14" t="s">
        <v>32</v>
      </c>
      <c r="AX260" s="14" t="s">
        <v>70</v>
      </c>
      <c r="AY260" s="260" t="s">
        <v>142</v>
      </c>
    </row>
    <row r="261" spans="1:51" s="15" customFormat="1" ht="12">
      <c r="A261" s="15"/>
      <c r="B261" s="261"/>
      <c r="C261" s="262"/>
      <c r="D261" s="241" t="s">
        <v>152</v>
      </c>
      <c r="E261" s="263" t="s">
        <v>18</v>
      </c>
      <c r="F261" s="264" t="s">
        <v>156</v>
      </c>
      <c r="G261" s="262"/>
      <c r="H261" s="265">
        <v>11.63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1" t="s">
        <v>152</v>
      </c>
      <c r="AU261" s="271" t="s">
        <v>79</v>
      </c>
      <c r="AV261" s="15" t="s">
        <v>150</v>
      </c>
      <c r="AW261" s="15" t="s">
        <v>32</v>
      </c>
      <c r="AX261" s="15" t="s">
        <v>77</v>
      </c>
      <c r="AY261" s="271" t="s">
        <v>142</v>
      </c>
    </row>
    <row r="262" spans="1:65" s="2" customFormat="1" ht="24" customHeight="1">
      <c r="A262" s="39"/>
      <c r="B262" s="40"/>
      <c r="C262" s="227" t="s">
        <v>337</v>
      </c>
      <c r="D262" s="227" t="s">
        <v>145</v>
      </c>
      <c r="E262" s="228" t="s">
        <v>338</v>
      </c>
      <c r="F262" s="229" t="s">
        <v>339</v>
      </c>
      <c r="G262" s="230" t="s">
        <v>309</v>
      </c>
      <c r="H262" s="232"/>
      <c r="I262" s="232"/>
      <c r="J262" s="231">
        <f>ROUND(I262*H262,2)</f>
        <v>0</v>
      </c>
      <c r="K262" s="229" t="s">
        <v>149</v>
      </c>
      <c r="L262" s="45"/>
      <c r="M262" s="233" t="s">
        <v>18</v>
      </c>
      <c r="N262" s="234" t="s">
        <v>41</v>
      </c>
      <c r="O262" s="85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7" t="s">
        <v>251</v>
      </c>
      <c r="AT262" s="237" t="s">
        <v>145</v>
      </c>
      <c r="AU262" s="237" t="s">
        <v>79</v>
      </c>
      <c r="AY262" s="18" t="s">
        <v>142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77</v>
      </c>
      <c r="BK262" s="238">
        <f>ROUND(I262*H262,2)</f>
        <v>0</v>
      </c>
      <c r="BL262" s="18" t="s">
        <v>251</v>
      </c>
      <c r="BM262" s="237" t="s">
        <v>1085</v>
      </c>
    </row>
    <row r="263" spans="1:63" s="12" customFormat="1" ht="22.8" customHeight="1">
      <c r="A263" s="12"/>
      <c r="B263" s="211"/>
      <c r="C263" s="212"/>
      <c r="D263" s="213" t="s">
        <v>69</v>
      </c>
      <c r="E263" s="225" t="s">
        <v>341</v>
      </c>
      <c r="F263" s="225" t="s">
        <v>342</v>
      </c>
      <c r="G263" s="212"/>
      <c r="H263" s="212"/>
      <c r="I263" s="215"/>
      <c r="J263" s="226">
        <f>BK263</f>
        <v>0</v>
      </c>
      <c r="K263" s="212"/>
      <c r="L263" s="217"/>
      <c r="M263" s="218"/>
      <c r="N263" s="219"/>
      <c r="O263" s="219"/>
      <c r="P263" s="220">
        <f>SUM(P264:P297)</f>
        <v>0</v>
      </c>
      <c r="Q263" s="219"/>
      <c r="R263" s="220">
        <f>SUM(R264:R297)</f>
        <v>0.03568109999999999</v>
      </c>
      <c r="S263" s="219"/>
      <c r="T263" s="221">
        <f>SUM(T264:T297)</f>
        <v>0.21484799999999998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2" t="s">
        <v>79</v>
      </c>
      <c r="AT263" s="223" t="s">
        <v>69</v>
      </c>
      <c r="AU263" s="223" t="s">
        <v>77</v>
      </c>
      <c r="AY263" s="222" t="s">
        <v>142</v>
      </c>
      <c r="BK263" s="224">
        <f>SUM(BK264:BK297)</f>
        <v>0</v>
      </c>
    </row>
    <row r="264" spans="1:65" s="2" customFormat="1" ht="16.5" customHeight="1">
      <c r="A264" s="39"/>
      <c r="B264" s="40"/>
      <c r="C264" s="227" t="s">
        <v>343</v>
      </c>
      <c r="D264" s="227" t="s">
        <v>145</v>
      </c>
      <c r="E264" s="228" t="s">
        <v>1086</v>
      </c>
      <c r="F264" s="229" t="s">
        <v>1087</v>
      </c>
      <c r="G264" s="230" t="s">
        <v>316</v>
      </c>
      <c r="H264" s="231">
        <v>14.4</v>
      </c>
      <c r="I264" s="232"/>
      <c r="J264" s="231">
        <f>ROUND(I264*H264,2)</f>
        <v>0</v>
      </c>
      <c r="K264" s="229" t="s">
        <v>149</v>
      </c>
      <c r="L264" s="45"/>
      <c r="M264" s="233" t="s">
        <v>18</v>
      </c>
      <c r="N264" s="234" t="s">
        <v>41</v>
      </c>
      <c r="O264" s="85"/>
      <c r="P264" s="235">
        <f>O264*H264</f>
        <v>0</v>
      </c>
      <c r="Q264" s="235">
        <v>0</v>
      </c>
      <c r="R264" s="235">
        <f>Q264*H264</f>
        <v>0</v>
      </c>
      <c r="S264" s="235">
        <v>0.01492</v>
      </c>
      <c r="T264" s="236">
        <f>S264*H264</f>
        <v>0.21484799999999998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7" t="s">
        <v>251</v>
      </c>
      <c r="AT264" s="237" t="s">
        <v>145</v>
      </c>
      <c r="AU264" s="237" t="s">
        <v>79</v>
      </c>
      <c r="AY264" s="18" t="s">
        <v>142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77</v>
      </c>
      <c r="BK264" s="238">
        <f>ROUND(I264*H264,2)</f>
        <v>0</v>
      </c>
      <c r="BL264" s="18" t="s">
        <v>251</v>
      </c>
      <c r="BM264" s="237" t="s">
        <v>1088</v>
      </c>
    </row>
    <row r="265" spans="1:51" s="14" customFormat="1" ht="12">
      <c r="A265" s="14"/>
      <c r="B265" s="250"/>
      <c r="C265" s="251"/>
      <c r="D265" s="241" t="s">
        <v>152</v>
      </c>
      <c r="E265" s="252" t="s">
        <v>18</v>
      </c>
      <c r="F265" s="253" t="s">
        <v>1089</v>
      </c>
      <c r="G265" s="251"/>
      <c r="H265" s="254">
        <v>14.4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152</v>
      </c>
      <c r="AU265" s="260" t="s">
        <v>79</v>
      </c>
      <c r="AV265" s="14" t="s">
        <v>79</v>
      </c>
      <c r="AW265" s="14" t="s">
        <v>32</v>
      </c>
      <c r="AX265" s="14" t="s">
        <v>70</v>
      </c>
      <c r="AY265" s="260" t="s">
        <v>142</v>
      </c>
    </row>
    <row r="266" spans="1:51" s="15" customFormat="1" ht="12">
      <c r="A266" s="15"/>
      <c r="B266" s="261"/>
      <c r="C266" s="262"/>
      <c r="D266" s="241" t="s">
        <v>152</v>
      </c>
      <c r="E266" s="263" t="s">
        <v>18</v>
      </c>
      <c r="F266" s="264" t="s">
        <v>156</v>
      </c>
      <c r="G266" s="262"/>
      <c r="H266" s="265">
        <v>14.4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1" t="s">
        <v>152</v>
      </c>
      <c r="AU266" s="271" t="s">
        <v>79</v>
      </c>
      <c r="AV266" s="15" t="s">
        <v>150</v>
      </c>
      <c r="AW266" s="15" t="s">
        <v>32</v>
      </c>
      <c r="AX266" s="15" t="s">
        <v>77</v>
      </c>
      <c r="AY266" s="271" t="s">
        <v>142</v>
      </c>
    </row>
    <row r="267" spans="1:65" s="2" customFormat="1" ht="16.5" customHeight="1">
      <c r="A267" s="39"/>
      <c r="B267" s="40"/>
      <c r="C267" s="227" t="s">
        <v>324</v>
      </c>
      <c r="D267" s="227" t="s">
        <v>145</v>
      </c>
      <c r="E267" s="228" t="s">
        <v>348</v>
      </c>
      <c r="F267" s="229" t="s">
        <v>349</v>
      </c>
      <c r="G267" s="230" t="s">
        <v>316</v>
      </c>
      <c r="H267" s="231">
        <v>14.4</v>
      </c>
      <c r="I267" s="232"/>
      <c r="J267" s="231">
        <f>ROUND(I267*H267,2)</f>
        <v>0</v>
      </c>
      <c r="K267" s="229" t="s">
        <v>149</v>
      </c>
      <c r="L267" s="45"/>
      <c r="M267" s="233" t="s">
        <v>18</v>
      </c>
      <c r="N267" s="234" t="s">
        <v>41</v>
      </c>
      <c r="O267" s="85"/>
      <c r="P267" s="235">
        <f>O267*H267</f>
        <v>0</v>
      </c>
      <c r="Q267" s="235">
        <v>0.00121</v>
      </c>
      <c r="R267" s="235">
        <f>Q267*H267</f>
        <v>0.017424</v>
      </c>
      <c r="S267" s="235">
        <v>0</v>
      </c>
      <c r="T267" s="23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7" t="s">
        <v>251</v>
      </c>
      <c r="AT267" s="237" t="s">
        <v>145</v>
      </c>
      <c r="AU267" s="237" t="s">
        <v>79</v>
      </c>
      <c r="AY267" s="18" t="s">
        <v>142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8" t="s">
        <v>77</v>
      </c>
      <c r="BK267" s="238">
        <f>ROUND(I267*H267,2)</f>
        <v>0</v>
      </c>
      <c r="BL267" s="18" t="s">
        <v>251</v>
      </c>
      <c r="BM267" s="237" t="s">
        <v>1090</v>
      </c>
    </row>
    <row r="268" spans="1:51" s="14" customFormat="1" ht="12">
      <c r="A268" s="14"/>
      <c r="B268" s="250"/>
      <c r="C268" s="251"/>
      <c r="D268" s="241" t="s">
        <v>152</v>
      </c>
      <c r="E268" s="252" t="s">
        <v>18</v>
      </c>
      <c r="F268" s="253" t="s">
        <v>1089</v>
      </c>
      <c r="G268" s="251"/>
      <c r="H268" s="254">
        <v>14.4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152</v>
      </c>
      <c r="AU268" s="260" t="s">
        <v>79</v>
      </c>
      <c r="AV268" s="14" t="s">
        <v>79</v>
      </c>
      <c r="AW268" s="14" t="s">
        <v>32</v>
      </c>
      <c r="AX268" s="14" t="s">
        <v>70</v>
      </c>
      <c r="AY268" s="260" t="s">
        <v>142</v>
      </c>
    </row>
    <row r="269" spans="1:51" s="15" customFormat="1" ht="12">
      <c r="A269" s="15"/>
      <c r="B269" s="261"/>
      <c r="C269" s="262"/>
      <c r="D269" s="241" t="s">
        <v>152</v>
      </c>
      <c r="E269" s="263" t="s">
        <v>18</v>
      </c>
      <c r="F269" s="264" t="s">
        <v>156</v>
      </c>
      <c r="G269" s="262"/>
      <c r="H269" s="265">
        <v>14.4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1" t="s">
        <v>152</v>
      </c>
      <c r="AU269" s="271" t="s">
        <v>79</v>
      </c>
      <c r="AV269" s="15" t="s">
        <v>150</v>
      </c>
      <c r="AW269" s="15" t="s">
        <v>32</v>
      </c>
      <c r="AX269" s="15" t="s">
        <v>77</v>
      </c>
      <c r="AY269" s="271" t="s">
        <v>142</v>
      </c>
    </row>
    <row r="270" spans="1:65" s="2" customFormat="1" ht="16.5" customHeight="1">
      <c r="A270" s="39"/>
      <c r="B270" s="40"/>
      <c r="C270" s="227" t="s">
        <v>351</v>
      </c>
      <c r="D270" s="227" t="s">
        <v>145</v>
      </c>
      <c r="E270" s="228" t="s">
        <v>352</v>
      </c>
      <c r="F270" s="229" t="s">
        <v>353</v>
      </c>
      <c r="G270" s="230" t="s">
        <v>316</v>
      </c>
      <c r="H270" s="231">
        <v>11.63</v>
      </c>
      <c r="I270" s="232"/>
      <c r="J270" s="231">
        <f>ROUND(I270*H270,2)</f>
        <v>0</v>
      </c>
      <c r="K270" s="229" t="s">
        <v>149</v>
      </c>
      <c r="L270" s="45"/>
      <c r="M270" s="233" t="s">
        <v>18</v>
      </c>
      <c r="N270" s="234" t="s">
        <v>41</v>
      </c>
      <c r="O270" s="85"/>
      <c r="P270" s="235">
        <f>O270*H270</f>
        <v>0</v>
      </c>
      <c r="Q270" s="235">
        <v>0.00057</v>
      </c>
      <c r="R270" s="235">
        <f>Q270*H270</f>
        <v>0.0066291</v>
      </c>
      <c r="S270" s="235">
        <v>0</v>
      </c>
      <c r="T270" s="23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7" t="s">
        <v>251</v>
      </c>
      <c r="AT270" s="237" t="s">
        <v>145</v>
      </c>
      <c r="AU270" s="237" t="s">
        <v>79</v>
      </c>
      <c r="AY270" s="18" t="s">
        <v>142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77</v>
      </c>
      <c r="BK270" s="238">
        <f>ROUND(I270*H270,2)</f>
        <v>0</v>
      </c>
      <c r="BL270" s="18" t="s">
        <v>251</v>
      </c>
      <c r="BM270" s="237" t="s">
        <v>1091</v>
      </c>
    </row>
    <row r="271" spans="1:51" s="14" customFormat="1" ht="12">
      <c r="A271" s="14"/>
      <c r="B271" s="250"/>
      <c r="C271" s="251"/>
      <c r="D271" s="241" t="s">
        <v>152</v>
      </c>
      <c r="E271" s="252" t="s">
        <v>18</v>
      </c>
      <c r="F271" s="253" t="s">
        <v>1079</v>
      </c>
      <c r="G271" s="251"/>
      <c r="H271" s="254">
        <v>2.35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152</v>
      </c>
      <c r="AU271" s="260" t="s">
        <v>79</v>
      </c>
      <c r="AV271" s="14" t="s">
        <v>79</v>
      </c>
      <c r="AW271" s="14" t="s">
        <v>32</v>
      </c>
      <c r="AX271" s="14" t="s">
        <v>70</v>
      </c>
      <c r="AY271" s="260" t="s">
        <v>142</v>
      </c>
    </row>
    <row r="272" spans="1:51" s="14" customFormat="1" ht="12">
      <c r="A272" s="14"/>
      <c r="B272" s="250"/>
      <c r="C272" s="251"/>
      <c r="D272" s="241" t="s">
        <v>152</v>
      </c>
      <c r="E272" s="252" t="s">
        <v>18</v>
      </c>
      <c r="F272" s="253" t="s">
        <v>1079</v>
      </c>
      <c r="G272" s="251"/>
      <c r="H272" s="254">
        <v>2.35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152</v>
      </c>
      <c r="AU272" s="260" t="s">
        <v>79</v>
      </c>
      <c r="AV272" s="14" t="s">
        <v>79</v>
      </c>
      <c r="AW272" s="14" t="s">
        <v>32</v>
      </c>
      <c r="AX272" s="14" t="s">
        <v>70</v>
      </c>
      <c r="AY272" s="260" t="s">
        <v>142</v>
      </c>
    </row>
    <row r="273" spans="1:51" s="14" customFormat="1" ht="12">
      <c r="A273" s="14"/>
      <c r="B273" s="250"/>
      <c r="C273" s="251"/>
      <c r="D273" s="241" t="s">
        <v>152</v>
      </c>
      <c r="E273" s="252" t="s">
        <v>18</v>
      </c>
      <c r="F273" s="253" t="s">
        <v>1084</v>
      </c>
      <c r="G273" s="251"/>
      <c r="H273" s="254">
        <v>2.43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152</v>
      </c>
      <c r="AU273" s="260" t="s">
        <v>79</v>
      </c>
      <c r="AV273" s="14" t="s">
        <v>79</v>
      </c>
      <c r="AW273" s="14" t="s">
        <v>32</v>
      </c>
      <c r="AX273" s="14" t="s">
        <v>70</v>
      </c>
      <c r="AY273" s="260" t="s">
        <v>142</v>
      </c>
    </row>
    <row r="274" spans="1:51" s="14" customFormat="1" ht="12">
      <c r="A274" s="14"/>
      <c r="B274" s="250"/>
      <c r="C274" s="251"/>
      <c r="D274" s="241" t="s">
        <v>152</v>
      </c>
      <c r="E274" s="252" t="s">
        <v>18</v>
      </c>
      <c r="F274" s="253" t="s">
        <v>328</v>
      </c>
      <c r="G274" s="251"/>
      <c r="H274" s="254">
        <v>1.5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152</v>
      </c>
      <c r="AU274" s="260" t="s">
        <v>79</v>
      </c>
      <c r="AV274" s="14" t="s">
        <v>79</v>
      </c>
      <c r="AW274" s="14" t="s">
        <v>32</v>
      </c>
      <c r="AX274" s="14" t="s">
        <v>70</v>
      </c>
      <c r="AY274" s="260" t="s">
        <v>142</v>
      </c>
    </row>
    <row r="275" spans="1:51" s="14" customFormat="1" ht="12">
      <c r="A275" s="14"/>
      <c r="B275" s="250"/>
      <c r="C275" s="251"/>
      <c r="D275" s="241" t="s">
        <v>152</v>
      </c>
      <c r="E275" s="252" t="s">
        <v>18</v>
      </c>
      <c r="F275" s="253" t="s">
        <v>328</v>
      </c>
      <c r="G275" s="251"/>
      <c r="H275" s="254">
        <v>1.5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152</v>
      </c>
      <c r="AU275" s="260" t="s">
        <v>79</v>
      </c>
      <c r="AV275" s="14" t="s">
        <v>79</v>
      </c>
      <c r="AW275" s="14" t="s">
        <v>32</v>
      </c>
      <c r="AX275" s="14" t="s">
        <v>70</v>
      </c>
      <c r="AY275" s="260" t="s">
        <v>142</v>
      </c>
    </row>
    <row r="276" spans="1:51" s="14" customFormat="1" ht="12">
      <c r="A276" s="14"/>
      <c r="B276" s="250"/>
      <c r="C276" s="251"/>
      <c r="D276" s="241" t="s">
        <v>152</v>
      </c>
      <c r="E276" s="252" t="s">
        <v>18</v>
      </c>
      <c r="F276" s="253" t="s">
        <v>328</v>
      </c>
      <c r="G276" s="251"/>
      <c r="H276" s="254">
        <v>1.5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152</v>
      </c>
      <c r="AU276" s="260" t="s">
        <v>79</v>
      </c>
      <c r="AV276" s="14" t="s">
        <v>79</v>
      </c>
      <c r="AW276" s="14" t="s">
        <v>32</v>
      </c>
      <c r="AX276" s="14" t="s">
        <v>70</v>
      </c>
      <c r="AY276" s="260" t="s">
        <v>142</v>
      </c>
    </row>
    <row r="277" spans="1:51" s="15" customFormat="1" ht="12">
      <c r="A277" s="15"/>
      <c r="B277" s="261"/>
      <c r="C277" s="262"/>
      <c r="D277" s="241" t="s">
        <v>152</v>
      </c>
      <c r="E277" s="263" t="s">
        <v>18</v>
      </c>
      <c r="F277" s="264" t="s">
        <v>156</v>
      </c>
      <c r="G277" s="262"/>
      <c r="H277" s="265">
        <v>11.63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1" t="s">
        <v>152</v>
      </c>
      <c r="AU277" s="271" t="s">
        <v>79</v>
      </c>
      <c r="AV277" s="15" t="s">
        <v>150</v>
      </c>
      <c r="AW277" s="15" t="s">
        <v>32</v>
      </c>
      <c r="AX277" s="15" t="s">
        <v>77</v>
      </c>
      <c r="AY277" s="271" t="s">
        <v>142</v>
      </c>
    </row>
    <row r="278" spans="1:65" s="2" customFormat="1" ht="16.5" customHeight="1">
      <c r="A278" s="39"/>
      <c r="B278" s="40"/>
      <c r="C278" s="227" t="s">
        <v>358</v>
      </c>
      <c r="D278" s="227" t="s">
        <v>145</v>
      </c>
      <c r="E278" s="228" t="s">
        <v>359</v>
      </c>
      <c r="F278" s="229" t="s">
        <v>360</v>
      </c>
      <c r="G278" s="230" t="s">
        <v>316</v>
      </c>
      <c r="H278" s="231">
        <v>10.2</v>
      </c>
      <c r="I278" s="232"/>
      <c r="J278" s="231">
        <f>ROUND(I278*H278,2)</f>
        <v>0</v>
      </c>
      <c r="K278" s="229" t="s">
        <v>149</v>
      </c>
      <c r="L278" s="45"/>
      <c r="M278" s="233" t="s">
        <v>18</v>
      </c>
      <c r="N278" s="234" t="s">
        <v>41</v>
      </c>
      <c r="O278" s="85"/>
      <c r="P278" s="235">
        <f>O278*H278</f>
        <v>0</v>
      </c>
      <c r="Q278" s="235">
        <v>0.00114</v>
      </c>
      <c r="R278" s="235">
        <f>Q278*H278</f>
        <v>0.011628</v>
      </c>
      <c r="S278" s="235">
        <v>0</v>
      </c>
      <c r="T278" s="23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7" t="s">
        <v>251</v>
      </c>
      <c r="AT278" s="237" t="s">
        <v>145</v>
      </c>
      <c r="AU278" s="237" t="s">
        <v>79</v>
      </c>
      <c r="AY278" s="18" t="s">
        <v>142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8" t="s">
        <v>77</v>
      </c>
      <c r="BK278" s="238">
        <f>ROUND(I278*H278,2)</f>
        <v>0</v>
      </c>
      <c r="BL278" s="18" t="s">
        <v>251</v>
      </c>
      <c r="BM278" s="237" t="s">
        <v>1092</v>
      </c>
    </row>
    <row r="279" spans="1:51" s="14" customFormat="1" ht="12">
      <c r="A279" s="14"/>
      <c r="B279" s="250"/>
      <c r="C279" s="251"/>
      <c r="D279" s="241" t="s">
        <v>152</v>
      </c>
      <c r="E279" s="252" t="s">
        <v>18</v>
      </c>
      <c r="F279" s="253" t="s">
        <v>79</v>
      </c>
      <c r="G279" s="251"/>
      <c r="H279" s="254">
        <v>2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152</v>
      </c>
      <c r="AU279" s="260" t="s">
        <v>79</v>
      </c>
      <c r="AV279" s="14" t="s">
        <v>79</v>
      </c>
      <c r="AW279" s="14" t="s">
        <v>32</v>
      </c>
      <c r="AX279" s="14" t="s">
        <v>70</v>
      </c>
      <c r="AY279" s="260" t="s">
        <v>142</v>
      </c>
    </row>
    <row r="280" spans="1:51" s="14" customFormat="1" ht="12">
      <c r="A280" s="14"/>
      <c r="B280" s="250"/>
      <c r="C280" s="251"/>
      <c r="D280" s="241" t="s">
        <v>152</v>
      </c>
      <c r="E280" s="252" t="s">
        <v>18</v>
      </c>
      <c r="F280" s="253" t="s">
        <v>335</v>
      </c>
      <c r="G280" s="251"/>
      <c r="H280" s="254">
        <v>1.5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152</v>
      </c>
      <c r="AU280" s="260" t="s">
        <v>79</v>
      </c>
      <c r="AV280" s="14" t="s">
        <v>79</v>
      </c>
      <c r="AW280" s="14" t="s">
        <v>32</v>
      </c>
      <c r="AX280" s="14" t="s">
        <v>70</v>
      </c>
      <c r="AY280" s="260" t="s">
        <v>142</v>
      </c>
    </row>
    <row r="281" spans="1:51" s="14" customFormat="1" ht="12">
      <c r="A281" s="14"/>
      <c r="B281" s="250"/>
      <c r="C281" s="251"/>
      <c r="D281" s="241" t="s">
        <v>152</v>
      </c>
      <c r="E281" s="252" t="s">
        <v>18</v>
      </c>
      <c r="F281" s="253" t="s">
        <v>1083</v>
      </c>
      <c r="G281" s="251"/>
      <c r="H281" s="254">
        <v>3.2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152</v>
      </c>
      <c r="AU281" s="260" t="s">
        <v>79</v>
      </c>
      <c r="AV281" s="14" t="s">
        <v>79</v>
      </c>
      <c r="AW281" s="14" t="s">
        <v>32</v>
      </c>
      <c r="AX281" s="14" t="s">
        <v>70</v>
      </c>
      <c r="AY281" s="260" t="s">
        <v>142</v>
      </c>
    </row>
    <row r="282" spans="1:51" s="14" customFormat="1" ht="12">
      <c r="A282" s="14"/>
      <c r="B282" s="250"/>
      <c r="C282" s="251"/>
      <c r="D282" s="241" t="s">
        <v>152</v>
      </c>
      <c r="E282" s="252" t="s">
        <v>18</v>
      </c>
      <c r="F282" s="253" t="s">
        <v>1081</v>
      </c>
      <c r="G282" s="251"/>
      <c r="H282" s="254">
        <v>0.5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152</v>
      </c>
      <c r="AU282" s="260" t="s">
        <v>79</v>
      </c>
      <c r="AV282" s="14" t="s">
        <v>79</v>
      </c>
      <c r="AW282" s="14" t="s">
        <v>32</v>
      </c>
      <c r="AX282" s="14" t="s">
        <v>70</v>
      </c>
      <c r="AY282" s="260" t="s">
        <v>142</v>
      </c>
    </row>
    <row r="283" spans="1:51" s="14" customFormat="1" ht="12">
      <c r="A283" s="14"/>
      <c r="B283" s="250"/>
      <c r="C283" s="251"/>
      <c r="D283" s="241" t="s">
        <v>152</v>
      </c>
      <c r="E283" s="252" t="s">
        <v>18</v>
      </c>
      <c r="F283" s="253" t="s">
        <v>327</v>
      </c>
      <c r="G283" s="251"/>
      <c r="H283" s="254">
        <v>2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152</v>
      </c>
      <c r="AU283" s="260" t="s">
        <v>79</v>
      </c>
      <c r="AV283" s="14" t="s">
        <v>79</v>
      </c>
      <c r="AW283" s="14" t="s">
        <v>32</v>
      </c>
      <c r="AX283" s="14" t="s">
        <v>70</v>
      </c>
      <c r="AY283" s="260" t="s">
        <v>142</v>
      </c>
    </row>
    <row r="284" spans="1:51" s="14" customFormat="1" ht="12">
      <c r="A284" s="14"/>
      <c r="B284" s="250"/>
      <c r="C284" s="251"/>
      <c r="D284" s="241" t="s">
        <v>152</v>
      </c>
      <c r="E284" s="252" t="s">
        <v>18</v>
      </c>
      <c r="F284" s="253" t="s">
        <v>336</v>
      </c>
      <c r="G284" s="251"/>
      <c r="H284" s="254">
        <v>1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0" t="s">
        <v>152</v>
      </c>
      <c r="AU284" s="260" t="s">
        <v>79</v>
      </c>
      <c r="AV284" s="14" t="s">
        <v>79</v>
      </c>
      <c r="AW284" s="14" t="s">
        <v>32</v>
      </c>
      <c r="AX284" s="14" t="s">
        <v>70</v>
      </c>
      <c r="AY284" s="260" t="s">
        <v>142</v>
      </c>
    </row>
    <row r="285" spans="1:51" s="15" customFormat="1" ht="12">
      <c r="A285" s="15"/>
      <c r="B285" s="261"/>
      <c r="C285" s="262"/>
      <c r="D285" s="241" t="s">
        <v>152</v>
      </c>
      <c r="E285" s="263" t="s">
        <v>18</v>
      </c>
      <c r="F285" s="264" t="s">
        <v>156</v>
      </c>
      <c r="G285" s="262"/>
      <c r="H285" s="265">
        <v>10.2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1" t="s">
        <v>152</v>
      </c>
      <c r="AU285" s="271" t="s">
        <v>79</v>
      </c>
      <c r="AV285" s="15" t="s">
        <v>150</v>
      </c>
      <c r="AW285" s="15" t="s">
        <v>32</v>
      </c>
      <c r="AX285" s="15" t="s">
        <v>77</v>
      </c>
      <c r="AY285" s="271" t="s">
        <v>142</v>
      </c>
    </row>
    <row r="286" spans="1:65" s="2" customFormat="1" ht="16.5" customHeight="1">
      <c r="A286" s="39"/>
      <c r="B286" s="40"/>
      <c r="C286" s="227" t="s">
        <v>364</v>
      </c>
      <c r="D286" s="227" t="s">
        <v>145</v>
      </c>
      <c r="E286" s="228" t="s">
        <v>365</v>
      </c>
      <c r="F286" s="229" t="s">
        <v>366</v>
      </c>
      <c r="G286" s="230" t="s">
        <v>367</v>
      </c>
      <c r="H286" s="231">
        <v>9</v>
      </c>
      <c r="I286" s="232"/>
      <c r="J286" s="231">
        <f>ROUND(I286*H286,2)</f>
        <v>0</v>
      </c>
      <c r="K286" s="229" t="s">
        <v>149</v>
      </c>
      <c r="L286" s="45"/>
      <c r="M286" s="233" t="s">
        <v>18</v>
      </c>
      <c r="N286" s="234" t="s">
        <v>41</v>
      </c>
      <c r="O286" s="85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7" t="s">
        <v>251</v>
      </c>
      <c r="AT286" s="237" t="s">
        <v>145</v>
      </c>
      <c r="AU286" s="237" t="s">
        <v>79</v>
      </c>
      <c r="AY286" s="18" t="s">
        <v>142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77</v>
      </c>
      <c r="BK286" s="238">
        <f>ROUND(I286*H286,2)</f>
        <v>0</v>
      </c>
      <c r="BL286" s="18" t="s">
        <v>251</v>
      </c>
      <c r="BM286" s="237" t="s">
        <v>1093</v>
      </c>
    </row>
    <row r="287" spans="1:51" s="14" customFormat="1" ht="12">
      <c r="A287" s="14"/>
      <c r="B287" s="250"/>
      <c r="C287" s="251"/>
      <c r="D287" s="241" t="s">
        <v>152</v>
      </c>
      <c r="E287" s="252" t="s">
        <v>18</v>
      </c>
      <c r="F287" s="253" t="s">
        <v>1094</v>
      </c>
      <c r="G287" s="251"/>
      <c r="H287" s="254">
        <v>9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152</v>
      </c>
      <c r="AU287" s="260" t="s">
        <v>79</v>
      </c>
      <c r="AV287" s="14" t="s">
        <v>79</v>
      </c>
      <c r="AW287" s="14" t="s">
        <v>32</v>
      </c>
      <c r="AX287" s="14" t="s">
        <v>70</v>
      </c>
      <c r="AY287" s="260" t="s">
        <v>142</v>
      </c>
    </row>
    <row r="288" spans="1:51" s="15" customFormat="1" ht="12">
      <c r="A288" s="15"/>
      <c r="B288" s="261"/>
      <c r="C288" s="262"/>
      <c r="D288" s="241" t="s">
        <v>152</v>
      </c>
      <c r="E288" s="263" t="s">
        <v>18</v>
      </c>
      <c r="F288" s="264" t="s">
        <v>156</v>
      </c>
      <c r="G288" s="262"/>
      <c r="H288" s="265">
        <v>9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1" t="s">
        <v>152</v>
      </c>
      <c r="AU288" s="271" t="s">
        <v>79</v>
      </c>
      <c r="AV288" s="15" t="s">
        <v>150</v>
      </c>
      <c r="AW288" s="15" t="s">
        <v>32</v>
      </c>
      <c r="AX288" s="15" t="s">
        <v>77</v>
      </c>
      <c r="AY288" s="271" t="s">
        <v>142</v>
      </c>
    </row>
    <row r="289" spans="1:65" s="2" customFormat="1" ht="16.5" customHeight="1">
      <c r="A289" s="39"/>
      <c r="B289" s="40"/>
      <c r="C289" s="227" t="s">
        <v>370</v>
      </c>
      <c r="D289" s="227" t="s">
        <v>145</v>
      </c>
      <c r="E289" s="228" t="s">
        <v>371</v>
      </c>
      <c r="F289" s="229" t="s">
        <v>372</v>
      </c>
      <c r="G289" s="230" t="s">
        <v>367</v>
      </c>
      <c r="H289" s="231">
        <v>7</v>
      </c>
      <c r="I289" s="232"/>
      <c r="J289" s="231">
        <f>ROUND(I289*H289,2)</f>
        <v>0</v>
      </c>
      <c r="K289" s="229" t="s">
        <v>149</v>
      </c>
      <c r="L289" s="45"/>
      <c r="M289" s="233" t="s">
        <v>18</v>
      </c>
      <c r="N289" s="234" t="s">
        <v>41</v>
      </c>
      <c r="O289" s="85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7" t="s">
        <v>251</v>
      </c>
      <c r="AT289" s="237" t="s">
        <v>145</v>
      </c>
      <c r="AU289" s="237" t="s">
        <v>79</v>
      </c>
      <c r="AY289" s="18" t="s">
        <v>142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77</v>
      </c>
      <c r="BK289" s="238">
        <f>ROUND(I289*H289,2)</f>
        <v>0</v>
      </c>
      <c r="BL289" s="18" t="s">
        <v>251</v>
      </c>
      <c r="BM289" s="237" t="s">
        <v>1095</v>
      </c>
    </row>
    <row r="290" spans="1:51" s="14" customFormat="1" ht="12">
      <c r="A290" s="14"/>
      <c r="B290" s="250"/>
      <c r="C290" s="251"/>
      <c r="D290" s="241" t="s">
        <v>152</v>
      </c>
      <c r="E290" s="252" t="s">
        <v>18</v>
      </c>
      <c r="F290" s="253" t="s">
        <v>1096</v>
      </c>
      <c r="G290" s="251"/>
      <c r="H290" s="254">
        <v>7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152</v>
      </c>
      <c r="AU290" s="260" t="s">
        <v>79</v>
      </c>
      <c r="AV290" s="14" t="s">
        <v>79</v>
      </c>
      <c r="AW290" s="14" t="s">
        <v>32</v>
      </c>
      <c r="AX290" s="14" t="s">
        <v>70</v>
      </c>
      <c r="AY290" s="260" t="s">
        <v>142</v>
      </c>
    </row>
    <row r="291" spans="1:51" s="15" customFormat="1" ht="12">
      <c r="A291" s="15"/>
      <c r="B291" s="261"/>
      <c r="C291" s="262"/>
      <c r="D291" s="241" t="s">
        <v>152</v>
      </c>
      <c r="E291" s="263" t="s">
        <v>18</v>
      </c>
      <c r="F291" s="264" t="s">
        <v>156</v>
      </c>
      <c r="G291" s="262"/>
      <c r="H291" s="265">
        <v>7</v>
      </c>
      <c r="I291" s="266"/>
      <c r="J291" s="262"/>
      <c r="K291" s="262"/>
      <c r="L291" s="267"/>
      <c r="M291" s="268"/>
      <c r="N291" s="269"/>
      <c r="O291" s="269"/>
      <c r="P291" s="269"/>
      <c r="Q291" s="269"/>
      <c r="R291" s="269"/>
      <c r="S291" s="269"/>
      <c r="T291" s="27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1" t="s">
        <v>152</v>
      </c>
      <c r="AU291" s="271" t="s">
        <v>79</v>
      </c>
      <c r="AV291" s="15" t="s">
        <v>150</v>
      </c>
      <c r="AW291" s="15" t="s">
        <v>32</v>
      </c>
      <c r="AX291" s="15" t="s">
        <v>77</v>
      </c>
      <c r="AY291" s="271" t="s">
        <v>142</v>
      </c>
    </row>
    <row r="292" spans="1:65" s="2" customFormat="1" ht="16.5" customHeight="1">
      <c r="A292" s="39"/>
      <c r="B292" s="40"/>
      <c r="C292" s="227" t="s">
        <v>375</v>
      </c>
      <c r="D292" s="227" t="s">
        <v>145</v>
      </c>
      <c r="E292" s="228" t="s">
        <v>376</v>
      </c>
      <c r="F292" s="229" t="s">
        <v>377</v>
      </c>
      <c r="G292" s="230" t="s">
        <v>316</v>
      </c>
      <c r="H292" s="231">
        <v>36.23</v>
      </c>
      <c r="I292" s="232"/>
      <c r="J292" s="231">
        <f>ROUND(I292*H292,2)</f>
        <v>0</v>
      </c>
      <c r="K292" s="229" t="s">
        <v>149</v>
      </c>
      <c r="L292" s="45"/>
      <c r="M292" s="233" t="s">
        <v>18</v>
      </c>
      <c r="N292" s="234" t="s">
        <v>41</v>
      </c>
      <c r="O292" s="85"/>
      <c r="P292" s="235">
        <f>O292*H292</f>
        <v>0</v>
      </c>
      <c r="Q292" s="235">
        <v>0</v>
      </c>
      <c r="R292" s="235">
        <f>Q292*H292</f>
        <v>0</v>
      </c>
      <c r="S292" s="235">
        <v>0</v>
      </c>
      <c r="T292" s="23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7" t="s">
        <v>251</v>
      </c>
      <c r="AT292" s="237" t="s">
        <v>145</v>
      </c>
      <c r="AU292" s="237" t="s">
        <v>79</v>
      </c>
      <c r="AY292" s="18" t="s">
        <v>142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8" t="s">
        <v>77</v>
      </c>
      <c r="BK292" s="238">
        <f>ROUND(I292*H292,2)</f>
        <v>0</v>
      </c>
      <c r="BL292" s="18" t="s">
        <v>251</v>
      </c>
      <c r="BM292" s="237" t="s">
        <v>1097</v>
      </c>
    </row>
    <row r="293" spans="1:51" s="14" customFormat="1" ht="12">
      <c r="A293" s="14"/>
      <c r="B293" s="250"/>
      <c r="C293" s="251"/>
      <c r="D293" s="241" t="s">
        <v>152</v>
      </c>
      <c r="E293" s="252" t="s">
        <v>18</v>
      </c>
      <c r="F293" s="253" t="s">
        <v>1098</v>
      </c>
      <c r="G293" s="251"/>
      <c r="H293" s="254">
        <v>14.4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0" t="s">
        <v>152</v>
      </c>
      <c r="AU293" s="260" t="s">
        <v>79</v>
      </c>
      <c r="AV293" s="14" t="s">
        <v>79</v>
      </c>
      <c r="AW293" s="14" t="s">
        <v>32</v>
      </c>
      <c r="AX293" s="14" t="s">
        <v>70</v>
      </c>
      <c r="AY293" s="260" t="s">
        <v>142</v>
      </c>
    </row>
    <row r="294" spans="1:51" s="14" customFormat="1" ht="12">
      <c r="A294" s="14"/>
      <c r="B294" s="250"/>
      <c r="C294" s="251"/>
      <c r="D294" s="241" t="s">
        <v>152</v>
      </c>
      <c r="E294" s="252" t="s">
        <v>18</v>
      </c>
      <c r="F294" s="253" t="s">
        <v>1077</v>
      </c>
      <c r="G294" s="251"/>
      <c r="H294" s="254">
        <v>11.63</v>
      </c>
      <c r="I294" s="255"/>
      <c r="J294" s="251"/>
      <c r="K294" s="251"/>
      <c r="L294" s="256"/>
      <c r="M294" s="257"/>
      <c r="N294" s="258"/>
      <c r="O294" s="258"/>
      <c r="P294" s="258"/>
      <c r="Q294" s="258"/>
      <c r="R294" s="258"/>
      <c r="S294" s="258"/>
      <c r="T294" s="25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0" t="s">
        <v>152</v>
      </c>
      <c r="AU294" s="260" t="s">
        <v>79</v>
      </c>
      <c r="AV294" s="14" t="s">
        <v>79</v>
      </c>
      <c r="AW294" s="14" t="s">
        <v>32</v>
      </c>
      <c r="AX294" s="14" t="s">
        <v>70</v>
      </c>
      <c r="AY294" s="260" t="s">
        <v>142</v>
      </c>
    </row>
    <row r="295" spans="1:51" s="14" customFormat="1" ht="12">
      <c r="A295" s="14"/>
      <c r="B295" s="250"/>
      <c r="C295" s="251"/>
      <c r="D295" s="241" t="s">
        <v>152</v>
      </c>
      <c r="E295" s="252" t="s">
        <v>18</v>
      </c>
      <c r="F295" s="253" t="s">
        <v>1099</v>
      </c>
      <c r="G295" s="251"/>
      <c r="H295" s="254">
        <v>10.2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152</v>
      </c>
      <c r="AU295" s="260" t="s">
        <v>79</v>
      </c>
      <c r="AV295" s="14" t="s">
        <v>79</v>
      </c>
      <c r="AW295" s="14" t="s">
        <v>32</v>
      </c>
      <c r="AX295" s="14" t="s">
        <v>70</v>
      </c>
      <c r="AY295" s="260" t="s">
        <v>142</v>
      </c>
    </row>
    <row r="296" spans="1:51" s="15" customFormat="1" ht="12">
      <c r="A296" s="15"/>
      <c r="B296" s="261"/>
      <c r="C296" s="262"/>
      <c r="D296" s="241" t="s">
        <v>152</v>
      </c>
      <c r="E296" s="263" t="s">
        <v>18</v>
      </c>
      <c r="F296" s="264" t="s">
        <v>156</v>
      </c>
      <c r="G296" s="262"/>
      <c r="H296" s="265">
        <v>36.230000000000004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1" t="s">
        <v>152</v>
      </c>
      <c r="AU296" s="271" t="s">
        <v>79</v>
      </c>
      <c r="AV296" s="15" t="s">
        <v>150</v>
      </c>
      <c r="AW296" s="15" t="s">
        <v>32</v>
      </c>
      <c r="AX296" s="15" t="s">
        <v>77</v>
      </c>
      <c r="AY296" s="271" t="s">
        <v>142</v>
      </c>
    </row>
    <row r="297" spans="1:65" s="2" customFormat="1" ht="24" customHeight="1">
      <c r="A297" s="39"/>
      <c r="B297" s="40"/>
      <c r="C297" s="227" t="s">
        <v>382</v>
      </c>
      <c r="D297" s="227" t="s">
        <v>145</v>
      </c>
      <c r="E297" s="228" t="s">
        <v>383</v>
      </c>
      <c r="F297" s="229" t="s">
        <v>384</v>
      </c>
      <c r="G297" s="230" t="s">
        <v>309</v>
      </c>
      <c r="H297" s="232"/>
      <c r="I297" s="232"/>
      <c r="J297" s="231">
        <f>ROUND(I297*H297,2)</f>
        <v>0</v>
      </c>
      <c r="K297" s="229" t="s">
        <v>149</v>
      </c>
      <c r="L297" s="45"/>
      <c r="M297" s="233" t="s">
        <v>18</v>
      </c>
      <c r="N297" s="234" t="s">
        <v>41</v>
      </c>
      <c r="O297" s="85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7" t="s">
        <v>251</v>
      </c>
      <c r="AT297" s="237" t="s">
        <v>145</v>
      </c>
      <c r="AU297" s="237" t="s">
        <v>79</v>
      </c>
      <c r="AY297" s="18" t="s">
        <v>142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77</v>
      </c>
      <c r="BK297" s="238">
        <f>ROUND(I297*H297,2)</f>
        <v>0</v>
      </c>
      <c r="BL297" s="18" t="s">
        <v>251</v>
      </c>
      <c r="BM297" s="237" t="s">
        <v>1100</v>
      </c>
    </row>
    <row r="298" spans="1:63" s="12" customFormat="1" ht="22.8" customHeight="1">
      <c r="A298" s="12"/>
      <c r="B298" s="211"/>
      <c r="C298" s="212"/>
      <c r="D298" s="213" t="s">
        <v>69</v>
      </c>
      <c r="E298" s="225" t="s">
        <v>386</v>
      </c>
      <c r="F298" s="225" t="s">
        <v>387</v>
      </c>
      <c r="G298" s="212"/>
      <c r="H298" s="212"/>
      <c r="I298" s="215"/>
      <c r="J298" s="226">
        <f>BK298</f>
        <v>0</v>
      </c>
      <c r="K298" s="212"/>
      <c r="L298" s="217"/>
      <c r="M298" s="218"/>
      <c r="N298" s="219"/>
      <c r="O298" s="219"/>
      <c r="P298" s="220">
        <f>SUM(P299:P322)</f>
        <v>0</v>
      </c>
      <c r="Q298" s="219"/>
      <c r="R298" s="220">
        <f>SUM(R299:R322)</f>
        <v>0.028494400000000003</v>
      </c>
      <c r="S298" s="219"/>
      <c r="T298" s="221">
        <f>SUM(T299:T322)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2" t="s">
        <v>79</v>
      </c>
      <c r="AT298" s="223" t="s">
        <v>69</v>
      </c>
      <c r="AU298" s="223" t="s">
        <v>77</v>
      </c>
      <c r="AY298" s="222" t="s">
        <v>142</v>
      </c>
      <c r="BK298" s="224">
        <f>SUM(BK299:BK322)</f>
        <v>0</v>
      </c>
    </row>
    <row r="299" spans="1:65" s="2" customFormat="1" ht="16.5" customHeight="1">
      <c r="A299" s="39"/>
      <c r="B299" s="40"/>
      <c r="C299" s="227" t="s">
        <v>388</v>
      </c>
      <c r="D299" s="227" t="s">
        <v>145</v>
      </c>
      <c r="E299" s="228" t="s">
        <v>389</v>
      </c>
      <c r="F299" s="229" t="s">
        <v>390</v>
      </c>
      <c r="G299" s="230" t="s">
        <v>316</v>
      </c>
      <c r="H299" s="231">
        <v>9.95</v>
      </c>
      <c r="I299" s="232"/>
      <c r="J299" s="231">
        <f>ROUND(I299*H299,2)</f>
        <v>0</v>
      </c>
      <c r="K299" s="229" t="s">
        <v>149</v>
      </c>
      <c r="L299" s="45"/>
      <c r="M299" s="233" t="s">
        <v>18</v>
      </c>
      <c r="N299" s="234" t="s">
        <v>41</v>
      </c>
      <c r="O299" s="85"/>
      <c r="P299" s="235">
        <f>O299*H299</f>
        <v>0</v>
      </c>
      <c r="Q299" s="235">
        <v>0.00091</v>
      </c>
      <c r="R299" s="235">
        <f>Q299*H299</f>
        <v>0.0090545</v>
      </c>
      <c r="S299" s="235">
        <v>0</v>
      </c>
      <c r="T299" s="23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7" t="s">
        <v>251</v>
      </c>
      <c r="AT299" s="237" t="s">
        <v>145</v>
      </c>
      <c r="AU299" s="237" t="s">
        <v>79</v>
      </c>
      <c r="AY299" s="18" t="s">
        <v>142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77</v>
      </c>
      <c r="BK299" s="238">
        <f>ROUND(I299*H299,2)</f>
        <v>0</v>
      </c>
      <c r="BL299" s="18" t="s">
        <v>251</v>
      </c>
      <c r="BM299" s="237" t="s">
        <v>1101</v>
      </c>
    </row>
    <row r="300" spans="1:51" s="14" customFormat="1" ht="12">
      <c r="A300" s="14"/>
      <c r="B300" s="250"/>
      <c r="C300" s="251"/>
      <c r="D300" s="241" t="s">
        <v>152</v>
      </c>
      <c r="E300" s="252" t="s">
        <v>18</v>
      </c>
      <c r="F300" s="253" t="s">
        <v>1079</v>
      </c>
      <c r="G300" s="251"/>
      <c r="H300" s="254">
        <v>2.35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152</v>
      </c>
      <c r="AU300" s="260" t="s">
        <v>79</v>
      </c>
      <c r="AV300" s="14" t="s">
        <v>79</v>
      </c>
      <c r="AW300" s="14" t="s">
        <v>32</v>
      </c>
      <c r="AX300" s="14" t="s">
        <v>70</v>
      </c>
      <c r="AY300" s="260" t="s">
        <v>142</v>
      </c>
    </row>
    <row r="301" spans="1:51" s="14" customFormat="1" ht="12">
      <c r="A301" s="14"/>
      <c r="B301" s="250"/>
      <c r="C301" s="251"/>
      <c r="D301" s="241" t="s">
        <v>152</v>
      </c>
      <c r="E301" s="252" t="s">
        <v>18</v>
      </c>
      <c r="F301" s="253" t="s">
        <v>1080</v>
      </c>
      <c r="G301" s="251"/>
      <c r="H301" s="254">
        <v>2.1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0" t="s">
        <v>152</v>
      </c>
      <c r="AU301" s="260" t="s">
        <v>79</v>
      </c>
      <c r="AV301" s="14" t="s">
        <v>79</v>
      </c>
      <c r="AW301" s="14" t="s">
        <v>32</v>
      </c>
      <c r="AX301" s="14" t="s">
        <v>70</v>
      </c>
      <c r="AY301" s="260" t="s">
        <v>142</v>
      </c>
    </row>
    <row r="302" spans="1:51" s="14" customFormat="1" ht="12">
      <c r="A302" s="14"/>
      <c r="B302" s="250"/>
      <c r="C302" s="251"/>
      <c r="D302" s="241" t="s">
        <v>152</v>
      </c>
      <c r="E302" s="252" t="s">
        <v>18</v>
      </c>
      <c r="F302" s="253" t="s">
        <v>79</v>
      </c>
      <c r="G302" s="251"/>
      <c r="H302" s="254">
        <v>2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152</v>
      </c>
      <c r="AU302" s="260" t="s">
        <v>79</v>
      </c>
      <c r="AV302" s="14" t="s">
        <v>79</v>
      </c>
      <c r="AW302" s="14" t="s">
        <v>32</v>
      </c>
      <c r="AX302" s="14" t="s">
        <v>70</v>
      </c>
      <c r="AY302" s="260" t="s">
        <v>142</v>
      </c>
    </row>
    <row r="303" spans="1:51" s="14" customFormat="1" ht="12">
      <c r="A303" s="14"/>
      <c r="B303" s="250"/>
      <c r="C303" s="251"/>
      <c r="D303" s="241" t="s">
        <v>152</v>
      </c>
      <c r="E303" s="252" t="s">
        <v>18</v>
      </c>
      <c r="F303" s="253" t="s">
        <v>328</v>
      </c>
      <c r="G303" s="251"/>
      <c r="H303" s="254">
        <v>1.5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152</v>
      </c>
      <c r="AU303" s="260" t="s">
        <v>79</v>
      </c>
      <c r="AV303" s="14" t="s">
        <v>79</v>
      </c>
      <c r="AW303" s="14" t="s">
        <v>32</v>
      </c>
      <c r="AX303" s="14" t="s">
        <v>70</v>
      </c>
      <c r="AY303" s="260" t="s">
        <v>142</v>
      </c>
    </row>
    <row r="304" spans="1:51" s="14" customFormat="1" ht="12">
      <c r="A304" s="14"/>
      <c r="B304" s="250"/>
      <c r="C304" s="251"/>
      <c r="D304" s="241" t="s">
        <v>152</v>
      </c>
      <c r="E304" s="252" t="s">
        <v>18</v>
      </c>
      <c r="F304" s="253" t="s">
        <v>328</v>
      </c>
      <c r="G304" s="251"/>
      <c r="H304" s="254">
        <v>1.5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152</v>
      </c>
      <c r="AU304" s="260" t="s">
        <v>79</v>
      </c>
      <c r="AV304" s="14" t="s">
        <v>79</v>
      </c>
      <c r="AW304" s="14" t="s">
        <v>32</v>
      </c>
      <c r="AX304" s="14" t="s">
        <v>70</v>
      </c>
      <c r="AY304" s="260" t="s">
        <v>142</v>
      </c>
    </row>
    <row r="305" spans="1:51" s="14" customFormat="1" ht="12">
      <c r="A305" s="14"/>
      <c r="B305" s="250"/>
      <c r="C305" s="251"/>
      <c r="D305" s="241" t="s">
        <v>152</v>
      </c>
      <c r="E305" s="252" t="s">
        <v>18</v>
      </c>
      <c r="F305" s="253" t="s">
        <v>1081</v>
      </c>
      <c r="G305" s="251"/>
      <c r="H305" s="254">
        <v>0.5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152</v>
      </c>
      <c r="AU305" s="260" t="s">
        <v>79</v>
      </c>
      <c r="AV305" s="14" t="s">
        <v>79</v>
      </c>
      <c r="AW305" s="14" t="s">
        <v>32</v>
      </c>
      <c r="AX305" s="14" t="s">
        <v>70</v>
      </c>
      <c r="AY305" s="260" t="s">
        <v>142</v>
      </c>
    </row>
    <row r="306" spans="1:51" s="15" customFormat="1" ht="12">
      <c r="A306" s="15"/>
      <c r="B306" s="261"/>
      <c r="C306" s="262"/>
      <c r="D306" s="241" t="s">
        <v>152</v>
      </c>
      <c r="E306" s="263" t="s">
        <v>18</v>
      </c>
      <c r="F306" s="264" t="s">
        <v>156</v>
      </c>
      <c r="G306" s="262"/>
      <c r="H306" s="265">
        <v>9.95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1" t="s">
        <v>152</v>
      </c>
      <c r="AU306" s="271" t="s">
        <v>79</v>
      </c>
      <c r="AV306" s="15" t="s">
        <v>150</v>
      </c>
      <c r="AW306" s="15" t="s">
        <v>32</v>
      </c>
      <c r="AX306" s="15" t="s">
        <v>77</v>
      </c>
      <c r="AY306" s="271" t="s">
        <v>142</v>
      </c>
    </row>
    <row r="307" spans="1:65" s="2" customFormat="1" ht="16.5" customHeight="1">
      <c r="A307" s="39"/>
      <c r="B307" s="40"/>
      <c r="C307" s="227" t="s">
        <v>392</v>
      </c>
      <c r="D307" s="227" t="s">
        <v>145</v>
      </c>
      <c r="E307" s="228" t="s">
        <v>393</v>
      </c>
      <c r="F307" s="229" t="s">
        <v>394</v>
      </c>
      <c r="G307" s="230" t="s">
        <v>316</v>
      </c>
      <c r="H307" s="231">
        <v>11.63</v>
      </c>
      <c r="I307" s="232"/>
      <c r="J307" s="231">
        <f>ROUND(I307*H307,2)</f>
        <v>0</v>
      </c>
      <c r="K307" s="229" t="s">
        <v>149</v>
      </c>
      <c r="L307" s="45"/>
      <c r="M307" s="233" t="s">
        <v>18</v>
      </c>
      <c r="N307" s="234" t="s">
        <v>41</v>
      </c>
      <c r="O307" s="85"/>
      <c r="P307" s="235">
        <f>O307*H307</f>
        <v>0</v>
      </c>
      <c r="Q307" s="235">
        <v>0.00119</v>
      </c>
      <c r="R307" s="235">
        <f>Q307*H307</f>
        <v>0.013839700000000002</v>
      </c>
      <c r="S307" s="235">
        <v>0</v>
      </c>
      <c r="T307" s="23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7" t="s">
        <v>251</v>
      </c>
      <c r="AT307" s="237" t="s">
        <v>145</v>
      </c>
      <c r="AU307" s="237" t="s">
        <v>79</v>
      </c>
      <c r="AY307" s="18" t="s">
        <v>142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77</v>
      </c>
      <c r="BK307" s="238">
        <f>ROUND(I307*H307,2)</f>
        <v>0</v>
      </c>
      <c r="BL307" s="18" t="s">
        <v>251</v>
      </c>
      <c r="BM307" s="237" t="s">
        <v>1102</v>
      </c>
    </row>
    <row r="308" spans="1:51" s="14" customFormat="1" ht="12">
      <c r="A308" s="14"/>
      <c r="B308" s="250"/>
      <c r="C308" s="251"/>
      <c r="D308" s="241" t="s">
        <v>152</v>
      </c>
      <c r="E308" s="252" t="s">
        <v>18</v>
      </c>
      <c r="F308" s="253" t="s">
        <v>1083</v>
      </c>
      <c r="G308" s="251"/>
      <c r="H308" s="254">
        <v>3.2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152</v>
      </c>
      <c r="AU308" s="260" t="s">
        <v>79</v>
      </c>
      <c r="AV308" s="14" t="s">
        <v>79</v>
      </c>
      <c r="AW308" s="14" t="s">
        <v>32</v>
      </c>
      <c r="AX308" s="14" t="s">
        <v>70</v>
      </c>
      <c r="AY308" s="260" t="s">
        <v>142</v>
      </c>
    </row>
    <row r="309" spans="1:51" s="14" customFormat="1" ht="12">
      <c r="A309" s="14"/>
      <c r="B309" s="250"/>
      <c r="C309" s="251"/>
      <c r="D309" s="241" t="s">
        <v>152</v>
      </c>
      <c r="E309" s="252" t="s">
        <v>18</v>
      </c>
      <c r="F309" s="253" t="s">
        <v>1084</v>
      </c>
      <c r="G309" s="251"/>
      <c r="H309" s="254">
        <v>2.43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0" t="s">
        <v>152</v>
      </c>
      <c r="AU309" s="260" t="s">
        <v>79</v>
      </c>
      <c r="AV309" s="14" t="s">
        <v>79</v>
      </c>
      <c r="AW309" s="14" t="s">
        <v>32</v>
      </c>
      <c r="AX309" s="14" t="s">
        <v>70</v>
      </c>
      <c r="AY309" s="260" t="s">
        <v>142</v>
      </c>
    </row>
    <row r="310" spans="1:51" s="14" customFormat="1" ht="12">
      <c r="A310" s="14"/>
      <c r="B310" s="250"/>
      <c r="C310" s="251"/>
      <c r="D310" s="241" t="s">
        <v>152</v>
      </c>
      <c r="E310" s="252" t="s">
        <v>18</v>
      </c>
      <c r="F310" s="253" t="s">
        <v>335</v>
      </c>
      <c r="G310" s="251"/>
      <c r="H310" s="254">
        <v>1.5</v>
      </c>
      <c r="I310" s="255"/>
      <c r="J310" s="251"/>
      <c r="K310" s="251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152</v>
      </c>
      <c r="AU310" s="260" t="s">
        <v>79</v>
      </c>
      <c r="AV310" s="14" t="s">
        <v>79</v>
      </c>
      <c r="AW310" s="14" t="s">
        <v>32</v>
      </c>
      <c r="AX310" s="14" t="s">
        <v>70</v>
      </c>
      <c r="AY310" s="260" t="s">
        <v>142</v>
      </c>
    </row>
    <row r="311" spans="1:51" s="14" customFormat="1" ht="12">
      <c r="A311" s="14"/>
      <c r="B311" s="250"/>
      <c r="C311" s="251"/>
      <c r="D311" s="241" t="s">
        <v>152</v>
      </c>
      <c r="E311" s="252" t="s">
        <v>18</v>
      </c>
      <c r="F311" s="253" t="s">
        <v>327</v>
      </c>
      <c r="G311" s="251"/>
      <c r="H311" s="254">
        <v>2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152</v>
      </c>
      <c r="AU311" s="260" t="s">
        <v>79</v>
      </c>
      <c r="AV311" s="14" t="s">
        <v>79</v>
      </c>
      <c r="AW311" s="14" t="s">
        <v>32</v>
      </c>
      <c r="AX311" s="14" t="s">
        <v>70</v>
      </c>
      <c r="AY311" s="260" t="s">
        <v>142</v>
      </c>
    </row>
    <row r="312" spans="1:51" s="14" customFormat="1" ht="12">
      <c r="A312" s="14"/>
      <c r="B312" s="250"/>
      <c r="C312" s="251"/>
      <c r="D312" s="241" t="s">
        <v>152</v>
      </c>
      <c r="E312" s="252" t="s">
        <v>18</v>
      </c>
      <c r="F312" s="253" t="s">
        <v>328</v>
      </c>
      <c r="G312" s="251"/>
      <c r="H312" s="254">
        <v>1.5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152</v>
      </c>
      <c r="AU312" s="260" t="s">
        <v>79</v>
      </c>
      <c r="AV312" s="14" t="s">
        <v>79</v>
      </c>
      <c r="AW312" s="14" t="s">
        <v>32</v>
      </c>
      <c r="AX312" s="14" t="s">
        <v>70</v>
      </c>
      <c r="AY312" s="260" t="s">
        <v>142</v>
      </c>
    </row>
    <row r="313" spans="1:51" s="14" customFormat="1" ht="12">
      <c r="A313" s="14"/>
      <c r="B313" s="250"/>
      <c r="C313" s="251"/>
      <c r="D313" s="241" t="s">
        <v>152</v>
      </c>
      <c r="E313" s="252" t="s">
        <v>18</v>
      </c>
      <c r="F313" s="253" t="s">
        <v>336</v>
      </c>
      <c r="G313" s="251"/>
      <c r="H313" s="254">
        <v>1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152</v>
      </c>
      <c r="AU313" s="260" t="s">
        <v>79</v>
      </c>
      <c r="AV313" s="14" t="s">
        <v>79</v>
      </c>
      <c r="AW313" s="14" t="s">
        <v>32</v>
      </c>
      <c r="AX313" s="14" t="s">
        <v>70</v>
      </c>
      <c r="AY313" s="260" t="s">
        <v>142</v>
      </c>
    </row>
    <row r="314" spans="1:51" s="15" customFormat="1" ht="12">
      <c r="A314" s="15"/>
      <c r="B314" s="261"/>
      <c r="C314" s="262"/>
      <c r="D314" s="241" t="s">
        <v>152</v>
      </c>
      <c r="E314" s="263" t="s">
        <v>18</v>
      </c>
      <c r="F314" s="264" t="s">
        <v>156</v>
      </c>
      <c r="G314" s="262"/>
      <c r="H314" s="265">
        <v>11.63</v>
      </c>
      <c r="I314" s="266"/>
      <c r="J314" s="262"/>
      <c r="K314" s="262"/>
      <c r="L314" s="267"/>
      <c r="M314" s="268"/>
      <c r="N314" s="269"/>
      <c r="O314" s="269"/>
      <c r="P314" s="269"/>
      <c r="Q314" s="269"/>
      <c r="R314" s="269"/>
      <c r="S314" s="269"/>
      <c r="T314" s="270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1" t="s">
        <v>152</v>
      </c>
      <c r="AU314" s="271" t="s">
        <v>79</v>
      </c>
      <c r="AV314" s="15" t="s">
        <v>150</v>
      </c>
      <c r="AW314" s="15" t="s">
        <v>32</v>
      </c>
      <c r="AX314" s="15" t="s">
        <v>77</v>
      </c>
      <c r="AY314" s="271" t="s">
        <v>142</v>
      </c>
    </row>
    <row r="315" spans="1:65" s="2" customFormat="1" ht="16.5" customHeight="1">
      <c r="A315" s="39"/>
      <c r="B315" s="40"/>
      <c r="C315" s="227" t="s">
        <v>396</v>
      </c>
      <c r="D315" s="227" t="s">
        <v>145</v>
      </c>
      <c r="E315" s="228" t="s">
        <v>397</v>
      </c>
      <c r="F315" s="229" t="s">
        <v>398</v>
      </c>
      <c r="G315" s="230" t="s">
        <v>399</v>
      </c>
      <c r="H315" s="231">
        <v>6</v>
      </c>
      <c r="I315" s="232"/>
      <c r="J315" s="231">
        <f>ROUND(I315*H315,2)</f>
        <v>0</v>
      </c>
      <c r="K315" s="229" t="s">
        <v>149</v>
      </c>
      <c r="L315" s="45"/>
      <c r="M315" s="233" t="s">
        <v>18</v>
      </c>
      <c r="N315" s="234" t="s">
        <v>41</v>
      </c>
      <c r="O315" s="85"/>
      <c r="P315" s="235">
        <f>O315*H315</f>
        <v>0</v>
      </c>
      <c r="Q315" s="235">
        <v>0.00025</v>
      </c>
      <c r="R315" s="235">
        <f>Q315*H315</f>
        <v>0.0015</v>
      </c>
      <c r="S315" s="235">
        <v>0</v>
      </c>
      <c r="T315" s="23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7" t="s">
        <v>251</v>
      </c>
      <c r="AT315" s="237" t="s">
        <v>145</v>
      </c>
      <c r="AU315" s="237" t="s">
        <v>79</v>
      </c>
      <c r="AY315" s="18" t="s">
        <v>142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8" t="s">
        <v>77</v>
      </c>
      <c r="BK315" s="238">
        <f>ROUND(I315*H315,2)</f>
        <v>0</v>
      </c>
      <c r="BL315" s="18" t="s">
        <v>251</v>
      </c>
      <c r="BM315" s="237" t="s">
        <v>1103</v>
      </c>
    </row>
    <row r="316" spans="1:51" s="14" customFormat="1" ht="12">
      <c r="A316" s="14"/>
      <c r="B316" s="250"/>
      <c r="C316" s="251"/>
      <c r="D316" s="241" t="s">
        <v>152</v>
      </c>
      <c r="E316" s="252" t="s">
        <v>18</v>
      </c>
      <c r="F316" s="253" t="s">
        <v>1104</v>
      </c>
      <c r="G316" s="251"/>
      <c r="H316" s="254">
        <v>6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152</v>
      </c>
      <c r="AU316" s="260" t="s">
        <v>79</v>
      </c>
      <c r="AV316" s="14" t="s">
        <v>79</v>
      </c>
      <c r="AW316" s="14" t="s">
        <v>32</v>
      </c>
      <c r="AX316" s="14" t="s">
        <v>70</v>
      </c>
      <c r="AY316" s="260" t="s">
        <v>142</v>
      </c>
    </row>
    <row r="317" spans="1:51" s="15" customFormat="1" ht="12">
      <c r="A317" s="15"/>
      <c r="B317" s="261"/>
      <c r="C317" s="262"/>
      <c r="D317" s="241" t="s">
        <v>152</v>
      </c>
      <c r="E317" s="263" t="s">
        <v>18</v>
      </c>
      <c r="F317" s="264" t="s">
        <v>156</v>
      </c>
      <c r="G317" s="262"/>
      <c r="H317" s="265">
        <v>6</v>
      </c>
      <c r="I317" s="266"/>
      <c r="J317" s="262"/>
      <c r="K317" s="262"/>
      <c r="L317" s="267"/>
      <c r="M317" s="268"/>
      <c r="N317" s="269"/>
      <c r="O317" s="269"/>
      <c r="P317" s="269"/>
      <c r="Q317" s="269"/>
      <c r="R317" s="269"/>
      <c r="S317" s="269"/>
      <c r="T317" s="27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1" t="s">
        <v>152</v>
      </c>
      <c r="AU317" s="271" t="s">
        <v>79</v>
      </c>
      <c r="AV317" s="15" t="s">
        <v>150</v>
      </c>
      <c r="AW317" s="15" t="s">
        <v>32</v>
      </c>
      <c r="AX317" s="15" t="s">
        <v>77</v>
      </c>
      <c r="AY317" s="271" t="s">
        <v>142</v>
      </c>
    </row>
    <row r="318" spans="1:65" s="2" customFormat="1" ht="24" customHeight="1">
      <c r="A318" s="39"/>
      <c r="B318" s="40"/>
      <c r="C318" s="227" t="s">
        <v>402</v>
      </c>
      <c r="D318" s="227" t="s">
        <v>145</v>
      </c>
      <c r="E318" s="228" t="s">
        <v>403</v>
      </c>
      <c r="F318" s="229" t="s">
        <v>404</v>
      </c>
      <c r="G318" s="230" t="s">
        <v>316</v>
      </c>
      <c r="H318" s="231">
        <v>21.58</v>
      </c>
      <c r="I318" s="232"/>
      <c r="J318" s="231">
        <f>ROUND(I318*H318,2)</f>
        <v>0</v>
      </c>
      <c r="K318" s="229" t="s">
        <v>149</v>
      </c>
      <c r="L318" s="45"/>
      <c r="M318" s="233" t="s">
        <v>18</v>
      </c>
      <c r="N318" s="234" t="s">
        <v>41</v>
      </c>
      <c r="O318" s="85"/>
      <c r="P318" s="235">
        <f>O318*H318</f>
        <v>0</v>
      </c>
      <c r="Q318" s="235">
        <v>0.00019</v>
      </c>
      <c r="R318" s="235">
        <f>Q318*H318</f>
        <v>0.0041002</v>
      </c>
      <c r="S318" s="235">
        <v>0</v>
      </c>
      <c r="T318" s="23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7" t="s">
        <v>251</v>
      </c>
      <c r="AT318" s="237" t="s">
        <v>145</v>
      </c>
      <c r="AU318" s="237" t="s">
        <v>79</v>
      </c>
      <c r="AY318" s="18" t="s">
        <v>142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8" t="s">
        <v>77</v>
      </c>
      <c r="BK318" s="238">
        <f>ROUND(I318*H318,2)</f>
        <v>0</v>
      </c>
      <c r="BL318" s="18" t="s">
        <v>251</v>
      </c>
      <c r="BM318" s="237" t="s">
        <v>1105</v>
      </c>
    </row>
    <row r="319" spans="1:51" s="14" customFormat="1" ht="12">
      <c r="A319" s="14"/>
      <c r="B319" s="250"/>
      <c r="C319" s="251"/>
      <c r="D319" s="241" t="s">
        <v>152</v>
      </c>
      <c r="E319" s="252" t="s">
        <v>18</v>
      </c>
      <c r="F319" s="253" t="s">
        <v>1076</v>
      </c>
      <c r="G319" s="251"/>
      <c r="H319" s="254">
        <v>9.95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152</v>
      </c>
      <c r="AU319" s="260" t="s">
        <v>79</v>
      </c>
      <c r="AV319" s="14" t="s">
        <v>79</v>
      </c>
      <c r="AW319" s="14" t="s">
        <v>32</v>
      </c>
      <c r="AX319" s="14" t="s">
        <v>70</v>
      </c>
      <c r="AY319" s="260" t="s">
        <v>142</v>
      </c>
    </row>
    <row r="320" spans="1:51" s="14" customFormat="1" ht="12">
      <c r="A320" s="14"/>
      <c r="B320" s="250"/>
      <c r="C320" s="251"/>
      <c r="D320" s="241" t="s">
        <v>152</v>
      </c>
      <c r="E320" s="252" t="s">
        <v>18</v>
      </c>
      <c r="F320" s="253" t="s">
        <v>1077</v>
      </c>
      <c r="G320" s="251"/>
      <c r="H320" s="254">
        <v>11.63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152</v>
      </c>
      <c r="AU320" s="260" t="s">
        <v>79</v>
      </c>
      <c r="AV320" s="14" t="s">
        <v>79</v>
      </c>
      <c r="AW320" s="14" t="s">
        <v>32</v>
      </c>
      <c r="AX320" s="14" t="s">
        <v>70</v>
      </c>
      <c r="AY320" s="260" t="s">
        <v>142</v>
      </c>
    </row>
    <row r="321" spans="1:51" s="15" customFormat="1" ht="12">
      <c r="A321" s="15"/>
      <c r="B321" s="261"/>
      <c r="C321" s="262"/>
      <c r="D321" s="241" t="s">
        <v>152</v>
      </c>
      <c r="E321" s="263" t="s">
        <v>18</v>
      </c>
      <c r="F321" s="264" t="s">
        <v>156</v>
      </c>
      <c r="G321" s="262"/>
      <c r="H321" s="265">
        <v>21.58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1" t="s">
        <v>152</v>
      </c>
      <c r="AU321" s="271" t="s">
        <v>79</v>
      </c>
      <c r="AV321" s="15" t="s">
        <v>150</v>
      </c>
      <c r="AW321" s="15" t="s">
        <v>32</v>
      </c>
      <c r="AX321" s="15" t="s">
        <v>77</v>
      </c>
      <c r="AY321" s="271" t="s">
        <v>142</v>
      </c>
    </row>
    <row r="322" spans="1:65" s="2" customFormat="1" ht="24" customHeight="1">
      <c r="A322" s="39"/>
      <c r="B322" s="40"/>
      <c r="C322" s="227" t="s">
        <v>406</v>
      </c>
      <c r="D322" s="227" t="s">
        <v>145</v>
      </c>
      <c r="E322" s="228" t="s">
        <v>407</v>
      </c>
      <c r="F322" s="229" t="s">
        <v>408</v>
      </c>
      <c r="G322" s="230" t="s">
        <v>309</v>
      </c>
      <c r="H322" s="232"/>
      <c r="I322" s="232"/>
      <c r="J322" s="231">
        <f>ROUND(I322*H322,2)</f>
        <v>0</v>
      </c>
      <c r="K322" s="229" t="s">
        <v>149</v>
      </c>
      <c r="L322" s="45"/>
      <c r="M322" s="233" t="s">
        <v>18</v>
      </c>
      <c r="N322" s="234" t="s">
        <v>41</v>
      </c>
      <c r="O322" s="85"/>
      <c r="P322" s="235">
        <f>O322*H322</f>
        <v>0</v>
      </c>
      <c r="Q322" s="235">
        <v>0</v>
      </c>
      <c r="R322" s="235">
        <f>Q322*H322</f>
        <v>0</v>
      </c>
      <c r="S322" s="235">
        <v>0</v>
      </c>
      <c r="T322" s="236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7" t="s">
        <v>251</v>
      </c>
      <c r="AT322" s="237" t="s">
        <v>145</v>
      </c>
      <c r="AU322" s="237" t="s">
        <v>79</v>
      </c>
      <c r="AY322" s="18" t="s">
        <v>142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8" t="s">
        <v>77</v>
      </c>
      <c r="BK322" s="238">
        <f>ROUND(I322*H322,2)</f>
        <v>0</v>
      </c>
      <c r="BL322" s="18" t="s">
        <v>251</v>
      </c>
      <c r="BM322" s="237" t="s">
        <v>1106</v>
      </c>
    </row>
    <row r="323" spans="1:63" s="12" customFormat="1" ht="22.8" customHeight="1">
      <c r="A323" s="12"/>
      <c r="B323" s="211"/>
      <c r="C323" s="212"/>
      <c r="D323" s="213" t="s">
        <v>69</v>
      </c>
      <c r="E323" s="225" t="s">
        <v>410</v>
      </c>
      <c r="F323" s="225" t="s">
        <v>411</v>
      </c>
      <c r="G323" s="212"/>
      <c r="H323" s="212"/>
      <c r="I323" s="215"/>
      <c r="J323" s="226">
        <f>BK323</f>
        <v>0</v>
      </c>
      <c r="K323" s="212"/>
      <c r="L323" s="217"/>
      <c r="M323" s="218"/>
      <c r="N323" s="219"/>
      <c r="O323" s="219"/>
      <c r="P323" s="220">
        <f>SUM(P324:P439)</f>
        <v>0</v>
      </c>
      <c r="Q323" s="219"/>
      <c r="R323" s="220">
        <f>SUM(R324:R439)</f>
        <v>0.32393999999999995</v>
      </c>
      <c r="S323" s="219"/>
      <c r="T323" s="221">
        <f>SUM(T324:T439)</f>
        <v>0.36702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2" t="s">
        <v>79</v>
      </c>
      <c r="AT323" s="223" t="s">
        <v>69</v>
      </c>
      <c r="AU323" s="223" t="s">
        <v>77</v>
      </c>
      <c r="AY323" s="222" t="s">
        <v>142</v>
      </c>
      <c r="BK323" s="224">
        <f>SUM(BK324:BK439)</f>
        <v>0</v>
      </c>
    </row>
    <row r="324" spans="1:65" s="2" customFormat="1" ht="16.5" customHeight="1">
      <c r="A324" s="39"/>
      <c r="B324" s="40"/>
      <c r="C324" s="227" t="s">
        <v>412</v>
      </c>
      <c r="D324" s="227" t="s">
        <v>145</v>
      </c>
      <c r="E324" s="228" t="s">
        <v>413</v>
      </c>
      <c r="F324" s="229" t="s">
        <v>414</v>
      </c>
      <c r="G324" s="230" t="s">
        <v>415</v>
      </c>
      <c r="H324" s="231">
        <v>6</v>
      </c>
      <c r="I324" s="232"/>
      <c r="J324" s="231">
        <f>ROUND(I324*H324,2)</f>
        <v>0</v>
      </c>
      <c r="K324" s="229" t="s">
        <v>149</v>
      </c>
      <c r="L324" s="45"/>
      <c r="M324" s="233" t="s">
        <v>18</v>
      </c>
      <c r="N324" s="234" t="s">
        <v>41</v>
      </c>
      <c r="O324" s="85"/>
      <c r="P324" s="235">
        <f>O324*H324</f>
        <v>0</v>
      </c>
      <c r="Q324" s="235">
        <v>0</v>
      </c>
      <c r="R324" s="235">
        <f>Q324*H324</f>
        <v>0</v>
      </c>
      <c r="S324" s="235">
        <v>0.01933</v>
      </c>
      <c r="T324" s="236">
        <f>S324*H324</f>
        <v>0.11598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7" t="s">
        <v>251</v>
      </c>
      <c r="AT324" s="237" t="s">
        <v>145</v>
      </c>
      <c r="AU324" s="237" t="s">
        <v>79</v>
      </c>
      <c r="AY324" s="18" t="s">
        <v>142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8" t="s">
        <v>77</v>
      </c>
      <c r="BK324" s="238">
        <f>ROUND(I324*H324,2)</f>
        <v>0</v>
      </c>
      <c r="BL324" s="18" t="s">
        <v>251</v>
      </c>
      <c r="BM324" s="237" t="s">
        <v>1107</v>
      </c>
    </row>
    <row r="325" spans="1:51" s="13" customFormat="1" ht="12">
      <c r="A325" s="13"/>
      <c r="B325" s="239"/>
      <c r="C325" s="240"/>
      <c r="D325" s="241" t="s">
        <v>152</v>
      </c>
      <c r="E325" s="242" t="s">
        <v>18</v>
      </c>
      <c r="F325" s="243" t="s">
        <v>1047</v>
      </c>
      <c r="G325" s="240"/>
      <c r="H325" s="242" t="s">
        <v>18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9" t="s">
        <v>152</v>
      </c>
      <c r="AU325" s="249" t="s">
        <v>79</v>
      </c>
      <c r="AV325" s="13" t="s">
        <v>77</v>
      </c>
      <c r="AW325" s="13" t="s">
        <v>32</v>
      </c>
      <c r="AX325" s="13" t="s">
        <v>70</v>
      </c>
      <c r="AY325" s="249" t="s">
        <v>142</v>
      </c>
    </row>
    <row r="326" spans="1:51" s="14" customFormat="1" ht="12">
      <c r="A326" s="14"/>
      <c r="B326" s="250"/>
      <c r="C326" s="251"/>
      <c r="D326" s="241" t="s">
        <v>152</v>
      </c>
      <c r="E326" s="252" t="s">
        <v>18</v>
      </c>
      <c r="F326" s="253" t="s">
        <v>1108</v>
      </c>
      <c r="G326" s="251"/>
      <c r="H326" s="254">
        <v>6</v>
      </c>
      <c r="I326" s="255"/>
      <c r="J326" s="251"/>
      <c r="K326" s="251"/>
      <c r="L326" s="256"/>
      <c r="M326" s="257"/>
      <c r="N326" s="258"/>
      <c r="O326" s="258"/>
      <c r="P326" s="258"/>
      <c r="Q326" s="258"/>
      <c r="R326" s="258"/>
      <c r="S326" s="258"/>
      <c r="T326" s="25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0" t="s">
        <v>152</v>
      </c>
      <c r="AU326" s="260" t="s">
        <v>79</v>
      </c>
      <c r="AV326" s="14" t="s">
        <v>79</v>
      </c>
      <c r="AW326" s="14" t="s">
        <v>32</v>
      </c>
      <c r="AX326" s="14" t="s">
        <v>70</v>
      </c>
      <c r="AY326" s="260" t="s">
        <v>142</v>
      </c>
    </row>
    <row r="327" spans="1:51" s="15" customFormat="1" ht="12">
      <c r="A327" s="15"/>
      <c r="B327" s="261"/>
      <c r="C327" s="262"/>
      <c r="D327" s="241" t="s">
        <v>152</v>
      </c>
      <c r="E327" s="263" t="s">
        <v>18</v>
      </c>
      <c r="F327" s="264" t="s">
        <v>156</v>
      </c>
      <c r="G327" s="262"/>
      <c r="H327" s="265">
        <v>6</v>
      </c>
      <c r="I327" s="266"/>
      <c r="J327" s="262"/>
      <c r="K327" s="262"/>
      <c r="L327" s="267"/>
      <c r="M327" s="268"/>
      <c r="N327" s="269"/>
      <c r="O327" s="269"/>
      <c r="P327" s="269"/>
      <c r="Q327" s="269"/>
      <c r="R327" s="269"/>
      <c r="S327" s="269"/>
      <c r="T327" s="270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1" t="s">
        <v>152</v>
      </c>
      <c r="AU327" s="271" t="s">
        <v>79</v>
      </c>
      <c r="AV327" s="15" t="s">
        <v>150</v>
      </c>
      <c r="AW327" s="15" t="s">
        <v>32</v>
      </c>
      <c r="AX327" s="15" t="s">
        <v>77</v>
      </c>
      <c r="AY327" s="271" t="s">
        <v>142</v>
      </c>
    </row>
    <row r="328" spans="1:65" s="2" customFormat="1" ht="16.5" customHeight="1">
      <c r="A328" s="39"/>
      <c r="B328" s="40"/>
      <c r="C328" s="227" t="s">
        <v>419</v>
      </c>
      <c r="D328" s="227" t="s">
        <v>145</v>
      </c>
      <c r="E328" s="228" t="s">
        <v>1109</v>
      </c>
      <c r="F328" s="229" t="s">
        <v>1110</v>
      </c>
      <c r="G328" s="230" t="s">
        <v>367</v>
      </c>
      <c r="H328" s="231">
        <v>1</v>
      </c>
      <c r="I328" s="232"/>
      <c r="J328" s="231">
        <f>ROUND(I328*H328,2)</f>
        <v>0</v>
      </c>
      <c r="K328" s="229" t="s">
        <v>149</v>
      </c>
      <c r="L328" s="45"/>
      <c r="M328" s="233" t="s">
        <v>18</v>
      </c>
      <c r="N328" s="234" t="s">
        <v>41</v>
      </c>
      <c r="O328" s="85"/>
      <c r="P328" s="235">
        <f>O328*H328</f>
        <v>0</v>
      </c>
      <c r="Q328" s="235">
        <v>0.00093</v>
      </c>
      <c r="R328" s="235">
        <f>Q328*H328</f>
        <v>0.00093</v>
      </c>
      <c r="S328" s="235">
        <v>0</v>
      </c>
      <c r="T328" s="236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7" t="s">
        <v>251</v>
      </c>
      <c r="AT328" s="237" t="s">
        <v>145</v>
      </c>
      <c r="AU328" s="237" t="s">
        <v>79</v>
      </c>
      <c r="AY328" s="18" t="s">
        <v>142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8" t="s">
        <v>77</v>
      </c>
      <c r="BK328" s="238">
        <f>ROUND(I328*H328,2)</f>
        <v>0</v>
      </c>
      <c r="BL328" s="18" t="s">
        <v>251</v>
      </c>
      <c r="BM328" s="237" t="s">
        <v>1111</v>
      </c>
    </row>
    <row r="329" spans="1:51" s="13" customFormat="1" ht="12">
      <c r="A329" s="13"/>
      <c r="B329" s="239"/>
      <c r="C329" s="240"/>
      <c r="D329" s="241" t="s">
        <v>152</v>
      </c>
      <c r="E329" s="242" t="s">
        <v>18</v>
      </c>
      <c r="F329" s="243" t="s">
        <v>1018</v>
      </c>
      <c r="G329" s="240"/>
      <c r="H329" s="242" t="s">
        <v>18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152</v>
      </c>
      <c r="AU329" s="249" t="s">
        <v>79</v>
      </c>
      <c r="AV329" s="13" t="s">
        <v>77</v>
      </c>
      <c r="AW329" s="13" t="s">
        <v>32</v>
      </c>
      <c r="AX329" s="13" t="s">
        <v>70</v>
      </c>
      <c r="AY329" s="249" t="s">
        <v>142</v>
      </c>
    </row>
    <row r="330" spans="1:51" s="14" customFormat="1" ht="12">
      <c r="A330" s="14"/>
      <c r="B330" s="250"/>
      <c r="C330" s="251"/>
      <c r="D330" s="241" t="s">
        <v>152</v>
      </c>
      <c r="E330" s="252" t="s">
        <v>18</v>
      </c>
      <c r="F330" s="253" t="s">
        <v>77</v>
      </c>
      <c r="G330" s="251"/>
      <c r="H330" s="254">
        <v>1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0" t="s">
        <v>152</v>
      </c>
      <c r="AU330" s="260" t="s">
        <v>79</v>
      </c>
      <c r="AV330" s="14" t="s">
        <v>79</v>
      </c>
      <c r="AW330" s="14" t="s">
        <v>32</v>
      </c>
      <c r="AX330" s="14" t="s">
        <v>70</v>
      </c>
      <c r="AY330" s="260" t="s">
        <v>142</v>
      </c>
    </row>
    <row r="331" spans="1:51" s="15" customFormat="1" ht="12">
      <c r="A331" s="15"/>
      <c r="B331" s="261"/>
      <c r="C331" s="262"/>
      <c r="D331" s="241" t="s">
        <v>152</v>
      </c>
      <c r="E331" s="263" t="s">
        <v>18</v>
      </c>
      <c r="F331" s="264" t="s">
        <v>156</v>
      </c>
      <c r="G331" s="262"/>
      <c r="H331" s="265">
        <v>1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1" t="s">
        <v>152</v>
      </c>
      <c r="AU331" s="271" t="s">
        <v>79</v>
      </c>
      <c r="AV331" s="15" t="s">
        <v>150</v>
      </c>
      <c r="AW331" s="15" t="s">
        <v>32</v>
      </c>
      <c r="AX331" s="15" t="s">
        <v>77</v>
      </c>
      <c r="AY331" s="271" t="s">
        <v>142</v>
      </c>
    </row>
    <row r="332" spans="1:65" s="2" customFormat="1" ht="16.5" customHeight="1">
      <c r="A332" s="39"/>
      <c r="B332" s="40"/>
      <c r="C332" s="272" t="s">
        <v>423</v>
      </c>
      <c r="D332" s="272" t="s">
        <v>321</v>
      </c>
      <c r="E332" s="273" t="s">
        <v>424</v>
      </c>
      <c r="F332" s="274" t="s">
        <v>425</v>
      </c>
      <c r="G332" s="275" t="s">
        <v>367</v>
      </c>
      <c r="H332" s="276">
        <v>1</v>
      </c>
      <c r="I332" s="277"/>
      <c r="J332" s="276">
        <f>ROUND(I332*H332,2)</f>
        <v>0</v>
      </c>
      <c r="K332" s="274" t="s">
        <v>149</v>
      </c>
      <c r="L332" s="278"/>
      <c r="M332" s="279" t="s">
        <v>18</v>
      </c>
      <c r="N332" s="280" t="s">
        <v>41</v>
      </c>
      <c r="O332" s="85"/>
      <c r="P332" s="235">
        <f>O332*H332</f>
        <v>0</v>
      </c>
      <c r="Q332" s="235">
        <v>0.0028</v>
      </c>
      <c r="R332" s="235">
        <f>Q332*H332</f>
        <v>0.0028</v>
      </c>
      <c r="S332" s="235">
        <v>0</v>
      </c>
      <c r="T332" s="23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7" t="s">
        <v>324</v>
      </c>
      <c r="AT332" s="237" t="s">
        <v>321</v>
      </c>
      <c r="AU332" s="237" t="s">
        <v>79</v>
      </c>
      <c r="AY332" s="18" t="s">
        <v>142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8" t="s">
        <v>77</v>
      </c>
      <c r="BK332" s="238">
        <f>ROUND(I332*H332,2)</f>
        <v>0</v>
      </c>
      <c r="BL332" s="18" t="s">
        <v>251</v>
      </c>
      <c r="BM332" s="237" t="s">
        <v>1112</v>
      </c>
    </row>
    <row r="333" spans="1:51" s="13" customFormat="1" ht="12">
      <c r="A333" s="13"/>
      <c r="B333" s="239"/>
      <c r="C333" s="240"/>
      <c r="D333" s="241" t="s">
        <v>152</v>
      </c>
      <c r="E333" s="242" t="s">
        <v>18</v>
      </c>
      <c r="F333" s="243" t="s">
        <v>1018</v>
      </c>
      <c r="G333" s="240"/>
      <c r="H333" s="242" t="s">
        <v>18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152</v>
      </c>
      <c r="AU333" s="249" t="s">
        <v>79</v>
      </c>
      <c r="AV333" s="13" t="s">
        <v>77</v>
      </c>
      <c r="AW333" s="13" t="s">
        <v>32</v>
      </c>
      <c r="AX333" s="13" t="s">
        <v>70</v>
      </c>
      <c r="AY333" s="249" t="s">
        <v>142</v>
      </c>
    </row>
    <row r="334" spans="1:51" s="14" customFormat="1" ht="12">
      <c r="A334" s="14"/>
      <c r="B334" s="250"/>
      <c r="C334" s="251"/>
      <c r="D334" s="241" t="s">
        <v>152</v>
      </c>
      <c r="E334" s="252" t="s">
        <v>18</v>
      </c>
      <c r="F334" s="253" t="s">
        <v>77</v>
      </c>
      <c r="G334" s="251"/>
      <c r="H334" s="254">
        <v>1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152</v>
      </c>
      <c r="AU334" s="260" t="s">
        <v>79</v>
      </c>
      <c r="AV334" s="14" t="s">
        <v>79</v>
      </c>
      <c r="AW334" s="14" t="s">
        <v>32</v>
      </c>
      <c r="AX334" s="14" t="s">
        <v>70</v>
      </c>
      <c r="AY334" s="260" t="s">
        <v>142</v>
      </c>
    </row>
    <row r="335" spans="1:51" s="15" customFormat="1" ht="12">
      <c r="A335" s="15"/>
      <c r="B335" s="261"/>
      <c r="C335" s="262"/>
      <c r="D335" s="241" t="s">
        <v>152</v>
      </c>
      <c r="E335" s="263" t="s">
        <v>18</v>
      </c>
      <c r="F335" s="264" t="s">
        <v>156</v>
      </c>
      <c r="G335" s="262"/>
      <c r="H335" s="265">
        <v>1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1" t="s">
        <v>152</v>
      </c>
      <c r="AU335" s="271" t="s">
        <v>79</v>
      </c>
      <c r="AV335" s="15" t="s">
        <v>150</v>
      </c>
      <c r="AW335" s="15" t="s">
        <v>32</v>
      </c>
      <c r="AX335" s="15" t="s">
        <v>77</v>
      </c>
      <c r="AY335" s="271" t="s">
        <v>142</v>
      </c>
    </row>
    <row r="336" spans="1:65" s="2" customFormat="1" ht="16.5" customHeight="1">
      <c r="A336" s="39"/>
      <c r="B336" s="40"/>
      <c r="C336" s="227" t="s">
        <v>427</v>
      </c>
      <c r="D336" s="227" t="s">
        <v>145</v>
      </c>
      <c r="E336" s="228" t="s">
        <v>428</v>
      </c>
      <c r="F336" s="229" t="s">
        <v>429</v>
      </c>
      <c r="G336" s="230" t="s">
        <v>367</v>
      </c>
      <c r="H336" s="231">
        <v>6</v>
      </c>
      <c r="I336" s="232"/>
      <c r="J336" s="231">
        <f>ROUND(I336*H336,2)</f>
        <v>0</v>
      </c>
      <c r="K336" s="229" t="s">
        <v>149</v>
      </c>
      <c r="L336" s="45"/>
      <c r="M336" s="233" t="s">
        <v>18</v>
      </c>
      <c r="N336" s="234" t="s">
        <v>41</v>
      </c>
      <c r="O336" s="85"/>
      <c r="P336" s="235">
        <f>O336*H336</f>
        <v>0</v>
      </c>
      <c r="Q336" s="235">
        <v>0.00242</v>
      </c>
      <c r="R336" s="235">
        <f>Q336*H336</f>
        <v>0.014519999999999998</v>
      </c>
      <c r="S336" s="235">
        <v>0</v>
      </c>
      <c r="T336" s="236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7" t="s">
        <v>251</v>
      </c>
      <c r="AT336" s="237" t="s">
        <v>145</v>
      </c>
      <c r="AU336" s="237" t="s">
        <v>79</v>
      </c>
      <c r="AY336" s="18" t="s">
        <v>142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8" t="s">
        <v>77</v>
      </c>
      <c r="BK336" s="238">
        <f>ROUND(I336*H336,2)</f>
        <v>0</v>
      </c>
      <c r="BL336" s="18" t="s">
        <v>251</v>
      </c>
      <c r="BM336" s="237" t="s">
        <v>1113</v>
      </c>
    </row>
    <row r="337" spans="1:51" s="13" customFormat="1" ht="12">
      <c r="A337" s="13"/>
      <c r="B337" s="239"/>
      <c r="C337" s="240"/>
      <c r="D337" s="241" t="s">
        <v>152</v>
      </c>
      <c r="E337" s="242" t="s">
        <v>18</v>
      </c>
      <c r="F337" s="243" t="s">
        <v>1018</v>
      </c>
      <c r="G337" s="240"/>
      <c r="H337" s="242" t="s">
        <v>18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152</v>
      </c>
      <c r="AU337" s="249" t="s">
        <v>79</v>
      </c>
      <c r="AV337" s="13" t="s">
        <v>77</v>
      </c>
      <c r="AW337" s="13" t="s">
        <v>32</v>
      </c>
      <c r="AX337" s="13" t="s">
        <v>70</v>
      </c>
      <c r="AY337" s="249" t="s">
        <v>142</v>
      </c>
    </row>
    <row r="338" spans="1:51" s="14" customFormat="1" ht="12">
      <c r="A338" s="14"/>
      <c r="B338" s="250"/>
      <c r="C338" s="251"/>
      <c r="D338" s="241" t="s">
        <v>152</v>
      </c>
      <c r="E338" s="252" t="s">
        <v>18</v>
      </c>
      <c r="F338" s="253" t="s">
        <v>1108</v>
      </c>
      <c r="G338" s="251"/>
      <c r="H338" s="254">
        <v>6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152</v>
      </c>
      <c r="AU338" s="260" t="s">
        <v>79</v>
      </c>
      <c r="AV338" s="14" t="s">
        <v>79</v>
      </c>
      <c r="AW338" s="14" t="s">
        <v>32</v>
      </c>
      <c r="AX338" s="14" t="s">
        <v>70</v>
      </c>
      <c r="AY338" s="260" t="s">
        <v>142</v>
      </c>
    </row>
    <row r="339" spans="1:51" s="15" customFormat="1" ht="12">
      <c r="A339" s="15"/>
      <c r="B339" s="261"/>
      <c r="C339" s="262"/>
      <c r="D339" s="241" t="s">
        <v>152</v>
      </c>
      <c r="E339" s="263" t="s">
        <v>18</v>
      </c>
      <c r="F339" s="264" t="s">
        <v>156</v>
      </c>
      <c r="G339" s="262"/>
      <c r="H339" s="265">
        <v>6</v>
      </c>
      <c r="I339" s="266"/>
      <c r="J339" s="262"/>
      <c r="K339" s="262"/>
      <c r="L339" s="267"/>
      <c r="M339" s="268"/>
      <c r="N339" s="269"/>
      <c r="O339" s="269"/>
      <c r="P339" s="269"/>
      <c r="Q339" s="269"/>
      <c r="R339" s="269"/>
      <c r="S339" s="269"/>
      <c r="T339" s="270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1" t="s">
        <v>152</v>
      </c>
      <c r="AU339" s="271" t="s">
        <v>79</v>
      </c>
      <c r="AV339" s="15" t="s">
        <v>150</v>
      </c>
      <c r="AW339" s="15" t="s">
        <v>32</v>
      </c>
      <c r="AX339" s="15" t="s">
        <v>77</v>
      </c>
      <c r="AY339" s="271" t="s">
        <v>142</v>
      </c>
    </row>
    <row r="340" spans="1:65" s="2" customFormat="1" ht="16.5" customHeight="1">
      <c r="A340" s="39"/>
      <c r="B340" s="40"/>
      <c r="C340" s="272" t="s">
        <v>431</v>
      </c>
      <c r="D340" s="272" t="s">
        <v>321</v>
      </c>
      <c r="E340" s="273" t="s">
        <v>432</v>
      </c>
      <c r="F340" s="274" t="s">
        <v>433</v>
      </c>
      <c r="G340" s="275" t="s">
        <v>367</v>
      </c>
      <c r="H340" s="276">
        <v>6</v>
      </c>
      <c r="I340" s="277"/>
      <c r="J340" s="276">
        <f>ROUND(I340*H340,2)</f>
        <v>0</v>
      </c>
      <c r="K340" s="274" t="s">
        <v>149</v>
      </c>
      <c r="L340" s="278"/>
      <c r="M340" s="279" t="s">
        <v>18</v>
      </c>
      <c r="N340" s="280" t="s">
        <v>41</v>
      </c>
      <c r="O340" s="85"/>
      <c r="P340" s="235">
        <f>O340*H340</f>
        <v>0</v>
      </c>
      <c r="Q340" s="235">
        <v>0.015</v>
      </c>
      <c r="R340" s="235">
        <f>Q340*H340</f>
        <v>0.09</v>
      </c>
      <c r="S340" s="235">
        <v>0</v>
      </c>
      <c r="T340" s="236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7" t="s">
        <v>324</v>
      </c>
      <c r="AT340" s="237" t="s">
        <v>321</v>
      </c>
      <c r="AU340" s="237" t="s">
        <v>79</v>
      </c>
      <c r="AY340" s="18" t="s">
        <v>142</v>
      </c>
      <c r="BE340" s="238">
        <f>IF(N340="základní",J340,0)</f>
        <v>0</v>
      </c>
      <c r="BF340" s="238">
        <f>IF(N340="snížená",J340,0)</f>
        <v>0</v>
      </c>
      <c r="BG340" s="238">
        <f>IF(N340="zákl. přenesená",J340,0)</f>
        <v>0</v>
      </c>
      <c r="BH340" s="238">
        <f>IF(N340="sníž. přenesená",J340,0)</f>
        <v>0</v>
      </c>
      <c r="BI340" s="238">
        <f>IF(N340="nulová",J340,0)</f>
        <v>0</v>
      </c>
      <c r="BJ340" s="18" t="s">
        <v>77</v>
      </c>
      <c r="BK340" s="238">
        <f>ROUND(I340*H340,2)</f>
        <v>0</v>
      </c>
      <c r="BL340" s="18" t="s">
        <v>251</v>
      </c>
      <c r="BM340" s="237" t="s">
        <v>1114</v>
      </c>
    </row>
    <row r="341" spans="1:51" s="13" customFormat="1" ht="12">
      <c r="A341" s="13"/>
      <c r="B341" s="239"/>
      <c r="C341" s="240"/>
      <c r="D341" s="241" t="s">
        <v>152</v>
      </c>
      <c r="E341" s="242" t="s">
        <v>18</v>
      </c>
      <c r="F341" s="243" t="s">
        <v>1018</v>
      </c>
      <c r="G341" s="240"/>
      <c r="H341" s="242" t="s">
        <v>18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152</v>
      </c>
      <c r="AU341" s="249" t="s">
        <v>79</v>
      </c>
      <c r="AV341" s="13" t="s">
        <v>77</v>
      </c>
      <c r="AW341" s="13" t="s">
        <v>32</v>
      </c>
      <c r="AX341" s="13" t="s">
        <v>70</v>
      </c>
      <c r="AY341" s="249" t="s">
        <v>142</v>
      </c>
    </row>
    <row r="342" spans="1:51" s="14" customFormat="1" ht="12">
      <c r="A342" s="14"/>
      <c r="B342" s="250"/>
      <c r="C342" s="251"/>
      <c r="D342" s="241" t="s">
        <v>152</v>
      </c>
      <c r="E342" s="252" t="s">
        <v>18</v>
      </c>
      <c r="F342" s="253" t="s">
        <v>1108</v>
      </c>
      <c r="G342" s="251"/>
      <c r="H342" s="254">
        <v>6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152</v>
      </c>
      <c r="AU342" s="260" t="s">
        <v>79</v>
      </c>
      <c r="AV342" s="14" t="s">
        <v>79</v>
      </c>
      <c r="AW342" s="14" t="s">
        <v>32</v>
      </c>
      <c r="AX342" s="14" t="s">
        <v>70</v>
      </c>
      <c r="AY342" s="260" t="s">
        <v>142</v>
      </c>
    </row>
    <row r="343" spans="1:51" s="15" customFormat="1" ht="12">
      <c r="A343" s="15"/>
      <c r="B343" s="261"/>
      <c r="C343" s="262"/>
      <c r="D343" s="241" t="s">
        <v>152</v>
      </c>
      <c r="E343" s="263" t="s">
        <v>18</v>
      </c>
      <c r="F343" s="264" t="s">
        <v>156</v>
      </c>
      <c r="G343" s="262"/>
      <c r="H343" s="265">
        <v>6</v>
      </c>
      <c r="I343" s="266"/>
      <c r="J343" s="262"/>
      <c r="K343" s="262"/>
      <c r="L343" s="267"/>
      <c r="M343" s="268"/>
      <c r="N343" s="269"/>
      <c r="O343" s="269"/>
      <c r="P343" s="269"/>
      <c r="Q343" s="269"/>
      <c r="R343" s="269"/>
      <c r="S343" s="269"/>
      <c r="T343" s="270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71" t="s">
        <v>152</v>
      </c>
      <c r="AU343" s="271" t="s">
        <v>79</v>
      </c>
      <c r="AV343" s="15" t="s">
        <v>150</v>
      </c>
      <c r="AW343" s="15" t="s">
        <v>32</v>
      </c>
      <c r="AX343" s="15" t="s">
        <v>77</v>
      </c>
      <c r="AY343" s="271" t="s">
        <v>142</v>
      </c>
    </row>
    <row r="344" spans="1:65" s="2" customFormat="1" ht="16.5" customHeight="1">
      <c r="A344" s="39"/>
      <c r="B344" s="40"/>
      <c r="C344" s="272" t="s">
        <v>435</v>
      </c>
      <c r="D344" s="272" t="s">
        <v>321</v>
      </c>
      <c r="E344" s="273" t="s">
        <v>436</v>
      </c>
      <c r="F344" s="274" t="s">
        <v>437</v>
      </c>
      <c r="G344" s="275" t="s">
        <v>367</v>
      </c>
      <c r="H344" s="276">
        <v>6</v>
      </c>
      <c r="I344" s="277"/>
      <c r="J344" s="276">
        <f>ROUND(I344*H344,2)</f>
        <v>0</v>
      </c>
      <c r="K344" s="274" t="s">
        <v>149</v>
      </c>
      <c r="L344" s="278"/>
      <c r="M344" s="279" t="s">
        <v>18</v>
      </c>
      <c r="N344" s="280" t="s">
        <v>41</v>
      </c>
      <c r="O344" s="85"/>
      <c r="P344" s="235">
        <f>O344*H344</f>
        <v>0</v>
      </c>
      <c r="Q344" s="235">
        <v>0.0013</v>
      </c>
      <c r="R344" s="235">
        <f>Q344*H344</f>
        <v>0.0078</v>
      </c>
      <c r="S344" s="235">
        <v>0</v>
      </c>
      <c r="T344" s="236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7" t="s">
        <v>324</v>
      </c>
      <c r="AT344" s="237" t="s">
        <v>321</v>
      </c>
      <c r="AU344" s="237" t="s">
        <v>79</v>
      </c>
      <c r="AY344" s="18" t="s">
        <v>142</v>
      </c>
      <c r="BE344" s="238">
        <f>IF(N344="základní",J344,0)</f>
        <v>0</v>
      </c>
      <c r="BF344" s="238">
        <f>IF(N344="snížená",J344,0)</f>
        <v>0</v>
      </c>
      <c r="BG344" s="238">
        <f>IF(N344="zákl. přenesená",J344,0)</f>
        <v>0</v>
      </c>
      <c r="BH344" s="238">
        <f>IF(N344="sníž. přenesená",J344,0)</f>
        <v>0</v>
      </c>
      <c r="BI344" s="238">
        <f>IF(N344="nulová",J344,0)</f>
        <v>0</v>
      </c>
      <c r="BJ344" s="18" t="s">
        <v>77</v>
      </c>
      <c r="BK344" s="238">
        <f>ROUND(I344*H344,2)</f>
        <v>0</v>
      </c>
      <c r="BL344" s="18" t="s">
        <v>251</v>
      </c>
      <c r="BM344" s="237" t="s">
        <v>1115</v>
      </c>
    </row>
    <row r="345" spans="1:51" s="13" customFormat="1" ht="12">
      <c r="A345" s="13"/>
      <c r="B345" s="239"/>
      <c r="C345" s="240"/>
      <c r="D345" s="241" t="s">
        <v>152</v>
      </c>
      <c r="E345" s="242" t="s">
        <v>18</v>
      </c>
      <c r="F345" s="243" t="s">
        <v>1018</v>
      </c>
      <c r="G345" s="240"/>
      <c r="H345" s="242" t="s">
        <v>18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152</v>
      </c>
      <c r="AU345" s="249" t="s">
        <v>79</v>
      </c>
      <c r="AV345" s="13" t="s">
        <v>77</v>
      </c>
      <c r="AW345" s="13" t="s">
        <v>32</v>
      </c>
      <c r="AX345" s="13" t="s">
        <v>70</v>
      </c>
      <c r="AY345" s="249" t="s">
        <v>142</v>
      </c>
    </row>
    <row r="346" spans="1:51" s="14" customFormat="1" ht="12">
      <c r="A346" s="14"/>
      <c r="B346" s="250"/>
      <c r="C346" s="251"/>
      <c r="D346" s="241" t="s">
        <v>152</v>
      </c>
      <c r="E346" s="252" t="s">
        <v>18</v>
      </c>
      <c r="F346" s="253" t="s">
        <v>1108</v>
      </c>
      <c r="G346" s="251"/>
      <c r="H346" s="254">
        <v>6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152</v>
      </c>
      <c r="AU346" s="260" t="s">
        <v>79</v>
      </c>
      <c r="AV346" s="14" t="s">
        <v>79</v>
      </c>
      <c r="AW346" s="14" t="s">
        <v>32</v>
      </c>
      <c r="AX346" s="14" t="s">
        <v>70</v>
      </c>
      <c r="AY346" s="260" t="s">
        <v>142</v>
      </c>
    </row>
    <row r="347" spans="1:51" s="15" customFormat="1" ht="12">
      <c r="A347" s="15"/>
      <c r="B347" s="261"/>
      <c r="C347" s="262"/>
      <c r="D347" s="241" t="s">
        <v>152</v>
      </c>
      <c r="E347" s="263" t="s">
        <v>18</v>
      </c>
      <c r="F347" s="264" t="s">
        <v>156</v>
      </c>
      <c r="G347" s="262"/>
      <c r="H347" s="265">
        <v>6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1" t="s">
        <v>152</v>
      </c>
      <c r="AU347" s="271" t="s">
        <v>79</v>
      </c>
      <c r="AV347" s="15" t="s">
        <v>150</v>
      </c>
      <c r="AW347" s="15" t="s">
        <v>32</v>
      </c>
      <c r="AX347" s="15" t="s">
        <v>77</v>
      </c>
      <c r="AY347" s="271" t="s">
        <v>142</v>
      </c>
    </row>
    <row r="348" spans="1:65" s="2" customFormat="1" ht="16.5" customHeight="1">
      <c r="A348" s="39"/>
      <c r="B348" s="40"/>
      <c r="C348" s="272" t="s">
        <v>439</v>
      </c>
      <c r="D348" s="272" t="s">
        <v>321</v>
      </c>
      <c r="E348" s="273" t="s">
        <v>440</v>
      </c>
      <c r="F348" s="274" t="s">
        <v>441</v>
      </c>
      <c r="G348" s="275" t="s">
        <v>442</v>
      </c>
      <c r="H348" s="276">
        <v>6</v>
      </c>
      <c r="I348" s="277"/>
      <c r="J348" s="276">
        <f>ROUND(I348*H348,2)</f>
        <v>0</v>
      </c>
      <c r="K348" s="274" t="s">
        <v>149</v>
      </c>
      <c r="L348" s="278"/>
      <c r="M348" s="279" t="s">
        <v>18</v>
      </c>
      <c r="N348" s="280" t="s">
        <v>41</v>
      </c>
      <c r="O348" s="85"/>
      <c r="P348" s="235">
        <f>O348*H348</f>
        <v>0</v>
      </c>
      <c r="Q348" s="235">
        <v>5E-05</v>
      </c>
      <c r="R348" s="235">
        <f>Q348*H348</f>
        <v>0.00030000000000000003</v>
      </c>
      <c r="S348" s="235">
        <v>0</v>
      </c>
      <c r="T348" s="236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7" t="s">
        <v>324</v>
      </c>
      <c r="AT348" s="237" t="s">
        <v>321</v>
      </c>
      <c r="AU348" s="237" t="s">
        <v>79</v>
      </c>
      <c r="AY348" s="18" t="s">
        <v>142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8" t="s">
        <v>77</v>
      </c>
      <c r="BK348" s="238">
        <f>ROUND(I348*H348,2)</f>
        <v>0</v>
      </c>
      <c r="BL348" s="18" t="s">
        <v>251</v>
      </c>
      <c r="BM348" s="237" t="s">
        <v>1116</v>
      </c>
    </row>
    <row r="349" spans="1:51" s="13" customFormat="1" ht="12">
      <c r="A349" s="13"/>
      <c r="B349" s="239"/>
      <c r="C349" s="240"/>
      <c r="D349" s="241" t="s">
        <v>152</v>
      </c>
      <c r="E349" s="242" t="s">
        <v>18</v>
      </c>
      <c r="F349" s="243" t="s">
        <v>1018</v>
      </c>
      <c r="G349" s="240"/>
      <c r="H349" s="242" t="s">
        <v>18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152</v>
      </c>
      <c r="AU349" s="249" t="s">
        <v>79</v>
      </c>
      <c r="AV349" s="13" t="s">
        <v>77</v>
      </c>
      <c r="AW349" s="13" t="s">
        <v>32</v>
      </c>
      <c r="AX349" s="13" t="s">
        <v>70</v>
      </c>
      <c r="AY349" s="249" t="s">
        <v>142</v>
      </c>
    </row>
    <row r="350" spans="1:51" s="14" customFormat="1" ht="12">
      <c r="A350" s="14"/>
      <c r="B350" s="250"/>
      <c r="C350" s="251"/>
      <c r="D350" s="241" t="s">
        <v>152</v>
      </c>
      <c r="E350" s="252" t="s">
        <v>18</v>
      </c>
      <c r="F350" s="253" t="s">
        <v>1108</v>
      </c>
      <c r="G350" s="251"/>
      <c r="H350" s="254">
        <v>6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0" t="s">
        <v>152</v>
      </c>
      <c r="AU350" s="260" t="s">
        <v>79</v>
      </c>
      <c r="AV350" s="14" t="s">
        <v>79</v>
      </c>
      <c r="AW350" s="14" t="s">
        <v>32</v>
      </c>
      <c r="AX350" s="14" t="s">
        <v>70</v>
      </c>
      <c r="AY350" s="260" t="s">
        <v>142</v>
      </c>
    </row>
    <row r="351" spans="1:51" s="15" customFormat="1" ht="12">
      <c r="A351" s="15"/>
      <c r="B351" s="261"/>
      <c r="C351" s="262"/>
      <c r="D351" s="241" t="s">
        <v>152</v>
      </c>
      <c r="E351" s="263" t="s">
        <v>18</v>
      </c>
      <c r="F351" s="264" t="s">
        <v>156</v>
      </c>
      <c r="G351" s="262"/>
      <c r="H351" s="265">
        <v>6</v>
      </c>
      <c r="I351" s="266"/>
      <c r="J351" s="262"/>
      <c r="K351" s="262"/>
      <c r="L351" s="267"/>
      <c r="M351" s="268"/>
      <c r="N351" s="269"/>
      <c r="O351" s="269"/>
      <c r="P351" s="269"/>
      <c r="Q351" s="269"/>
      <c r="R351" s="269"/>
      <c r="S351" s="269"/>
      <c r="T351" s="270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1" t="s">
        <v>152</v>
      </c>
      <c r="AU351" s="271" t="s">
        <v>79</v>
      </c>
      <c r="AV351" s="15" t="s">
        <v>150</v>
      </c>
      <c r="AW351" s="15" t="s">
        <v>32</v>
      </c>
      <c r="AX351" s="15" t="s">
        <v>77</v>
      </c>
      <c r="AY351" s="271" t="s">
        <v>142</v>
      </c>
    </row>
    <row r="352" spans="1:65" s="2" customFormat="1" ht="16.5" customHeight="1">
      <c r="A352" s="39"/>
      <c r="B352" s="40"/>
      <c r="C352" s="227" t="s">
        <v>444</v>
      </c>
      <c r="D352" s="227" t="s">
        <v>145</v>
      </c>
      <c r="E352" s="228" t="s">
        <v>445</v>
      </c>
      <c r="F352" s="229" t="s">
        <v>446</v>
      </c>
      <c r="G352" s="230" t="s">
        <v>367</v>
      </c>
      <c r="H352" s="231">
        <v>3</v>
      </c>
      <c r="I352" s="232"/>
      <c r="J352" s="231">
        <f>ROUND(I352*H352,2)</f>
        <v>0</v>
      </c>
      <c r="K352" s="229" t="s">
        <v>149</v>
      </c>
      <c r="L352" s="45"/>
      <c r="M352" s="233" t="s">
        <v>18</v>
      </c>
      <c r="N352" s="234" t="s">
        <v>41</v>
      </c>
      <c r="O352" s="85"/>
      <c r="P352" s="235">
        <f>O352*H352</f>
        <v>0</v>
      </c>
      <c r="Q352" s="235">
        <v>8E-05</v>
      </c>
      <c r="R352" s="235">
        <f>Q352*H352</f>
        <v>0.00024000000000000003</v>
      </c>
      <c r="S352" s="235">
        <v>0</v>
      </c>
      <c r="T352" s="236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7" t="s">
        <v>251</v>
      </c>
      <c r="AT352" s="237" t="s">
        <v>145</v>
      </c>
      <c r="AU352" s="237" t="s">
        <v>79</v>
      </c>
      <c r="AY352" s="18" t="s">
        <v>142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8" t="s">
        <v>77</v>
      </c>
      <c r="BK352" s="238">
        <f>ROUND(I352*H352,2)</f>
        <v>0</v>
      </c>
      <c r="BL352" s="18" t="s">
        <v>251</v>
      </c>
      <c r="BM352" s="237" t="s">
        <v>1117</v>
      </c>
    </row>
    <row r="353" spans="1:51" s="13" customFormat="1" ht="12">
      <c r="A353" s="13"/>
      <c r="B353" s="239"/>
      <c r="C353" s="240"/>
      <c r="D353" s="241" t="s">
        <v>152</v>
      </c>
      <c r="E353" s="242" t="s">
        <v>18</v>
      </c>
      <c r="F353" s="243" t="s">
        <v>1018</v>
      </c>
      <c r="G353" s="240"/>
      <c r="H353" s="242" t="s">
        <v>18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152</v>
      </c>
      <c r="AU353" s="249" t="s">
        <v>79</v>
      </c>
      <c r="AV353" s="13" t="s">
        <v>77</v>
      </c>
      <c r="AW353" s="13" t="s">
        <v>32</v>
      </c>
      <c r="AX353" s="13" t="s">
        <v>70</v>
      </c>
      <c r="AY353" s="249" t="s">
        <v>142</v>
      </c>
    </row>
    <row r="354" spans="1:51" s="14" customFormat="1" ht="12">
      <c r="A354" s="14"/>
      <c r="B354" s="250"/>
      <c r="C354" s="251"/>
      <c r="D354" s="241" t="s">
        <v>152</v>
      </c>
      <c r="E354" s="252" t="s">
        <v>18</v>
      </c>
      <c r="F354" s="253" t="s">
        <v>143</v>
      </c>
      <c r="G354" s="251"/>
      <c r="H354" s="254">
        <v>3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152</v>
      </c>
      <c r="AU354" s="260" t="s">
        <v>79</v>
      </c>
      <c r="AV354" s="14" t="s">
        <v>79</v>
      </c>
      <c r="AW354" s="14" t="s">
        <v>32</v>
      </c>
      <c r="AX354" s="14" t="s">
        <v>70</v>
      </c>
      <c r="AY354" s="260" t="s">
        <v>142</v>
      </c>
    </row>
    <row r="355" spans="1:51" s="15" customFormat="1" ht="12">
      <c r="A355" s="15"/>
      <c r="B355" s="261"/>
      <c r="C355" s="262"/>
      <c r="D355" s="241" t="s">
        <v>152</v>
      </c>
      <c r="E355" s="263" t="s">
        <v>18</v>
      </c>
      <c r="F355" s="264" t="s">
        <v>156</v>
      </c>
      <c r="G355" s="262"/>
      <c r="H355" s="265">
        <v>3</v>
      </c>
      <c r="I355" s="266"/>
      <c r="J355" s="262"/>
      <c r="K355" s="262"/>
      <c r="L355" s="267"/>
      <c r="M355" s="268"/>
      <c r="N355" s="269"/>
      <c r="O355" s="269"/>
      <c r="P355" s="269"/>
      <c r="Q355" s="269"/>
      <c r="R355" s="269"/>
      <c r="S355" s="269"/>
      <c r="T355" s="27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1" t="s">
        <v>152</v>
      </c>
      <c r="AU355" s="271" t="s">
        <v>79</v>
      </c>
      <c r="AV355" s="15" t="s">
        <v>150</v>
      </c>
      <c r="AW355" s="15" t="s">
        <v>32</v>
      </c>
      <c r="AX355" s="15" t="s">
        <v>77</v>
      </c>
      <c r="AY355" s="271" t="s">
        <v>142</v>
      </c>
    </row>
    <row r="356" spans="1:65" s="2" customFormat="1" ht="16.5" customHeight="1">
      <c r="A356" s="39"/>
      <c r="B356" s="40"/>
      <c r="C356" s="272" t="s">
        <v>448</v>
      </c>
      <c r="D356" s="272" t="s">
        <v>321</v>
      </c>
      <c r="E356" s="273" t="s">
        <v>449</v>
      </c>
      <c r="F356" s="274" t="s">
        <v>450</v>
      </c>
      <c r="G356" s="275" t="s">
        <v>367</v>
      </c>
      <c r="H356" s="276">
        <v>3</v>
      </c>
      <c r="I356" s="277"/>
      <c r="J356" s="276">
        <f>ROUND(I356*H356,2)</f>
        <v>0</v>
      </c>
      <c r="K356" s="274" t="s">
        <v>149</v>
      </c>
      <c r="L356" s="278"/>
      <c r="M356" s="279" t="s">
        <v>18</v>
      </c>
      <c r="N356" s="280" t="s">
        <v>41</v>
      </c>
      <c r="O356" s="85"/>
      <c r="P356" s="235">
        <f>O356*H356</f>
        <v>0</v>
      </c>
      <c r="Q356" s="235">
        <v>0.019</v>
      </c>
      <c r="R356" s="235">
        <f>Q356*H356</f>
        <v>0.056999999999999995</v>
      </c>
      <c r="S356" s="235">
        <v>0</v>
      </c>
      <c r="T356" s="236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7" t="s">
        <v>324</v>
      </c>
      <c r="AT356" s="237" t="s">
        <v>321</v>
      </c>
      <c r="AU356" s="237" t="s">
        <v>79</v>
      </c>
      <c r="AY356" s="18" t="s">
        <v>142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8" t="s">
        <v>77</v>
      </c>
      <c r="BK356" s="238">
        <f>ROUND(I356*H356,2)</f>
        <v>0</v>
      </c>
      <c r="BL356" s="18" t="s">
        <v>251</v>
      </c>
      <c r="BM356" s="237" t="s">
        <v>1118</v>
      </c>
    </row>
    <row r="357" spans="1:51" s="13" customFormat="1" ht="12">
      <c r="A357" s="13"/>
      <c r="B357" s="239"/>
      <c r="C357" s="240"/>
      <c r="D357" s="241" t="s">
        <v>152</v>
      </c>
      <c r="E357" s="242" t="s">
        <v>18</v>
      </c>
      <c r="F357" s="243" t="s">
        <v>1018</v>
      </c>
      <c r="G357" s="240"/>
      <c r="H357" s="242" t="s">
        <v>18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152</v>
      </c>
      <c r="AU357" s="249" t="s">
        <v>79</v>
      </c>
      <c r="AV357" s="13" t="s">
        <v>77</v>
      </c>
      <c r="AW357" s="13" t="s">
        <v>32</v>
      </c>
      <c r="AX357" s="13" t="s">
        <v>70</v>
      </c>
      <c r="AY357" s="249" t="s">
        <v>142</v>
      </c>
    </row>
    <row r="358" spans="1:51" s="14" customFormat="1" ht="12">
      <c r="A358" s="14"/>
      <c r="B358" s="250"/>
      <c r="C358" s="251"/>
      <c r="D358" s="241" t="s">
        <v>152</v>
      </c>
      <c r="E358" s="252" t="s">
        <v>18</v>
      </c>
      <c r="F358" s="253" t="s">
        <v>143</v>
      </c>
      <c r="G358" s="251"/>
      <c r="H358" s="254">
        <v>3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152</v>
      </c>
      <c r="AU358" s="260" t="s">
        <v>79</v>
      </c>
      <c r="AV358" s="14" t="s">
        <v>79</v>
      </c>
      <c r="AW358" s="14" t="s">
        <v>32</v>
      </c>
      <c r="AX358" s="14" t="s">
        <v>70</v>
      </c>
      <c r="AY358" s="260" t="s">
        <v>142</v>
      </c>
    </row>
    <row r="359" spans="1:51" s="15" customFormat="1" ht="12">
      <c r="A359" s="15"/>
      <c r="B359" s="261"/>
      <c r="C359" s="262"/>
      <c r="D359" s="241" t="s">
        <v>152</v>
      </c>
      <c r="E359" s="263" t="s">
        <v>18</v>
      </c>
      <c r="F359" s="264" t="s">
        <v>156</v>
      </c>
      <c r="G359" s="262"/>
      <c r="H359" s="265">
        <v>3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1" t="s">
        <v>152</v>
      </c>
      <c r="AU359" s="271" t="s">
        <v>79</v>
      </c>
      <c r="AV359" s="15" t="s">
        <v>150</v>
      </c>
      <c r="AW359" s="15" t="s">
        <v>32</v>
      </c>
      <c r="AX359" s="15" t="s">
        <v>77</v>
      </c>
      <c r="AY359" s="271" t="s">
        <v>142</v>
      </c>
    </row>
    <row r="360" spans="1:65" s="2" customFormat="1" ht="16.5" customHeight="1">
      <c r="A360" s="39"/>
      <c r="B360" s="40"/>
      <c r="C360" s="272" t="s">
        <v>452</v>
      </c>
      <c r="D360" s="272" t="s">
        <v>321</v>
      </c>
      <c r="E360" s="273" t="s">
        <v>453</v>
      </c>
      <c r="F360" s="274" t="s">
        <v>454</v>
      </c>
      <c r="G360" s="275" t="s">
        <v>442</v>
      </c>
      <c r="H360" s="276">
        <v>3</v>
      </c>
      <c r="I360" s="277"/>
      <c r="J360" s="276">
        <f>ROUND(I360*H360,2)</f>
        <v>0</v>
      </c>
      <c r="K360" s="274" t="s">
        <v>149</v>
      </c>
      <c r="L360" s="278"/>
      <c r="M360" s="279" t="s">
        <v>18</v>
      </c>
      <c r="N360" s="280" t="s">
        <v>41</v>
      </c>
      <c r="O360" s="85"/>
      <c r="P360" s="235">
        <f>O360*H360</f>
        <v>0</v>
      </c>
      <c r="Q360" s="235">
        <v>0.002</v>
      </c>
      <c r="R360" s="235">
        <f>Q360*H360</f>
        <v>0.006</v>
      </c>
      <c r="S360" s="235">
        <v>0</v>
      </c>
      <c r="T360" s="236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7" t="s">
        <v>324</v>
      </c>
      <c r="AT360" s="237" t="s">
        <v>321</v>
      </c>
      <c r="AU360" s="237" t="s">
        <v>79</v>
      </c>
      <c r="AY360" s="18" t="s">
        <v>142</v>
      </c>
      <c r="BE360" s="238">
        <f>IF(N360="základní",J360,0)</f>
        <v>0</v>
      </c>
      <c r="BF360" s="238">
        <f>IF(N360="snížená",J360,0)</f>
        <v>0</v>
      </c>
      <c r="BG360" s="238">
        <f>IF(N360="zákl. přenesená",J360,0)</f>
        <v>0</v>
      </c>
      <c r="BH360" s="238">
        <f>IF(N360="sníž. přenesená",J360,0)</f>
        <v>0</v>
      </c>
      <c r="BI360" s="238">
        <f>IF(N360="nulová",J360,0)</f>
        <v>0</v>
      </c>
      <c r="BJ360" s="18" t="s">
        <v>77</v>
      </c>
      <c r="BK360" s="238">
        <f>ROUND(I360*H360,2)</f>
        <v>0</v>
      </c>
      <c r="BL360" s="18" t="s">
        <v>251</v>
      </c>
      <c r="BM360" s="237" t="s">
        <v>1119</v>
      </c>
    </row>
    <row r="361" spans="1:51" s="13" customFormat="1" ht="12">
      <c r="A361" s="13"/>
      <c r="B361" s="239"/>
      <c r="C361" s="240"/>
      <c r="D361" s="241" t="s">
        <v>152</v>
      </c>
      <c r="E361" s="242" t="s">
        <v>18</v>
      </c>
      <c r="F361" s="243" t="s">
        <v>1018</v>
      </c>
      <c r="G361" s="240"/>
      <c r="H361" s="242" t="s">
        <v>18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152</v>
      </c>
      <c r="AU361" s="249" t="s">
        <v>79</v>
      </c>
      <c r="AV361" s="13" t="s">
        <v>77</v>
      </c>
      <c r="AW361" s="13" t="s">
        <v>32</v>
      </c>
      <c r="AX361" s="13" t="s">
        <v>70</v>
      </c>
      <c r="AY361" s="249" t="s">
        <v>142</v>
      </c>
    </row>
    <row r="362" spans="1:51" s="14" customFormat="1" ht="12">
      <c r="A362" s="14"/>
      <c r="B362" s="250"/>
      <c r="C362" s="251"/>
      <c r="D362" s="241" t="s">
        <v>152</v>
      </c>
      <c r="E362" s="252" t="s">
        <v>18</v>
      </c>
      <c r="F362" s="253" t="s">
        <v>143</v>
      </c>
      <c r="G362" s="251"/>
      <c r="H362" s="254">
        <v>3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0" t="s">
        <v>152</v>
      </c>
      <c r="AU362" s="260" t="s">
        <v>79</v>
      </c>
      <c r="AV362" s="14" t="s">
        <v>79</v>
      </c>
      <c r="AW362" s="14" t="s">
        <v>32</v>
      </c>
      <c r="AX362" s="14" t="s">
        <v>70</v>
      </c>
      <c r="AY362" s="260" t="s">
        <v>142</v>
      </c>
    </row>
    <row r="363" spans="1:51" s="15" customFormat="1" ht="12">
      <c r="A363" s="15"/>
      <c r="B363" s="261"/>
      <c r="C363" s="262"/>
      <c r="D363" s="241" t="s">
        <v>152</v>
      </c>
      <c r="E363" s="263" t="s">
        <v>18</v>
      </c>
      <c r="F363" s="264" t="s">
        <v>156</v>
      </c>
      <c r="G363" s="262"/>
      <c r="H363" s="265">
        <v>3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1" t="s">
        <v>152</v>
      </c>
      <c r="AU363" s="271" t="s">
        <v>79</v>
      </c>
      <c r="AV363" s="15" t="s">
        <v>150</v>
      </c>
      <c r="AW363" s="15" t="s">
        <v>32</v>
      </c>
      <c r="AX363" s="15" t="s">
        <v>77</v>
      </c>
      <c r="AY363" s="271" t="s">
        <v>142</v>
      </c>
    </row>
    <row r="364" spans="1:65" s="2" customFormat="1" ht="16.5" customHeight="1">
      <c r="A364" s="39"/>
      <c r="B364" s="40"/>
      <c r="C364" s="272" t="s">
        <v>456</v>
      </c>
      <c r="D364" s="272" t="s">
        <v>321</v>
      </c>
      <c r="E364" s="273" t="s">
        <v>457</v>
      </c>
      <c r="F364" s="274" t="s">
        <v>458</v>
      </c>
      <c r="G364" s="275" t="s">
        <v>367</v>
      </c>
      <c r="H364" s="276">
        <v>1</v>
      </c>
      <c r="I364" s="277"/>
      <c r="J364" s="276">
        <f>ROUND(I364*H364,2)</f>
        <v>0</v>
      </c>
      <c r="K364" s="274" t="s">
        <v>149</v>
      </c>
      <c r="L364" s="278"/>
      <c r="M364" s="279" t="s">
        <v>18</v>
      </c>
      <c r="N364" s="280" t="s">
        <v>41</v>
      </c>
      <c r="O364" s="85"/>
      <c r="P364" s="235">
        <f>O364*H364</f>
        <v>0</v>
      </c>
      <c r="Q364" s="235">
        <v>0.0018</v>
      </c>
      <c r="R364" s="235">
        <f>Q364*H364</f>
        <v>0.0018</v>
      </c>
      <c r="S364" s="235">
        <v>0</v>
      </c>
      <c r="T364" s="236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7" t="s">
        <v>324</v>
      </c>
      <c r="AT364" s="237" t="s">
        <v>321</v>
      </c>
      <c r="AU364" s="237" t="s">
        <v>79</v>
      </c>
      <c r="AY364" s="18" t="s">
        <v>142</v>
      </c>
      <c r="BE364" s="238">
        <f>IF(N364="základní",J364,0)</f>
        <v>0</v>
      </c>
      <c r="BF364" s="238">
        <f>IF(N364="snížená",J364,0)</f>
        <v>0</v>
      </c>
      <c r="BG364" s="238">
        <f>IF(N364="zákl. přenesená",J364,0)</f>
        <v>0</v>
      </c>
      <c r="BH364" s="238">
        <f>IF(N364="sníž. přenesená",J364,0)</f>
        <v>0</v>
      </c>
      <c r="BI364" s="238">
        <f>IF(N364="nulová",J364,0)</f>
        <v>0</v>
      </c>
      <c r="BJ364" s="18" t="s">
        <v>77</v>
      </c>
      <c r="BK364" s="238">
        <f>ROUND(I364*H364,2)</f>
        <v>0</v>
      </c>
      <c r="BL364" s="18" t="s">
        <v>251</v>
      </c>
      <c r="BM364" s="237" t="s">
        <v>1120</v>
      </c>
    </row>
    <row r="365" spans="1:51" s="13" customFormat="1" ht="12">
      <c r="A365" s="13"/>
      <c r="B365" s="239"/>
      <c r="C365" s="240"/>
      <c r="D365" s="241" t="s">
        <v>152</v>
      </c>
      <c r="E365" s="242" t="s">
        <v>18</v>
      </c>
      <c r="F365" s="243" t="s">
        <v>1018</v>
      </c>
      <c r="G365" s="240"/>
      <c r="H365" s="242" t="s">
        <v>18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152</v>
      </c>
      <c r="AU365" s="249" t="s">
        <v>79</v>
      </c>
      <c r="AV365" s="13" t="s">
        <v>77</v>
      </c>
      <c r="AW365" s="13" t="s">
        <v>32</v>
      </c>
      <c r="AX365" s="13" t="s">
        <v>70</v>
      </c>
      <c r="AY365" s="249" t="s">
        <v>142</v>
      </c>
    </row>
    <row r="366" spans="1:51" s="14" customFormat="1" ht="12">
      <c r="A366" s="14"/>
      <c r="B366" s="250"/>
      <c r="C366" s="251"/>
      <c r="D366" s="241" t="s">
        <v>152</v>
      </c>
      <c r="E366" s="252" t="s">
        <v>18</v>
      </c>
      <c r="F366" s="253" t="s">
        <v>77</v>
      </c>
      <c r="G366" s="251"/>
      <c r="H366" s="254">
        <v>1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0" t="s">
        <v>152</v>
      </c>
      <c r="AU366" s="260" t="s">
        <v>79</v>
      </c>
      <c r="AV366" s="14" t="s">
        <v>79</v>
      </c>
      <c r="AW366" s="14" t="s">
        <v>32</v>
      </c>
      <c r="AX366" s="14" t="s">
        <v>70</v>
      </c>
      <c r="AY366" s="260" t="s">
        <v>142</v>
      </c>
    </row>
    <row r="367" spans="1:51" s="15" customFormat="1" ht="12">
      <c r="A367" s="15"/>
      <c r="B367" s="261"/>
      <c r="C367" s="262"/>
      <c r="D367" s="241" t="s">
        <v>152</v>
      </c>
      <c r="E367" s="263" t="s">
        <v>18</v>
      </c>
      <c r="F367" s="264" t="s">
        <v>156</v>
      </c>
      <c r="G367" s="262"/>
      <c r="H367" s="265">
        <v>1</v>
      </c>
      <c r="I367" s="266"/>
      <c r="J367" s="262"/>
      <c r="K367" s="262"/>
      <c r="L367" s="267"/>
      <c r="M367" s="268"/>
      <c r="N367" s="269"/>
      <c r="O367" s="269"/>
      <c r="P367" s="269"/>
      <c r="Q367" s="269"/>
      <c r="R367" s="269"/>
      <c r="S367" s="269"/>
      <c r="T367" s="270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1" t="s">
        <v>152</v>
      </c>
      <c r="AU367" s="271" t="s">
        <v>79</v>
      </c>
      <c r="AV367" s="15" t="s">
        <v>150</v>
      </c>
      <c r="AW367" s="15" t="s">
        <v>32</v>
      </c>
      <c r="AX367" s="15" t="s">
        <v>77</v>
      </c>
      <c r="AY367" s="271" t="s">
        <v>142</v>
      </c>
    </row>
    <row r="368" spans="1:65" s="2" customFormat="1" ht="16.5" customHeight="1">
      <c r="A368" s="39"/>
      <c r="B368" s="40"/>
      <c r="C368" s="227" t="s">
        <v>460</v>
      </c>
      <c r="D368" s="227" t="s">
        <v>145</v>
      </c>
      <c r="E368" s="228" t="s">
        <v>461</v>
      </c>
      <c r="F368" s="229" t="s">
        <v>462</v>
      </c>
      <c r="G368" s="230" t="s">
        <v>415</v>
      </c>
      <c r="H368" s="231">
        <v>3</v>
      </c>
      <c r="I368" s="232"/>
      <c r="J368" s="231">
        <f>ROUND(I368*H368,2)</f>
        <v>0</v>
      </c>
      <c r="K368" s="229" t="s">
        <v>149</v>
      </c>
      <c r="L368" s="45"/>
      <c r="M368" s="233" t="s">
        <v>18</v>
      </c>
      <c r="N368" s="234" t="s">
        <v>41</v>
      </c>
      <c r="O368" s="85"/>
      <c r="P368" s="235">
        <f>O368*H368</f>
        <v>0</v>
      </c>
      <c r="Q368" s="235">
        <v>0</v>
      </c>
      <c r="R368" s="235">
        <f>Q368*H368</f>
        <v>0</v>
      </c>
      <c r="S368" s="235">
        <v>0.03968</v>
      </c>
      <c r="T368" s="236">
        <f>S368*H368</f>
        <v>0.11904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7" t="s">
        <v>251</v>
      </c>
      <c r="AT368" s="237" t="s">
        <v>145</v>
      </c>
      <c r="AU368" s="237" t="s">
        <v>79</v>
      </c>
      <c r="AY368" s="18" t="s">
        <v>142</v>
      </c>
      <c r="BE368" s="238">
        <f>IF(N368="základní",J368,0)</f>
        <v>0</v>
      </c>
      <c r="BF368" s="238">
        <f>IF(N368="snížená",J368,0)</f>
        <v>0</v>
      </c>
      <c r="BG368" s="238">
        <f>IF(N368="zákl. přenesená",J368,0)</f>
        <v>0</v>
      </c>
      <c r="BH368" s="238">
        <f>IF(N368="sníž. přenesená",J368,0)</f>
        <v>0</v>
      </c>
      <c r="BI368" s="238">
        <f>IF(N368="nulová",J368,0)</f>
        <v>0</v>
      </c>
      <c r="BJ368" s="18" t="s">
        <v>77</v>
      </c>
      <c r="BK368" s="238">
        <f>ROUND(I368*H368,2)</f>
        <v>0</v>
      </c>
      <c r="BL368" s="18" t="s">
        <v>251</v>
      </c>
      <c r="BM368" s="237" t="s">
        <v>1121</v>
      </c>
    </row>
    <row r="369" spans="1:51" s="13" customFormat="1" ht="12">
      <c r="A369" s="13"/>
      <c r="B369" s="239"/>
      <c r="C369" s="240"/>
      <c r="D369" s="241" t="s">
        <v>152</v>
      </c>
      <c r="E369" s="242" t="s">
        <v>18</v>
      </c>
      <c r="F369" s="243" t="s">
        <v>1122</v>
      </c>
      <c r="G369" s="240"/>
      <c r="H369" s="242" t="s">
        <v>18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9" t="s">
        <v>152</v>
      </c>
      <c r="AU369" s="249" t="s">
        <v>79</v>
      </c>
      <c r="AV369" s="13" t="s">
        <v>77</v>
      </c>
      <c r="AW369" s="13" t="s">
        <v>32</v>
      </c>
      <c r="AX369" s="13" t="s">
        <v>70</v>
      </c>
      <c r="AY369" s="249" t="s">
        <v>142</v>
      </c>
    </row>
    <row r="370" spans="1:51" s="14" customFormat="1" ht="12">
      <c r="A370" s="14"/>
      <c r="B370" s="250"/>
      <c r="C370" s="251"/>
      <c r="D370" s="241" t="s">
        <v>152</v>
      </c>
      <c r="E370" s="252" t="s">
        <v>18</v>
      </c>
      <c r="F370" s="253" t="s">
        <v>143</v>
      </c>
      <c r="G370" s="251"/>
      <c r="H370" s="254">
        <v>3</v>
      </c>
      <c r="I370" s="255"/>
      <c r="J370" s="251"/>
      <c r="K370" s="251"/>
      <c r="L370" s="256"/>
      <c r="M370" s="257"/>
      <c r="N370" s="258"/>
      <c r="O370" s="258"/>
      <c r="P370" s="258"/>
      <c r="Q370" s="258"/>
      <c r="R370" s="258"/>
      <c r="S370" s="258"/>
      <c r="T370" s="25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0" t="s">
        <v>152</v>
      </c>
      <c r="AU370" s="260" t="s">
        <v>79</v>
      </c>
      <c r="AV370" s="14" t="s">
        <v>79</v>
      </c>
      <c r="AW370" s="14" t="s">
        <v>32</v>
      </c>
      <c r="AX370" s="14" t="s">
        <v>70</v>
      </c>
      <c r="AY370" s="260" t="s">
        <v>142</v>
      </c>
    </row>
    <row r="371" spans="1:51" s="15" customFormat="1" ht="12">
      <c r="A371" s="15"/>
      <c r="B371" s="261"/>
      <c r="C371" s="262"/>
      <c r="D371" s="241" t="s">
        <v>152</v>
      </c>
      <c r="E371" s="263" t="s">
        <v>18</v>
      </c>
      <c r="F371" s="264" t="s">
        <v>156</v>
      </c>
      <c r="G371" s="262"/>
      <c r="H371" s="265">
        <v>3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1" t="s">
        <v>152</v>
      </c>
      <c r="AU371" s="271" t="s">
        <v>79</v>
      </c>
      <c r="AV371" s="15" t="s">
        <v>150</v>
      </c>
      <c r="AW371" s="15" t="s">
        <v>32</v>
      </c>
      <c r="AX371" s="15" t="s">
        <v>77</v>
      </c>
      <c r="AY371" s="271" t="s">
        <v>142</v>
      </c>
    </row>
    <row r="372" spans="1:65" s="2" customFormat="1" ht="16.5" customHeight="1">
      <c r="A372" s="39"/>
      <c r="B372" s="40"/>
      <c r="C372" s="227" t="s">
        <v>464</v>
      </c>
      <c r="D372" s="227" t="s">
        <v>145</v>
      </c>
      <c r="E372" s="228" t="s">
        <v>465</v>
      </c>
      <c r="F372" s="229" t="s">
        <v>466</v>
      </c>
      <c r="G372" s="230" t="s">
        <v>415</v>
      </c>
      <c r="H372" s="231">
        <v>5</v>
      </c>
      <c r="I372" s="232"/>
      <c r="J372" s="231">
        <f>ROUND(I372*H372,2)</f>
        <v>0</v>
      </c>
      <c r="K372" s="229" t="s">
        <v>149</v>
      </c>
      <c r="L372" s="45"/>
      <c r="M372" s="233" t="s">
        <v>18</v>
      </c>
      <c r="N372" s="234" t="s">
        <v>41</v>
      </c>
      <c r="O372" s="85"/>
      <c r="P372" s="235">
        <f>O372*H372</f>
        <v>0</v>
      </c>
      <c r="Q372" s="235">
        <v>0</v>
      </c>
      <c r="R372" s="235">
        <f>Q372*H372</f>
        <v>0</v>
      </c>
      <c r="S372" s="235">
        <v>0.01946</v>
      </c>
      <c r="T372" s="236">
        <f>S372*H372</f>
        <v>0.09730000000000001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7" t="s">
        <v>251</v>
      </c>
      <c r="AT372" s="237" t="s">
        <v>145</v>
      </c>
      <c r="AU372" s="237" t="s">
        <v>79</v>
      </c>
      <c r="AY372" s="18" t="s">
        <v>142</v>
      </c>
      <c r="BE372" s="238">
        <f>IF(N372="základní",J372,0)</f>
        <v>0</v>
      </c>
      <c r="BF372" s="238">
        <f>IF(N372="snížená",J372,0)</f>
        <v>0</v>
      </c>
      <c r="BG372" s="238">
        <f>IF(N372="zákl. přenesená",J372,0)</f>
        <v>0</v>
      </c>
      <c r="BH372" s="238">
        <f>IF(N372="sníž. přenesená",J372,0)</f>
        <v>0</v>
      </c>
      <c r="BI372" s="238">
        <f>IF(N372="nulová",J372,0)</f>
        <v>0</v>
      </c>
      <c r="BJ372" s="18" t="s">
        <v>77</v>
      </c>
      <c r="BK372" s="238">
        <f>ROUND(I372*H372,2)</f>
        <v>0</v>
      </c>
      <c r="BL372" s="18" t="s">
        <v>251</v>
      </c>
      <c r="BM372" s="237" t="s">
        <v>1123</v>
      </c>
    </row>
    <row r="373" spans="1:51" s="13" customFormat="1" ht="12">
      <c r="A373" s="13"/>
      <c r="B373" s="239"/>
      <c r="C373" s="240"/>
      <c r="D373" s="241" t="s">
        <v>152</v>
      </c>
      <c r="E373" s="242" t="s">
        <v>18</v>
      </c>
      <c r="F373" s="243" t="s">
        <v>1122</v>
      </c>
      <c r="G373" s="240"/>
      <c r="H373" s="242" t="s">
        <v>18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9" t="s">
        <v>152</v>
      </c>
      <c r="AU373" s="249" t="s">
        <v>79</v>
      </c>
      <c r="AV373" s="13" t="s">
        <v>77</v>
      </c>
      <c r="AW373" s="13" t="s">
        <v>32</v>
      </c>
      <c r="AX373" s="13" t="s">
        <v>70</v>
      </c>
      <c r="AY373" s="249" t="s">
        <v>142</v>
      </c>
    </row>
    <row r="374" spans="1:51" s="14" customFormat="1" ht="12">
      <c r="A374" s="14"/>
      <c r="B374" s="250"/>
      <c r="C374" s="251"/>
      <c r="D374" s="241" t="s">
        <v>152</v>
      </c>
      <c r="E374" s="252" t="s">
        <v>18</v>
      </c>
      <c r="F374" s="253" t="s">
        <v>501</v>
      </c>
      <c r="G374" s="251"/>
      <c r="H374" s="254">
        <v>5</v>
      </c>
      <c r="I374" s="255"/>
      <c r="J374" s="251"/>
      <c r="K374" s="251"/>
      <c r="L374" s="256"/>
      <c r="M374" s="257"/>
      <c r="N374" s="258"/>
      <c r="O374" s="258"/>
      <c r="P374" s="258"/>
      <c r="Q374" s="258"/>
      <c r="R374" s="258"/>
      <c r="S374" s="258"/>
      <c r="T374" s="25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0" t="s">
        <v>152</v>
      </c>
      <c r="AU374" s="260" t="s">
        <v>79</v>
      </c>
      <c r="AV374" s="14" t="s">
        <v>79</v>
      </c>
      <c r="AW374" s="14" t="s">
        <v>32</v>
      </c>
      <c r="AX374" s="14" t="s">
        <v>70</v>
      </c>
      <c r="AY374" s="260" t="s">
        <v>142</v>
      </c>
    </row>
    <row r="375" spans="1:51" s="15" customFormat="1" ht="12">
      <c r="A375" s="15"/>
      <c r="B375" s="261"/>
      <c r="C375" s="262"/>
      <c r="D375" s="241" t="s">
        <v>152</v>
      </c>
      <c r="E375" s="263" t="s">
        <v>18</v>
      </c>
      <c r="F375" s="264" t="s">
        <v>156</v>
      </c>
      <c r="G375" s="262"/>
      <c r="H375" s="265">
        <v>5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1" t="s">
        <v>152</v>
      </c>
      <c r="AU375" s="271" t="s">
        <v>79</v>
      </c>
      <c r="AV375" s="15" t="s">
        <v>150</v>
      </c>
      <c r="AW375" s="15" t="s">
        <v>32</v>
      </c>
      <c r="AX375" s="15" t="s">
        <v>77</v>
      </c>
      <c r="AY375" s="271" t="s">
        <v>142</v>
      </c>
    </row>
    <row r="376" spans="1:65" s="2" customFormat="1" ht="16.5" customHeight="1">
      <c r="A376" s="39"/>
      <c r="B376" s="40"/>
      <c r="C376" s="227" t="s">
        <v>469</v>
      </c>
      <c r="D376" s="227" t="s">
        <v>145</v>
      </c>
      <c r="E376" s="228" t="s">
        <v>470</v>
      </c>
      <c r="F376" s="229" t="s">
        <v>471</v>
      </c>
      <c r="G376" s="230" t="s">
        <v>415</v>
      </c>
      <c r="H376" s="231">
        <v>5</v>
      </c>
      <c r="I376" s="232"/>
      <c r="J376" s="231">
        <f>ROUND(I376*H376,2)</f>
        <v>0</v>
      </c>
      <c r="K376" s="229" t="s">
        <v>149</v>
      </c>
      <c r="L376" s="45"/>
      <c r="M376" s="233" t="s">
        <v>18</v>
      </c>
      <c r="N376" s="234" t="s">
        <v>41</v>
      </c>
      <c r="O376" s="85"/>
      <c r="P376" s="235">
        <f>O376*H376</f>
        <v>0</v>
      </c>
      <c r="Q376" s="235">
        <v>0.00185</v>
      </c>
      <c r="R376" s="235">
        <f>Q376*H376</f>
        <v>0.009250000000000001</v>
      </c>
      <c r="S376" s="235">
        <v>0</v>
      </c>
      <c r="T376" s="23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7" t="s">
        <v>251</v>
      </c>
      <c r="AT376" s="237" t="s">
        <v>145</v>
      </c>
      <c r="AU376" s="237" t="s">
        <v>79</v>
      </c>
      <c r="AY376" s="18" t="s">
        <v>142</v>
      </c>
      <c r="BE376" s="238">
        <f>IF(N376="základní",J376,0)</f>
        <v>0</v>
      </c>
      <c r="BF376" s="238">
        <f>IF(N376="snížená",J376,0)</f>
        <v>0</v>
      </c>
      <c r="BG376" s="238">
        <f>IF(N376="zákl. přenesená",J376,0)</f>
        <v>0</v>
      </c>
      <c r="BH376" s="238">
        <f>IF(N376="sníž. přenesená",J376,0)</f>
        <v>0</v>
      </c>
      <c r="BI376" s="238">
        <f>IF(N376="nulová",J376,0)</f>
        <v>0</v>
      </c>
      <c r="BJ376" s="18" t="s">
        <v>77</v>
      </c>
      <c r="BK376" s="238">
        <f>ROUND(I376*H376,2)</f>
        <v>0</v>
      </c>
      <c r="BL376" s="18" t="s">
        <v>251</v>
      </c>
      <c r="BM376" s="237" t="s">
        <v>1124</v>
      </c>
    </row>
    <row r="377" spans="1:51" s="13" customFormat="1" ht="12">
      <c r="A377" s="13"/>
      <c r="B377" s="239"/>
      <c r="C377" s="240"/>
      <c r="D377" s="241" t="s">
        <v>152</v>
      </c>
      <c r="E377" s="242" t="s">
        <v>18</v>
      </c>
      <c r="F377" s="243" t="s">
        <v>1018</v>
      </c>
      <c r="G377" s="240"/>
      <c r="H377" s="242" t="s">
        <v>18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9" t="s">
        <v>152</v>
      </c>
      <c r="AU377" s="249" t="s">
        <v>79</v>
      </c>
      <c r="AV377" s="13" t="s">
        <v>77</v>
      </c>
      <c r="AW377" s="13" t="s">
        <v>32</v>
      </c>
      <c r="AX377" s="13" t="s">
        <v>70</v>
      </c>
      <c r="AY377" s="249" t="s">
        <v>142</v>
      </c>
    </row>
    <row r="378" spans="1:51" s="14" customFormat="1" ht="12">
      <c r="A378" s="14"/>
      <c r="B378" s="250"/>
      <c r="C378" s="251"/>
      <c r="D378" s="241" t="s">
        <v>152</v>
      </c>
      <c r="E378" s="252" t="s">
        <v>18</v>
      </c>
      <c r="F378" s="253" t="s">
        <v>501</v>
      </c>
      <c r="G378" s="251"/>
      <c r="H378" s="254">
        <v>5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0" t="s">
        <v>152</v>
      </c>
      <c r="AU378" s="260" t="s">
        <v>79</v>
      </c>
      <c r="AV378" s="14" t="s">
        <v>79</v>
      </c>
      <c r="AW378" s="14" t="s">
        <v>32</v>
      </c>
      <c r="AX378" s="14" t="s">
        <v>70</v>
      </c>
      <c r="AY378" s="260" t="s">
        <v>142</v>
      </c>
    </row>
    <row r="379" spans="1:51" s="15" customFormat="1" ht="12">
      <c r="A379" s="15"/>
      <c r="B379" s="261"/>
      <c r="C379" s="262"/>
      <c r="D379" s="241" t="s">
        <v>152</v>
      </c>
      <c r="E379" s="263" t="s">
        <v>18</v>
      </c>
      <c r="F379" s="264" t="s">
        <v>156</v>
      </c>
      <c r="G379" s="262"/>
      <c r="H379" s="265">
        <v>5</v>
      </c>
      <c r="I379" s="266"/>
      <c r="J379" s="262"/>
      <c r="K379" s="262"/>
      <c r="L379" s="267"/>
      <c r="M379" s="268"/>
      <c r="N379" s="269"/>
      <c r="O379" s="269"/>
      <c r="P379" s="269"/>
      <c r="Q379" s="269"/>
      <c r="R379" s="269"/>
      <c r="S379" s="269"/>
      <c r="T379" s="270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71" t="s">
        <v>152</v>
      </c>
      <c r="AU379" s="271" t="s">
        <v>79</v>
      </c>
      <c r="AV379" s="15" t="s">
        <v>150</v>
      </c>
      <c r="AW379" s="15" t="s">
        <v>32</v>
      </c>
      <c r="AX379" s="15" t="s">
        <v>77</v>
      </c>
      <c r="AY379" s="271" t="s">
        <v>142</v>
      </c>
    </row>
    <row r="380" spans="1:65" s="2" customFormat="1" ht="16.5" customHeight="1">
      <c r="A380" s="39"/>
      <c r="B380" s="40"/>
      <c r="C380" s="272" t="s">
        <v>473</v>
      </c>
      <c r="D380" s="272" t="s">
        <v>321</v>
      </c>
      <c r="E380" s="273" t="s">
        <v>474</v>
      </c>
      <c r="F380" s="274" t="s">
        <v>475</v>
      </c>
      <c r="G380" s="275" t="s">
        <v>367</v>
      </c>
      <c r="H380" s="276">
        <v>5</v>
      </c>
      <c r="I380" s="277"/>
      <c r="J380" s="276">
        <f>ROUND(I380*H380,2)</f>
        <v>0</v>
      </c>
      <c r="K380" s="274" t="s">
        <v>149</v>
      </c>
      <c r="L380" s="278"/>
      <c r="M380" s="279" t="s">
        <v>18</v>
      </c>
      <c r="N380" s="280" t="s">
        <v>41</v>
      </c>
      <c r="O380" s="85"/>
      <c r="P380" s="235">
        <f>O380*H380</f>
        <v>0</v>
      </c>
      <c r="Q380" s="235">
        <v>0.0135</v>
      </c>
      <c r="R380" s="235">
        <f>Q380*H380</f>
        <v>0.0675</v>
      </c>
      <c r="S380" s="235">
        <v>0</v>
      </c>
      <c r="T380" s="236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7" t="s">
        <v>324</v>
      </c>
      <c r="AT380" s="237" t="s">
        <v>321</v>
      </c>
      <c r="AU380" s="237" t="s">
        <v>79</v>
      </c>
      <c r="AY380" s="18" t="s">
        <v>142</v>
      </c>
      <c r="BE380" s="238">
        <f>IF(N380="základní",J380,0)</f>
        <v>0</v>
      </c>
      <c r="BF380" s="238">
        <f>IF(N380="snížená",J380,0)</f>
        <v>0</v>
      </c>
      <c r="BG380" s="238">
        <f>IF(N380="zákl. přenesená",J380,0)</f>
        <v>0</v>
      </c>
      <c r="BH380" s="238">
        <f>IF(N380="sníž. přenesená",J380,0)</f>
        <v>0</v>
      </c>
      <c r="BI380" s="238">
        <f>IF(N380="nulová",J380,0)</f>
        <v>0</v>
      </c>
      <c r="BJ380" s="18" t="s">
        <v>77</v>
      </c>
      <c r="BK380" s="238">
        <f>ROUND(I380*H380,2)</f>
        <v>0</v>
      </c>
      <c r="BL380" s="18" t="s">
        <v>251</v>
      </c>
      <c r="BM380" s="237" t="s">
        <v>1125</v>
      </c>
    </row>
    <row r="381" spans="1:51" s="13" customFormat="1" ht="12">
      <c r="A381" s="13"/>
      <c r="B381" s="239"/>
      <c r="C381" s="240"/>
      <c r="D381" s="241" t="s">
        <v>152</v>
      </c>
      <c r="E381" s="242" t="s">
        <v>18</v>
      </c>
      <c r="F381" s="243" t="s">
        <v>1018</v>
      </c>
      <c r="G381" s="240"/>
      <c r="H381" s="242" t="s">
        <v>18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152</v>
      </c>
      <c r="AU381" s="249" t="s">
        <v>79</v>
      </c>
      <c r="AV381" s="13" t="s">
        <v>77</v>
      </c>
      <c r="AW381" s="13" t="s">
        <v>32</v>
      </c>
      <c r="AX381" s="13" t="s">
        <v>70</v>
      </c>
      <c r="AY381" s="249" t="s">
        <v>142</v>
      </c>
    </row>
    <row r="382" spans="1:51" s="14" customFormat="1" ht="12">
      <c r="A382" s="14"/>
      <c r="B382" s="250"/>
      <c r="C382" s="251"/>
      <c r="D382" s="241" t="s">
        <v>152</v>
      </c>
      <c r="E382" s="252" t="s">
        <v>18</v>
      </c>
      <c r="F382" s="253" t="s">
        <v>501</v>
      </c>
      <c r="G382" s="251"/>
      <c r="H382" s="254">
        <v>5</v>
      </c>
      <c r="I382" s="255"/>
      <c r="J382" s="251"/>
      <c r="K382" s="251"/>
      <c r="L382" s="256"/>
      <c r="M382" s="257"/>
      <c r="N382" s="258"/>
      <c r="O382" s="258"/>
      <c r="P382" s="258"/>
      <c r="Q382" s="258"/>
      <c r="R382" s="258"/>
      <c r="S382" s="258"/>
      <c r="T382" s="25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0" t="s">
        <v>152</v>
      </c>
      <c r="AU382" s="260" t="s">
        <v>79</v>
      </c>
      <c r="AV382" s="14" t="s">
        <v>79</v>
      </c>
      <c r="AW382" s="14" t="s">
        <v>32</v>
      </c>
      <c r="AX382" s="14" t="s">
        <v>70</v>
      </c>
      <c r="AY382" s="260" t="s">
        <v>142</v>
      </c>
    </row>
    <row r="383" spans="1:51" s="15" customFormat="1" ht="12">
      <c r="A383" s="15"/>
      <c r="B383" s="261"/>
      <c r="C383" s="262"/>
      <c r="D383" s="241" t="s">
        <v>152</v>
      </c>
      <c r="E383" s="263" t="s">
        <v>18</v>
      </c>
      <c r="F383" s="264" t="s">
        <v>156</v>
      </c>
      <c r="G383" s="262"/>
      <c r="H383" s="265">
        <v>5</v>
      </c>
      <c r="I383" s="266"/>
      <c r="J383" s="262"/>
      <c r="K383" s="262"/>
      <c r="L383" s="267"/>
      <c r="M383" s="268"/>
      <c r="N383" s="269"/>
      <c r="O383" s="269"/>
      <c r="P383" s="269"/>
      <c r="Q383" s="269"/>
      <c r="R383" s="269"/>
      <c r="S383" s="269"/>
      <c r="T383" s="27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1" t="s">
        <v>152</v>
      </c>
      <c r="AU383" s="271" t="s">
        <v>79</v>
      </c>
      <c r="AV383" s="15" t="s">
        <v>150</v>
      </c>
      <c r="AW383" s="15" t="s">
        <v>32</v>
      </c>
      <c r="AX383" s="15" t="s">
        <v>77</v>
      </c>
      <c r="AY383" s="271" t="s">
        <v>142</v>
      </c>
    </row>
    <row r="384" spans="1:65" s="2" customFormat="1" ht="16.5" customHeight="1">
      <c r="A384" s="39"/>
      <c r="B384" s="40"/>
      <c r="C384" s="272" t="s">
        <v>477</v>
      </c>
      <c r="D384" s="272" t="s">
        <v>321</v>
      </c>
      <c r="E384" s="273" t="s">
        <v>478</v>
      </c>
      <c r="F384" s="274" t="s">
        <v>479</v>
      </c>
      <c r="G384" s="275" t="s">
        <v>442</v>
      </c>
      <c r="H384" s="276">
        <v>5</v>
      </c>
      <c r="I384" s="277"/>
      <c r="J384" s="276">
        <f>ROUND(I384*H384,2)</f>
        <v>0</v>
      </c>
      <c r="K384" s="274" t="s">
        <v>149</v>
      </c>
      <c r="L384" s="278"/>
      <c r="M384" s="279" t="s">
        <v>18</v>
      </c>
      <c r="N384" s="280" t="s">
        <v>41</v>
      </c>
      <c r="O384" s="85"/>
      <c r="P384" s="235">
        <f>O384*H384</f>
        <v>0</v>
      </c>
      <c r="Q384" s="235">
        <v>0.0005</v>
      </c>
      <c r="R384" s="235">
        <f>Q384*H384</f>
        <v>0.0025</v>
      </c>
      <c r="S384" s="235">
        <v>0</v>
      </c>
      <c r="T384" s="23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7" t="s">
        <v>324</v>
      </c>
      <c r="AT384" s="237" t="s">
        <v>321</v>
      </c>
      <c r="AU384" s="237" t="s">
        <v>79</v>
      </c>
      <c r="AY384" s="18" t="s">
        <v>142</v>
      </c>
      <c r="BE384" s="238">
        <f>IF(N384="základní",J384,0)</f>
        <v>0</v>
      </c>
      <c r="BF384" s="238">
        <f>IF(N384="snížená",J384,0)</f>
        <v>0</v>
      </c>
      <c r="BG384" s="238">
        <f>IF(N384="zákl. přenesená",J384,0)</f>
        <v>0</v>
      </c>
      <c r="BH384" s="238">
        <f>IF(N384="sníž. přenesená",J384,0)</f>
        <v>0</v>
      </c>
      <c r="BI384" s="238">
        <f>IF(N384="nulová",J384,0)</f>
        <v>0</v>
      </c>
      <c r="BJ384" s="18" t="s">
        <v>77</v>
      </c>
      <c r="BK384" s="238">
        <f>ROUND(I384*H384,2)</f>
        <v>0</v>
      </c>
      <c r="BL384" s="18" t="s">
        <v>251</v>
      </c>
      <c r="BM384" s="237" t="s">
        <v>1126</v>
      </c>
    </row>
    <row r="385" spans="1:51" s="13" customFormat="1" ht="12">
      <c r="A385" s="13"/>
      <c r="B385" s="239"/>
      <c r="C385" s="240"/>
      <c r="D385" s="241" t="s">
        <v>152</v>
      </c>
      <c r="E385" s="242" t="s">
        <v>18</v>
      </c>
      <c r="F385" s="243" t="s">
        <v>1018</v>
      </c>
      <c r="G385" s="240"/>
      <c r="H385" s="242" t="s">
        <v>18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152</v>
      </c>
      <c r="AU385" s="249" t="s">
        <v>79</v>
      </c>
      <c r="AV385" s="13" t="s">
        <v>77</v>
      </c>
      <c r="AW385" s="13" t="s">
        <v>32</v>
      </c>
      <c r="AX385" s="13" t="s">
        <v>70</v>
      </c>
      <c r="AY385" s="249" t="s">
        <v>142</v>
      </c>
    </row>
    <row r="386" spans="1:51" s="14" customFormat="1" ht="12">
      <c r="A386" s="14"/>
      <c r="B386" s="250"/>
      <c r="C386" s="251"/>
      <c r="D386" s="241" t="s">
        <v>152</v>
      </c>
      <c r="E386" s="252" t="s">
        <v>18</v>
      </c>
      <c r="F386" s="253" t="s">
        <v>501</v>
      </c>
      <c r="G386" s="251"/>
      <c r="H386" s="254">
        <v>5</v>
      </c>
      <c r="I386" s="255"/>
      <c r="J386" s="251"/>
      <c r="K386" s="251"/>
      <c r="L386" s="256"/>
      <c r="M386" s="257"/>
      <c r="N386" s="258"/>
      <c r="O386" s="258"/>
      <c r="P386" s="258"/>
      <c r="Q386" s="258"/>
      <c r="R386" s="258"/>
      <c r="S386" s="258"/>
      <c r="T386" s="25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0" t="s">
        <v>152</v>
      </c>
      <c r="AU386" s="260" t="s">
        <v>79</v>
      </c>
      <c r="AV386" s="14" t="s">
        <v>79</v>
      </c>
      <c r="AW386" s="14" t="s">
        <v>32</v>
      </c>
      <c r="AX386" s="14" t="s">
        <v>70</v>
      </c>
      <c r="AY386" s="260" t="s">
        <v>142</v>
      </c>
    </row>
    <row r="387" spans="1:51" s="15" customFormat="1" ht="12">
      <c r="A387" s="15"/>
      <c r="B387" s="261"/>
      <c r="C387" s="262"/>
      <c r="D387" s="241" t="s">
        <v>152</v>
      </c>
      <c r="E387" s="263" t="s">
        <v>18</v>
      </c>
      <c r="F387" s="264" t="s">
        <v>156</v>
      </c>
      <c r="G387" s="262"/>
      <c r="H387" s="265">
        <v>5</v>
      </c>
      <c r="I387" s="266"/>
      <c r="J387" s="262"/>
      <c r="K387" s="262"/>
      <c r="L387" s="267"/>
      <c r="M387" s="268"/>
      <c r="N387" s="269"/>
      <c r="O387" s="269"/>
      <c r="P387" s="269"/>
      <c r="Q387" s="269"/>
      <c r="R387" s="269"/>
      <c r="S387" s="269"/>
      <c r="T387" s="270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1" t="s">
        <v>152</v>
      </c>
      <c r="AU387" s="271" t="s">
        <v>79</v>
      </c>
      <c r="AV387" s="15" t="s">
        <v>150</v>
      </c>
      <c r="AW387" s="15" t="s">
        <v>32</v>
      </c>
      <c r="AX387" s="15" t="s">
        <v>77</v>
      </c>
      <c r="AY387" s="271" t="s">
        <v>142</v>
      </c>
    </row>
    <row r="388" spans="1:65" s="2" customFormat="1" ht="16.5" customHeight="1">
      <c r="A388" s="39"/>
      <c r="B388" s="40"/>
      <c r="C388" s="272" t="s">
        <v>481</v>
      </c>
      <c r="D388" s="272" t="s">
        <v>321</v>
      </c>
      <c r="E388" s="273" t="s">
        <v>482</v>
      </c>
      <c r="F388" s="274" t="s">
        <v>483</v>
      </c>
      <c r="G388" s="275" t="s">
        <v>367</v>
      </c>
      <c r="H388" s="276">
        <v>5</v>
      </c>
      <c r="I388" s="277"/>
      <c r="J388" s="276">
        <f>ROUND(I388*H388,2)</f>
        <v>0</v>
      </c>
      <c r="K388" s="274" t="s">
        <v>149</v>
      </c>
      <c r="L388" s="278"/>
      <c r="M388" s="279" t="s">
        <v>18</v>
      </c>
      <c r="N388" s="280" t="s">
        <v>41</v>
      </c>
      <c r="O388" s="85"/>
      <c r="P388" s="235">
        <f>O388*H388</f>
        <v>0</v>
      </c>
      <c r="Q388" s="235">
        <v>0.006</v>
      </c>
      <c r="R388" s="235">
        <f>Q388*H388</f>
        <v>0.03</v>
      </c>
      <c r="S388" s="235">
        <v>0</v>
      </c>
      <c r="T388" s="23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7" t="s">
        <v>324</v>
      </c>
      <c r="AT388" s="237" t="s">
        <v>321</v>
      </c>
      <c r="AU388" s="237" t="s">
        <v>79</v>
      </c>
      <c r="AY388" s="18" t="s">
        <v>142</v>
      </c>
      <c r="BE388" s="238">
        <f>IF(N388="základní",J388,0)</f>
        <v>0</v>
      </c>
      <c r="BF388" s="238">
        <f>IF(N388="snížená",J388,0)</f>
        <v>0</v>
      </c>
      <c r="BG388" s="238">
        <f>IF(N388="zákl. přenesená",J388,0)</f>
        <v>0</v>
      </c>
      <c r="BH388" s="238">
        <f>IF(N388="sníž. přenesená",J388,0)</f>
        <v>0</v>
      </c>
      <c r="BI388" s="238">
        <f>IF(N388="nulová",J388,0)</f>
        <v>0</v>
      </c>
      <c r="BJ388" s="18" t="s">
        <v>77</v>
      </c>
      <c r="BK388" s="238">
        <f>ROUND(I388*H388,2)</f>
        <v>0</v>
      </c>
      <c r="BL388" s="18" t="s">
        <v>251</v>
      </c>
      <c r="BM388" s="237" t="s">
        <v>1127</v>
      </c>
    </row>
    <row r="389" spans="1:51" s="13" customFormat="1" ht="12">
      <c r="A389" s="13"/>
      <c r="B389" s="239"/>
      <c r="C389" s="240"/>
      <c r="D389" s="241" t="s">
        <v>152</v>
      </c>
      <c r="E389" s="242" t="s">
        <v>18</v>
      </c>
      <c r="F389" s="243" t="s">
        <v>1018</v>
      </c>
      <c r="G389" s="240"/>
      <c r="H389" s="242" t="s">
        <v>18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152</v>
      </c>
      <c r="AU389" s="249" t="s">
        <v>79</v>
      </c>
      <c r="AV389" s="13" t="s">
        <v>77</v>
      </c>
      <c r="AW389" s="13" t="s">
        <v>32</v>
      </c>
      <c r="AX389" s="13" t="s">
        <v>70</v>
      </c>
      <c r="AY389" s="249" t="s">
        <v>142</v>
      </c>
    </row>
    <row r="390" spans="1:51" s="14" customFormat="1" ht="12">
      <c r="A390" s="14"/>
      <c r="B390" s="250"/>
      <c r="C390" s="251"/>
      <c r="D390" s="241" t="s">
        <v>152</v>
      </c>
      <c r="E390" s="252" t="s">
        <v>18</v>
      </c>
      <c r="F390" s="253" t="s">
        <v>501</v>
      </c>
      <c r="G390" s="251"/>
      <c r="H390" s="254">
        <v>5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0" t="s">
        <v>152</v>
      </c>
      <c r="AU390" s="260" t="s">
        <v>79</v>
      </c>
      <c r="AV390" s="14" t="s">
        <v>79</v>
      </c>
      <c r="AW390" s="14" t="s">
        <v>32</v>
      </c>
      <c r="AX390" s="14" t="s">
        <v>70</v>
      </c>
      <c r="AY390" s="260" t="s">
        <v>142</v>
      </c>
    </row>
    <row r="391" spans="1:51" s="15" customFormat="1" ht="12">
      <c r="A391" s="15"/>
      <c r="B391" s="261"/>
      <c r="C391" s="262"/>
      <c r="D391" s="241" t="s">
        <v>152</v>
      </c>
      <c r="E391" s="263" t="s">
        <v>18</v>
      </c>
      <c r="F391" s="264" t="s">
        <v>156</v>
      </c>
      <c r="G391" s="262"/>
      <c r="H391" s="265">
        <v>5</v>
      </c>
      <c r="I391" s="266"/>
      <c r="J391" s="262"/>
      <c r="K391" s="262"/>
      <c r="L391" s="267"/>
      <c r="M391" s="268"/>
      <c r="N391" s="269"/>
      <c r="O391" s="269"/>
      <c r="P391" s="269"/>
      <c r="Q391" s="269"/>
      <c r="R391" s="269"/>
      <c r="S391" s="269"/>
      <c r="T391" s="270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71" t="s">
        <v>152</v>
      </c>
      <c r="AU391" s="271" t="s">
        <v>79</v>
      </c>
      <c r="AV391" s="15" t="s">
        <v>150</v>
      </c>
      <c r="AW391" s="15" t="s">
        <v>32</v>
      </c>
      <c r="AX391" s="15" t="s">
        <v>77</v>
      </c>
      <c r="AY391" s="271" t="s">
        <v>142</v>
      </c>
    </row>
    <row r="392" spans="1:65" s="2" customFormat="1" ht="16.5" customHeight="1">
      <c r="A392" s="39"/>
      <c r="B392" s="40"/>
      <c r="C392" s="227" t="s">
        <v>485</v>
      </c>
      <c r="D392" s="227" t="s">
        <v>145</v>
      </c>
      <c r="E392" s="228" t="s">
        <v>498</v>
      </c>
      <c r="F392" s="229" t="s">
        <v>499</v>
      </c>
      <c r="G392" s="230" t="s">
        <v>415</v>
      </c>
      <c r="H392" s="231">
        <v>2</v>
      </c>
      <c r="I392" s="232"/>
      <c r="J392" s="231">
        <f>ROUND(I392*H392,2)</f>
        <v>0</v>
      </c>
      <c r="K392" s="229" t="s">
        <v>149</v>
      </c>
      <c r="L392" s="45"/>
      <c r="M392" s="233" t="s">
        <v>18</v>
      </c>
      <c r="N392" s="234" t="s">
        <v>41</v>
      </c>
      <c r="O392" s="85"/>
      <c r="P392" s="235">
        <f>O392*H392</f>
        <v>0</v>
      </c>
      <c r="Q392" s="235">
        <v>0.00052</v>
      </c>
      <c r="R392" s="235">
        <f>Q392*H392</f>
        <v>0.00104</v>
      </c>
      <c r="S392" s="235">
        <v>0</v>
      </c>
      <c r="T392" s="23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7" t="s">
        <v>251</v>
      </c>
      <c r="AT392" s="237" t="s">
        <v>145</v>
      </c>
      <c r="AU392" s="237" t="s">
        <v>79</v>
      </c>
      <c r="AY392" s="18" t="s">
        <v>142</v>
      </c>
      <c r="BE392" s="238">
        <f>IF(N392="základní",J392,0)</f>
        <v>0</v>
      </c>
      <c r="BF392" s="238">
        <f>IF(N392="snížená",J392,0)</f>
        <v>0</v>
      </c>
      <c r="BG392" s="238">
        <f>IF(N392="zákl. přenesená",J392,0)</f>
        <v>0</v>
      </c>
      <c r="BH392" s="238">
        <f>IF(N392="sníž. přenesená",J392,0)</f>
        <v>0</v>
      </c>
      <c r="BI392" s="238">
        <f>IF(N392="nulová",J392,0)</f>
        <v>0</v>
      </c>
      <c r="BJ392" s="18" t="s">
        <v>77</v>
      </c>
      <c r="BK392" s="238">
        <f>ROUND(I392*H392,2)</f>
        <v>0</v>
      </c>
      <c r="BL392" s="18" t="s">
        <v>251</v>
      </c>
      <c r="BM392" s="237" t="s">
        <v>1128</v>
      </c>
    </row>
    <row r="393" spans="1:51" s="13" customFormat="1" ht="12">
      <c r="A393" s="13"/>
      <c r="B393" s="239"/>
      <c r="C393" s="240"/>
      <c r="D393" s="241" t="s">
        <v>152</v>
      </c>
      <c r="E393" s="242" t="s">
        <v>18</v>
      </c>
      <c r="F393" s="243" t="s">
        <v>1018</v>
      </c>
      <c r="G393" s="240"/>
      <c r="H393" s="242" t="s">
        <v>18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152</v>
      </c>
      <c r="AU393" s="249" t="s">
        <v>79</v>
      </c>
      <c r="AV393" s="13" t="s">
        <v>77</v>
      </c>
      <c r="AW393" s="13" t="s">
        <v>32</v>
      </c>
      <c r="AX393" s="13" t="s">
        <v>70</v>
      </c>
      <c r="AY393" s="249" t="s">
        <v>142</v>
      </c>
    </row>
    <row r="394" spans="1:51" s="14" customFormat="1" ht="12">
      <c r="A394" s="14"/>
      <c r="B394" s="250"/>
      <c r="C394" s="251"/>
      <c r="D394" s="241" t="s">
        <v>152</v>
      </c>
      <c r="E394" s="252" t="s">
        <v>18</v>
      </c>
      <c r="F394" s="253" t="s">
        <v>79</v>
      </c>
      <c r="G394" s="251"/>
      <c r="H394" s="254">
        <v>2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0" t="s">
        <v>152</v>
      </c>
      <c r="AU394" s="260" t="s">
        <v>79</v>
      </c>
      <c r="AV394" s="14" t="s">
        <v>79</v>
      </c>
      <c r="AW394" s="14" t="s">
        <v>32</v>
      </c>
      <c r="AX394" s="14" t="s">
        <v>70</v>
      </c>
      <c r="AY394" s="260" t="s">
        <v>142</v>
      </c>
    </row>
    <row r="395" spans="1:51" s="15" customFormat="1" ht="12">
      <c r="A395" s="15"/>
      <c r="B395" s="261"/>
      <c r="C395" s="262"/>
      <c r="D395" s="241" t="s">
        <v>152</v>
      </c>
      <c r="E395" s="263" t="s">
        <v>18</v>
      </c>
      <c r="F395" s="264" t="s">
        <v>156</v>
      </c>
      <c r="G395" s="262"/>
      <c r="H395" s="265">
        <v>2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1" t="s">
        <v>152</v>
      </c>
      <c r="AU395" s="271" t="s">
        <v>79</v>
      </c>
      <c r="AV395" s="15" t="s">
        <v>150</v>
      </c>
      <c r="AW395" s="15" t="s">
        <v>32</v>
      </c>
      <c r="AX395" s="15" t="s">
        <v>77</v>
      </c>
      <c r="AY395" s="271" t="s">
        <v>142</v>
      </c>
    </row>
    <row r="396" spans="1:65" s="2" customFormat="1" ht="16.5" customHeight="1">
      <c r="A396" s="39"/>
      <c r="B396" s="40"/>
      <c r="C396" s="227" t="s">
        <v>489</v>
      </c>
      <c r="D396" s="227" t="s">
        <v>145</v>
      </c>
      <c r="E396" s="228" t="s">
        <v>503</v>
      </c>
      <c r="F396" s="229" t="s">
        <v>504</v>
      </c>
      <c r="G396" s="230" t="s">
        <v>415</v>
      </c>
      <c r="H396" s="231">
        <v>6</v>
      </c>
      <c r="I396" s="232"/>
      <c r="J396" s="231">
        <f>ROUND(I396*H396,2)</f>
        <v>0</v>
      </c>
      <c r="K396" s="229" t="s">
        <v>149</v>
      </c>
      <c r="L396" s="45"/>
      <c r="M396" s="233" t="s">
        <v>18</v>
      </c>
      <c r="N396" s="234" t="s">
        <v>41</v>
      </c>
      <c r="O396" s="85"/>
      <c r="P396" s="235">
        <f>O396*H396</f>
        <v>0</v>
      </c>
      <c r="Q396" s="235">
        <v>0.00052</v>
      </c>
      <c r="R396" s="235">
        <f>Q396*H396</f>
        <v>0.0031199999999999995</v>
      </c>
      <c r="S396" s="235">
        <v>0</v>
      </c>
      <c r="T396" s="236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7" t="s">
        <v>251</v>
      </c>
      <c r="AT396" s="237" t="s">
        <v>145</v>
      </c>
      <c r="AU396" s="237" t="s">
        <v>79</v>
      </c>
      <c r="AY396" s="18" t="s">
        <v>142</v>
      </c>
      <c r="BE396" s="238">
        <f>IF(N396="základní",J396,0)</f>
        <v>0</v>
      </c>
      <c r="BF396" s="238">
        <f>IF(N396="snížená",J396,0)</f>
        <v>0</v>
      </c>
      <c r="BG396" s="238">
        <f>IF(N396="zákl. přenesená",J396,0)</f>
        <v>0</v>
      </c>
      <c r="BH396" s="238">
        <f>IF(N396="sníž. přenesená",J396,0)</f>
        <v>0</v>
      </c>
      <c r="BI396" s="238">
        <f>IF(N396="nulová",J396,0)</f>
        <v>0</v>
      </c>
      <c r="BJ396" s="18" t="s">
        <v>77</v>
      </c>
      <c r="BK396" s="238">
        <f>ROUND(I396*H396,2)</f>
        <v>0</v>
      </c>
      <c r="BL396" s="18" t="s">
        <v>251</v>
      </c>
      <c r="BM396" s="237" t="s">
        <v>1129</v>
      </c>
    </row>
    <row r="397" spans="1:51" s="13" customFormat="1" ht="12">
      <c r="A397" s="13"/>
      <c r="B397" s="239"/>
      <c r="C397" s="240"/>
      <c r="D397" s="241" t="s">
        <v>152</v>
      </c>
      <c r="E397" s="242" t="s">
        <v>18</v>
      </c>
      <c r="F397" s="243" t="s">
        <v>1018</v>
      </c>
      <c r="G397" s="240"/>
      <c r="H397" s="242" t="s">
        <v>18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152</v>
      </c>
      <c r="AU397" s="249" t="s">
        <v>79</v>
      </c>
      <c r="AV397" s="13" t="s">
        <v>77</v>
      </c>
      <c r="AW397" s="13" t="s">
        <v>32</v>
      </c>
      <c r="AX397" s="13" t="s">
        <v>70</v>
      </c>
      <c r="AY397" s="249" t="s">
        <v>142</v>
      </c>
    </row>
    <row r="398" spans="1:51" s="14" customFormat="1" ht="12">
      <c r="A398" s="14"/>
      <c r="B398" s="250"/>
      <c r="C398" s="251"/>
      <c r="D398" s="241" t="s">
        <v>152</v>
      </c>
      <c r="E398" s="252" t="s">
        <v>18</v>
      </c>
      <c r="F398" s="253" t="s">
        <v>1108</v>
      </c>
      <c r="G398" s="251"/>
      <c r="H398" s="254">
        <v>6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0" t="s">
        <v>152</v>
      </c>
      <c r="AU398" s="260" t="s">
        <v>79</v>
      </c>
      <c r="AV398" s="14" t="s">
        <v>79</v>
      </c>
      <c r="AW398" s="14" t="s">
        <v>32</v>
      </c>
      <c r="AX398" s="14" t="s">
        <v>70</v>
      </c>
      <c r="AY398" s="260" t="s">
        <v>142</v>
      </c>
    </row>
    <row r="399" spans="1:51" s="15" customFormat="1" ht="12">
      <c r="A399" s="15"/>
      <c r="B399" s="261"/>
      <c r="C399" s="262"/>
      <c r="D399" s="241" t="s">
        <v>152</v>
      </c>
      <c r="E399" s="263" t="s">
        <v>18</v>
      </c>
      <c r="F399" s="264" t="s">
        <v>156</v>
      </c>
      <c r="G399" s="262"/>
      <c r="H399" s="265">
        <v>6</v>
      </c>
      <c r="I399" s="266"/>
      <c r="J399" s="262"/>
      <c r="K399" s="262"/>
      <c r="L399" s="267"/>
      <c r="M399" s="268"/>
      <c r="N399" s="269"/>
      <c r="O399" s="269"/>
      <c r="P399" s="269"/>
      <c r="Q399" s="269"/>
      <c r="R399" s="269"/>
      <c r="S399" s="269"/>
      <c r="T399" s="270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1" t="s">
        <v>152</v>
      </c>
      <c r="AU399" s="271" t="s">
        <v>79</v>
      </c>
      <c r="AV399" s="15" t="s">
        <v>150</v>
      </c>
      <c r="AW399" s="15" t="s">
        <v>32</v>
      </c>
      <c r="AX399" s="15" t="s">
        <v>77</v>
      </c>
      <c r="AY399" s="271" t="s">
        <v>142</v>
      </c>
    </row>
    <row r="400" spans="1:65" s="2" customFormat="1" ht="16.5" customHeight="1">
      <c r="A400" s="39"/>
      <c r="B400" s="40"/>
      <c r="C400" s="227" t="s">
        <v>493</v>
      </c>
      <c r="D400" s="227" t="s">
        <v>145</v>
      </c>
      <c r="E400" s="228" t="s">
        <v>507</v>
      </c>
      <c r="F400" s="229" t="s">
        <v>508</v>
      </c>
      <c r="G400" s="230" t="s">
        <v>415</v>
      </c>
      <c r="H400" s="231">
        <v>2</v>
      </c>
      <c r="I400" s="232"/>
      <c r="J400" s="231">
        <f>ROUND(I400*H400,2)</f>
        <v>0</v>
      </c>
      <c r="K400" s="229" t="s">
        <v>149</v>
      </c>
      <c r="L400" s="45"/>
      <c r="M400" s="233" t="s">
        <v>18</v>
      </c>
      <c r="N400" s="234" t="s">
        <v>41</v>
      </c>
      <c r="O400" s="85"/>
      <c r="P400" s="235">
        <f>O400*H400</f>
        <v>0</v>
      </c>
      <c r="Q400" s="235">
        <v>0.00052</v>
      </c>
      <c r="R400" s="235">
        <f>Q400*H400</f>
        <v>0.00104</v>
      </c>
      <c r="S400" s="235">
        <v>0</v>
      </c>
      <c r="T400" s="23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7" t="s">
        <v>251</v>
      </c>
      <c r="AT400" s="237" t="s">
        <v>145</v>
      </c>
      <c r="AU400" s="237" t="s">
        <v>79</v>
      </c>
      <c r="AY400" s="18" t="s">
        <v>142</v>
      </c>
      <c r="BE400" s="238">
        <f>IF(N400="základní",J400,0)</f>
        <v>0</v>
      </c>
      <c r="BF400" s="238">
        <f>IF(N400="snížená",J400,0)</f>
        <v>0</v>
      </c>
      <c r="BG400" s="238">
        <f>IF(N400="zákl. přenesená",J400,0)</f>
        <v>0</v>
      </c>
      <c r="BH400" s="238">
        <f>IF(N400="sníž. přenesená",J400,0)</f>
        <v>0</v>
      </c>
      <c r="BI400" s="238">
        <f>IF(N400="nulová",J400,0)</f>
        <v>0</v>
      </c>
      <c r="BJ400" s="18" t="s">
        <v>77</v>
      </c>
      <c r="BK400" s="238">
        <f>ROUND(I400*H400,2)</f>
        <v>0</v>
      </c>
      <c r="BL400" s="18" t="s">
        <v>251</v>
      </c>
      <c r="BM400" s="237" t="s">
        <v>1130</v>
      </c>
    </row>
    <row r="401" spans="1:51" s="13" customFormat="1" ht="12">
      <c r="A401" s="13"/>
      <c r="B401" s="239"/>
      <c r="C401" s="240"/>
      <c r="D401" s="241" t="s">
        <v>152</v>
      </c>
      <c r="E401" s="242" t="s">
        <v>18</v>
      </c>
      <c r="F401" s="243" t="s">
        <v>1018</v>
      </c>
      <c r="G401" s="240"/>
      <c r="H401" s="242" t="s">
        <v>18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152</v>
      </c>
      <c r="AU401" s="249" t="s">
        <v>79</v>
      </c>
      <c r="AV401" s="13" t="s">
        <v>77</v>
      </c>
      <c r="AW401" s="13" t="s">
        <v>32</v>
      </c>
      <c r="AX401" s="13" t="s">
        <v>70</v>
      </c>
      <c r="AY401" s="249" t="s">
        <v>142</v>
      </c>
    </row>
    <row r="402" spans="1:51" s="14" customFormat="1" ht="12">
      <c r="A402" s="14"/>
      <c r="B402" s="250"/>
      <c r="C402" s="251"/>
      <c r="D402" s="241" t="s">
        <v>152</v>
      </c>
      <c r="E402" s="252" t="s">
        <v>18</v>
      </c>
      <c r="F402" s="253" t="s">
        <v>1131</v>
      </c>
      <c r="G402" s="251"/>
      <c r="H402" s="254">
        <v>2</v>
      </c>
      <c r="I402" s="255"/>
      <c r="J402" s="251"/>
      <c r="K402" s="251"/>
      <c r="L402" s="256"/>
      <c r="M402" s="257"/>
      <c r="N402" s="258"/>
      <c r="O402" s="258"/>
      <c r="P402" s="258"/>
      <c r="Q402" s="258"/>
      <c r="R402" s="258"/>
      <c r="S402" s="258"/>
      <c r="T402" s="25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0" t="s">
        <v>152</v>
      </c>
      <c r="AU402" s="260" t="s">
        <v>79</v>
      </c>
      <c r="AV402" s="14" t="s">
        <v>79</v>
      </c>
      <c r="AW402" s="14" t="s">
        <v>32</v>
      </c>
      <c r="AX402" s="14" t="s">
        <v>70</v>
      </c>
      <c r="AY402" s="260" t="s">
        <v>142</v>
      </c>
    </row>
    <row r="403" spans="1:51" s="15" customFormat="1" ht="12">
      <c r="A403" s="15"/>
      <c r="B403" s="261"/>
      <c r="C403" s="262"/>
      <c r="D403" s="241" t="s">
        <v>152</v>
      </c>
      <c r="E403" s="263" t="s">
        <v>18</v>
      </c>
      <c r="F403" s="264" t="s">
        <v>156</v>
      </c>
      <c r="G403" s="262"/>
      <c r="H403" s="265">
        <v>2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71" t="s">
        <v>152</v>
      </c>
      <c r="AU403" s="271" t="s">
        <v>79</v>
      </c>
      <c r="AV403" s="15" t="s">
        <v>150</v>
      </c>
      <c r="AW403" s="15" t="s">
        <v>32</v>
      </c>
      <c r="AX403" s="15" t="s">
        <v>77</v>
      </c>
      <c r="AY403" s="271" t="s">
        <v>142</v>
      </c>
    </row>
    <row r="404" spans="1:65" s="2" customFormat="1" ht="16.5" customHeight="1">
      <c r="A404" s="39"/>
      <c r="B404" s="40"/>
      <c r="C404" s="227" t="s">
        <v>831</v>
      </c>
      <c r="D404" s="227" t="s">
        <v>145</v>
      </c>
      <c r="E404" s="228" t="s">
        <v>511</v>
      </c>
      <c r="F404" s="229" t="s">
        <v>512</v>
      </c>
      <c r="G404" s="230" t="s">
        <v>415</v>
      </c>
      <c r="H404" s="231">
        <v>1</v>
      </c>
      <c r="I404" s="232"/>
      <c r="J404" s="231">
        <f>ROUND(I404*H404,2)</f>
        <v>0</v>
      </c>
      <c r="K404" s="229" t="s">
        <v>149</v>
      </c>
      <c r="L404" s="45"/>
      <c r="M404" s="233" t="s">
        <v>18</v>
      </c>
      <c r="N404" s="234" t="s">
        <v>41</v>
      </c>
      <c r="O404" s="85"/>
      <c r="P404" s="235">
        <f>O404*H404</f>
        <v>0</v>
      </c>
      <c r="Q404" s="235">
        <v>0</v>
      </c>
      <c r="R404" s="235">
        <f>Q404*H404</f>
        <v>0</v>
      </c>
      <c r="S404" s="235">
        <v>0.0347</v>
      </c>
      <c r="T404" s="236">
        <f>S404*H404</f>
        <v>0.0347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7" t="s">
        <v>251</v>
      </c>
      <c r="AT404" s="237" t="s">
        <v>145</v>
      </c>
      <c r="AU404" s="237" t="s">
        <v>79</v>
      </c>
      <c r="AY404" s="18" t="s">
        <v>142</v>
      </c>
      <c r="BE404" s="238">
        <f>IF(N404="základní",J404,0)</f>
        <v>0</v>
      </c>
      <c r="BF404" s="238">
        <f>IF(N404="snížená",J404,0)</f>
        <v>0</v>
      </c>
      <c r="BG404" s="238">
        <f>IF(N404="zákl. přenesená",J404,0)</f>
        <v>0</v>
      </c>
      <c r="BH404" s="238">
        <f>IF(N404="sníž. přenesená",J404,0)</f>
        <v>0</v>
      </c>
      <c r="BI404" s="238">
        <f>IF(N404="nulová",J404,0)</f>
        <v>0</v>
      </c>
      <c r="BJ404" s="18" t="s">
        <v>77</v>
      </c>
      <c r="BK404" s="238">
        <f>ROUND(I404*H404,2)</f>
        <v>0</v>
      </c>
      <c r="BL404" s="18" t="s">
        <v>251</v>
      </c>
      <c r="BM404" s="237" t="s">
        <v>1132</v>
      </c>
    </row>
    <row r="405" spans="1:51" s="14" customFormat="1" ht="12">
      <c r="A405" s="14"/>
      <c r="B405" s="250"/>
      <c r="C405" s="251"/>
      <c r="D405" s="241" t="s">
        <v>152</v>
      </c>
      <c r="E405" s="252" t="s">
        <v>18</v>
      </c>
      <c r="F405" s="253" t="s">
        <v>77</v>
      </c>
      <c r="G405" s="251"/>
      <c r="H405" s="254">
        <v>1</v>
      </c>
      <c r="I405" s="255"/>
      <c r="J405" s="251"/>
      <c r="K405" s="251"/>
      <c r="L405" s="256"/>
      <c r="M405" s="257"/>
      <c r="N405" s="258"/>
      <c r="O405" s="258"/>
      <c r="P405" s="258"/>
      <c r="Q405" s="258"/>
      <c r="R405" s="258"/>
      <c r="S405" s="258"/>
      <c r="T405" s="25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0" t="s">
        <v>152</v>
      </c>
      <c r="AU405" s="260" t="s">
        <v>79</v>
      </c>
      <c r="AV405" s="14" t="s">
        <v>79</v>
      </c>
      <c r="AW405" s="14" t="s">
        <v>32</v>
      </c>
      <c r="AX405" s="14" t="s">
        <v>70</v>
      </c>
      <c r="AY405" s="260" t="s">
        <v>142</v>
      </c>
    </row>
    <row r="406" spans="1:51" s="15" customFormat="1" ht="12">
      <c r="A406" s="15"/>
      <c r="B406" s="261"/>
      <c r="C406" s="262"/>
      <c r="D406" s="241" t="s">
        <v>152</v>
      </c>
      <c r="E406" s="263" t="s">
        <v>18</v>
      </c>
      <c r="F406" s="264" t="s">
        <v>156</v>
      </c>
      <c r="G406" s="262"/>
      <c r="H406" s="265">
        <v>1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1" t="s">
        <v>152</v>
      </c>
      <c r="AU406" s="271" t="s">
        <v>79</v>
      </c>
      <c r="AV406" s="15" t="s">
        <v>150</v>
      </c>
      <c r="AW406" s="15" t="s">
        <v>32</v>
      </c>
      <c r="AX406" s="15" t="s">
        <v>77</v>
      </c>
      <c r="AY406" s="271" t="s">
        <v>142</v>
      </c>
    </row>
    <row r="407" spans="1:65" s="2" customFormat="1" ht="16.5" customHeight="1">
      <c r="A407" s="39"/>
      <c r="B407" s="40"/>
      <c r="C407" s="227" t="s">
        <v>497</v>
      </c>
      <c r="D407" s="227" t="s">
        <v>145</v>
      </c>
      <c r="E407" s="228" t="s">
        <v>515</v>
      </c>
      <c r="F407" s="229" t="s">
        <v>516</v>
      </c>
      <c r="G407" s="230" t="s">
        <v>415</v>
      </c>
      <c r="H407" s="231">
        <v>1</v>
      </c>
      <c r="I407" s="232"/>
      <c r="J407" s="231">
        <f>ROUND(I407*H407,2)</f>
        <v>0</v>
      </c>
      <c r="K407" s="229" t="s">
        <v>149</v>
      </c>
      <c r="L407" s="45"/>
      <c r="M407" s="233" t="s">
        <v>18</v>
      </c>
      <c r="N407" s="234" t="s">
        <v>41</v>
      </c>
      <c r="O407" s="85"/>
      <c r="P407" s="235">
        <f>O407*H407</f>
        <v>0</v>
      </c>
      <c r="Q407" s="235">
        <v>0.00059</v>
      </c>
      <c r="R407" s="235">
        <f>Q407*H407</f>
        <v>0.00059</v>
      </c>
      <c r="S407" s="235">
        <v>0</v>
      </c>
      <c r="T407" s="23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7" t="s">
        <v>251</v>
      </c>
      <c r="AT407" s="237" t="s">
        <v>145</v>
      </c>
      <c r="AU407" s="237" t="s">
        <v>79</v>
      </c>
      <c r="AY407" s="18" t="s">
        <v>142</v>
      </c>
      <c r="BE407" s="238">
        <f>IF(N407="základní",J407,0)</f>
        <v>0</v>
      </c>
      <c r="BF407" s="238">
        <f>IF(N407="snížená",J407,0)</f>
        <v>0</v>
      </c>
      <c r="BG407" s="238">
        <f>IF(N407="zákl. přenesená",J407,0)</f>
        <v>0</v>
      </c>
      <c r="BH407" s="238">
        <f>IF(N407="sníž. přenesená",J407,0)</f>
        <v>0</v>
      </c>
      <c r="BI407" s="238">
        <f>IF(N407="nulová",J407,0)</f>
        <v>0</v>
      </c>
      <c r="BJ407" s="18" t="s">
        <v>77</v>
      </c>
      <c r="BK407" s="238">
        <f>ROUND(I407*H407,2)</f>
        <v>0</v>
      </c>
      <c r="BL407" s="18" t="s">
        <v>251</v>
      </c>
      <c r="BM407" s="237" t="s">
        <v>1133</v>
      </c>
    </row>
    <row r="408" spans="1:51" s="13" customFormat="1" ht="12">
      <c r="A408" s="13"/>
      <c r="B408" s="239"/>
      <c r="C408" s="240"/>
      <c r="D408" s="241" t="s">
        <v>152</v>
      </c>
      <c r="E408" s="242" t="s">
        <v>18</v>
      </c>
      <c r="F408" s="243" t="s">
        <v>1021</v>
      </c>
      <c r="G408" s="240"/>
      <c r="H408" s="242" t="s">
        <v>18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152</v>
      </c>
      <c r="AU408" s="249" t="s">
        <v>79</v>
      </c>
      <c r="AV408" s="13" t="s">
        <v>77</v>
      </c>
      <c r="AW408" s="13" t="s">
        <v>32</v>
      </c>
      <c r="AX408" s="13" t="s">
        <v>70</v>
      </c>
      <c r="AY408" s="249" t="s">
        <v>142</v>
      </c>
    </row>
    <row r="409" spans="1:51" s="14" customFormat="1" ht="12">
      <c r="A409" s="14"/>
      <c r="B409" s="250"/>
      <c r="C409" s="251"/>
      <c r="D409" s="241" t="s">
        <v>152</v>
      </c>
      <c r="E409" s="252" t="s">
        <v>18</v>
      </c>
      <c r="F409" s="253" t="s">
        <v>77</v>
      </c>
      <c r="G409" s="251"/>
      <c r="H409" s="254">
        <v>1</v>
      </c>
      <c r="I409" s="255"/>
      <c r="J409" s="251"/>
      <c r="K409" s="251"/>
      <c r="L409" s="256"/>
      <c r="M409" s="257"/>
      <c r="N409" s="258"/>
      <c r="O409" s="258"/>
      <c r="P409" s="258"/>
      <c r="Q409" s="258"/>
      <c r="R409" s="258"/>
      <c r="S409" s="258"/>
      <c r="T409" s="25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0" t="s">
        <v>152</v>
      </c>
      <c r="AU409" s="260" t="s">
        <v>79</v>
      </c>
      <c r="AV409" s="14" t="s">
        <v>79</v>
      </c>
      <c r="AW409" s="14" t="s">
        <v>32</v>
      </c>
      <c r="AX409" s="14" t="s">
        <v>70</v>
      </c>
      <c r="AY409" s="260" t="s">
        <v>142</v>
      </c>
    </row>
    <row r="410" spans="1:51" s="15" customFormat="1" ht="12">
      <c r="A410" s="15"/>
      <c r="B410" s="261"/>
      <c r="C410" s="262"/>
      <c r="D410" s="241" t="s">
        <v>152</v>
      </c>
      <c r="E410" s="263" t="s">
        <v>18</v>
      </c>
      <c r="F410" s="264" t="s">
        <v>156</v>
      </c>
      <c r="G410" s="262"/>
      <c r="H410" s="265">
        <v>1</v>
      </c>
      <c r="I410" s="266"/>
      <c r="J410" s="262"/>
      <c r="K410" s="262"/>
      <c r="L410" s="267"/>
      <c r="M410" s="268"/>
      <c r="N410" s="269"/>
      <c r="O410" s="269"/>
      <c r="P410" s="269"/>
      <c r="Q410" s="269"/>
      <c r="R410" s="269"/>
      <c r="S410" s="269"/>
      <c r="T410" s="270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1" t="s">
        <v>152</v>
      </c>
      <c r="AU410" s="271" t="s">
        <v>79</v>
      </c>
      <c r="AV410" s="15" t="s">
        <v>150</v>
      </c>
      <c r="AW410" s="15" t="s">
        <v>32</v>
      </c>
      <c r="AX410" s="15" t="s">
        <v>77</v>
      </c>
      <c r="AY410" s="271" t="s">
        <v>142</v>
      </c>
    </row>
    <row r="411" spans="1:65" s="2" customFormat="1" ht="16.5" customHeight="1">
      <c r="A411" s="39"/>
      <c r="B411" s="40"/>
      <c r="C411" s="272" t="s">
        <v>502</v>
      </c>
      <c r="D411" s="272" t="s">
        <v>321</v>
      </c>
      <c r="E411" s="273" t="s">
        <v>519</v>
      </c>
      <c r="F411" s="274" t="s">
        <v>520</v>
      </c>
      <c r="G411" s="275" t="s">
        <v>367</v>
      </c>
      <c r="H411" s="276">
        <v>1</v>
      </c>
      <c r="I411" s="277"/>
      <c r="J411" s="276">
        <f>ROUND(I411*H411,2)</f>
        <v>0</v>
      </c>
      <c r="K411" s="274" t="s">
        <v>149</v>
      </c>
      <c r="L411" s="278"/>
      <c r="M411" s="279" t="s">
        <v>18</v>
      </c>
      <c r="N411" s="280" t="s">
        <v>41</v>
      </c>
      <c r="O411" s="85"/>
      <c r="P411" s="235">
        <f>O411*H411</f>
        <v>0</v>
      </c>
      <c r="Q411" s="235">
        <v>0.014</v>
      </c>
      <c r="R411" s="235">
        <f>Q411*H411</f>
        <v>0.014</v>
      </c>
      <c r="S411" s="235">
        <v>0</v>
      </c>
      <c r="T411" s="23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7" t="s">
        <v>324</v>
      </c>
      <c r="AT411" s="237" t="s">
        <v>321</v>
      </c>
      <c r="AU411" s="237" t="s">
        <v>79</v>
      </c>
      <c r="AY411" s="18" t="s">
        <v>142</v>
      </c>
      <c r="BE411" s="238">
        <f>IF(N411="základní",J411,0)</f>
        <v>0</v>
      </c>
      <c r="BF411" s="238">
        <f>IF(N411="snížená",J411,0)</f>
        <v>0</v>
      </c>
      <c r="BG411" s="238">
        <f>IF(N411="zákl. přenesená",J411,0)</f>
        <v>0</v>
      </c>
      <c r="BH411" s="238">
        <f>IF(N411="sníž. přenesená",J411,0)</f>
        <v>0</v>
      </c>
      <c r="BI411" s="238">
        <f>IF(N411="nulová",J411,0)</f>
        <v>0</v>
      </c>
      <c r="BJ411" s="18" t="s">
        <v>77</v>
      </c>
      <c r="BK411" s="238">
        <f>ROUND(I411*H411,2)</f>
        <v>0</v>
      </c>
      <c r="BL411" s="18" t="s">
        <v>251</v>
      </c>
      <c r="BM411" s="237" t="s">
        <v>1134</v>
      </c>
    </row>
    <row r="412" spans="1:51" s="13" customFormat="1" ht="12">
      <c r="A412" s="13"/>
      <c r="B412" s="239"/>
      <c r="C412" s="240"/>
      <c r="D412" s="241" t="s">
        <v>152</v>
      </c>
      <c r="E412" s="242" t="s">
        <v>18</v>
      </c>
      <c r="F412" s="243" t="s">
        <v>1021</v>
      </c>
      <c r="G412" s="240"/>
      <c r="H412" s="242" t="s">
        <v>18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152</v>
      </c>
      <c r="AU412" s="249" t="s">
        <v>79</v>
      </c>
      <c r="AV412" s="13" t="s">
        <v>77</v>
      </c>
      <c r="AW412" s="13" t="s">
        <v>32</v>
      </c>
      <c r="AX412" s="13" t="s">
        <v>70</v>
      </c>
      <c r="AY412" s="249" t="s">
        <v>142</v>
      </c>
    </row>
    <row r="413" spans="1:51" s="14" customFormat="1" ht="12">
      <c r="A413" s="14"/>
      <c r="B413" s="250"/>
      <c r="C413" s="251"/>
      <c r="D413" s="241" t="s">
        <v>152</v>
      </c>
      <c r="E413" s="252" t="s">
        <v>18</v>
      </c>
      <c r="F413" s="253" t="s">
        <v>77</v>
      </c>
      <c r="G413" s="251"/>
      <c r="H413" s="254">
        <v>1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152</v>
      </c>
      <c r="AU413" s="260" t="s">
        <v>79</v>
      </c>
      <c r="AV413" s="14" t="s">
        <v>79</v>
      </c>
      <c r="AW413" s="14" t="s">
        <v>32</v>
      </c>
      <c r="AX413" s="14" t="s">
        <v>70</v>
      </c>
      <c r="AY413" s="260" t="s">
        <v>142</v>
      </c>
    </row>
    <row r="414" spans="1:51" s="15" customFormat="1" ht="12">
      <c r="A414" s="15"/>
      <c r="B414" s="261"/>
      <c r="C414" s="262"/>
      <c r="D414" s="241" t="s">
        <v>152</v>
      </c>
      <c r="E414" s="263" t="s">
        <v>18</v>
      </c>
      <c r="F414" s="264" t="s">
        <v>156</v>
      </c>
      <c r="G414" s="262"/>
      <c r="H414" s="265">
        <v>1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1" t="s">
        <v>152</v>
      </c>
      <c r="AU414" s="271" t="s">
        <v>79</v>
      </c>
      <c r="AV414" s="15" t="s">
        <v>150</v>
      </c>
      <c r="AW414" s="15" t="s">
        <v>32</v>
      </c>
      <c r="AX414" s="15" t="s">
        <v>77</v>
      </c>
      <c r="AY414" s="271" t="s">
        <v>142</v>
      </c>
    </row>
    <row r="415" spans="1:65" s="2" customFormat="1" ht="16.5" customHeight="1">
      <c r="A415" s="39"/>
      <c r="B415" s="40"/>
      <c r="C415" s="272" t="s">
        <v>506</v>
      </c>
      <c r="D415" s="272" t="s">
        <v>321</v>
      </c>
      <c r="E415" s="273" t="s">
        <v>523</v>
      </c>
      <c r="F415" s="274" t="s">
        <v>524</v>
      </c>
      <c r="G415" s="275" t="s">
        <v>367</v>
      </c>
      <c r="H415" s="276">
        <v>1</v>
      </c>
      <c r="I415" s="277"/>
      <c r="J415" s="276">
        <f>ROUND(I415*H415,2)</f>
        <v>0</v>
      </c>
      <c r="K415" s="274" t="s">
        <v>149</v>
      </c>
      <c r="L415" s="278"/>
      <c r="M415" s="279" t="s">
        <v>18</v>
      </c>
      <c r="N415" s="280" t="s">
        <v>41</v>
      </c>
      <c r="O415" s="85"/>
      <c r="P415" s="235">
        <f>O415*H415</f>
        <v>0</v>
      </c>
      <c r="Q415" s="235">
        <v>0.001</v>
      </c>
      <c r="R415" s="235">
        <f>Q415*H415</f>
        <v>0.001</v>
      </c>
      <c r="S415" s="235">
        <v>0</v>
      </c>
      <c r="T415" s="23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7" t="s">
        <v>324</v>
      </c>
      <c r="AT415" s="237" t="s">
        <v>321</v>
      </c>
      <c r="AU415" s="237" t="s">
        <v>79</v>
      </c>
      <c r="AY415" s="18" t="s">
        <v>142</v>
      </c>
      <c r="BE415" s="238">
        <f>IF(N415="základní",J415,0)</f>
        <v>0</v>
      </c>
      <c r="BF415" s="238">
        <f>IF(N415="snížená",J415,0)</f>
        <v>0</v>
      </c>
      <c r="BG415" s="238">
        <f>IF(N415="zákl. přenesená",J415,0)</f>
        <v>0</v>
      </c>
      <c r="BH415" s="238">
        <f>IF(N415="sníž. přenesená",J415,0)</f>
        <v>0</v>
      </c>
      <c r="BI415" s="238">
        <f>IF(N415="nulová",J415,0)</f>
        <v>0</v>
      </c>
      <c r="BJ415" s="18" t="s">
        <v>77</v>
      </c>
      <c r="BK415" s="238">
        <f>ROUND(I415*H415,2)</f>
        <v>0</v>
      </c>
      <c r="BL415" s="18" t="s">
        <v>251</v>
      </c>
      <c r="BM415" s="237" t="s">
        <v>1135</v>
      </c>
    </row>
    <row r="416" spans="1:51" s="13" customFormat="1" ht="12">
      <c r="A416" s="13"/>
      <c r="B416" s="239"/>
      <c r="C416" s="240"/>
      <c r="D416" s="241" t="s">
        <v>152</v>
      </c>
      <c r="E416" s="242" t="s">
        <v>18</v>
      </c>
      <c r="F416" s="243" t="s">
        <v>1021</v>
      </c>
      <c r="G416" s="240"/>
      <c r="H416" s="242" t="s">
        <v>18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152</v>
      </c>
      <c r="AU416" s="249" t="s">
        <v>79</v>
      </c>
      <c r="AV416" s="13" t="s">
        <v>77</v>
      </c>
      <c r="AW416" s="13" t="s">
        <v>32</v>
      </c>
      <c r="AX416" s="13" t="s">
        <v>70</v>
      </c>
      <c r="AY416" s="249" t="s">
        <v>142</v>
      </c>
    </row>
    <row r="417" spans="1:51" s="14" customFormat="1" ht="12">
      <c r="A417" s="14"/>
      <c r="B417" s="250"/>
      <c r="C417" s="251"/>
      <c r="D417" s="241" t="s">
        <v>152</v>
      </c>
      <c r="E417" s="252" t="s">
        <v>18</v>
      </c>
      <c r="F417" s="253" t="s">
        <v>77</v>
      </c>
      <c r="G417" s="251"/>
      <c r="H417" s="254">
        <v>1</v>
      </c>
      <c r="I417" s="255"/>
      <c r="J417" s="251"/>
      <c r="K417" s="251"/>
      <c r="L417" s="256"/>
      <c r="M417" s="257"/>
      <c r="N417" s="258"/>
      <c r="O417" s="258"/>
      <c r="P417" s="258"/>
      <c r="Q417" s="258"/>
      <c r="R417" s="258"/>
      <c r="S417" s="258"/>
      <c r="T417" s="25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0" t="s">
        <v>152</v>
      </c>
      <c r="AU417" s="260" t="s">
        <v>79</v>
      </c>
      <c r="AV417" s="14" t="s">
        <v>79</v>
      </c>
      <c r="AW417" s="14" t="s">
        <v>32</v>
      </c>
      <c r="AX417" s="14" t="s">
        <v>70</v>
      </c>
      <c r="AY417" s="260" t="s">
        <v>142</v>
      </c>
    </row>
    <row r="418" spans="1:51" s="15" customFormat="1" ht="12">
      <c r="A418" s="15"/>
      <c r="B418" s="261"/>
      <c r="C418" s="262"/>
      <c r="D418" s="241" t="s">
        <v>152</v>
      </c>
      <c r="E418" s="263" t="s">
        <v>18</v>
      </c>
      <c r="F418" s="264" t="s">
        <v>156</v>
      </c>
      <c r="G418" s="262"/>
      <c r="H418" s="265">
        <v>1</v>
      </c>
      <c r="I418" s="266"/>
      <c r="J418" s="262"/>
      <c r="K418" s="262"/>
      <c r="L418" s="267"/>
      <c r="M418" s="268"/>
      <c r="N418" s="269"/>
      <c r="O418" s="269"/>
      <c r="P418" s="269"/>
      <c r="Q418" s="269"/>
      <c r="R418" s="269"/>
      <c r="S418" s="269"/>
      <c r="T418" s="270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1" t="s">
        <v>152</v>
      </c>
      <c r="AU418" s="271" t="s">
        <v>79</v>
      </c>
      <c r="AV418" s="15" t="s">
        <v>150</v>
      </c>
      <c r="AW418" s="15" t="s">
        <v>32</v>
      </c>
      <c r="AX418" s="15" t="s">
        <v>77</v>
      </c>
      <c r="AY418" s="271" t="s">
        <v>142</v>
      </c>
    </row>
    <row r="419" spans="1:65" s="2" customFormat="1" ht="16.5" customHeight="1">
      <c r="A419" s="39"/>
      <c r="B419" s="40"/>
      <c r="C419" s="227" t="s">
        <v>514</v>
      </c>
      <c r="D419" s="227" t="s">
        <v>145</v>
      </c>
      <c r="E419" s="228" t="s">
        <v>527</v>
      </c>
      <c r="F419" s="229" t="s">
        <v>528</v>
      </c>
      <c r="G419" s="230" t="s">
        <v>367</v>
      </c>
      <c r="H419" s="231">
        <v>1</v>
      </c>
      <c r="I419" s="232"/>
      <c r="J419" s="231">
        <f>ROUND(I419*H419,2)</f>
        <v>0</v>
      </c>
      <c r="K419" s="229" t="s">
        <v>149</v>
      </c>
      <c r="L419" s="45"/>
      <c r="M419" s="233" t="s">
        <v>18</v>
      </c>
      <c r="N419" s="234" t="s">
        <v>41</v>
      </c>
      <c r="O419" s="85"/>
      <c r="P419" s="235">
        <f>O419*H419</f>
        <v>0</v>
      </c>
      <c r="Q419" s="235">
        <v>0.00016</v>
      </c>
      <c r="R419" s="235">
        <f>Q419*H419</f>
        <v>0.00016</v>
      </c>
      <c r="S419" s="235">
        <v>0</v>
      </c>
      <c r="T419" s="23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7" t="s">
        <v>251</v>
      </c>
      <c r="AT419" s="237" t="s">
        <v>145</v>
      </c>
      <c r="AU419" s="237" t="s">
        <v>79</v>
      </c>
      <c r="AY419" s="18" t="s">
        <v>142</v>
      </c>
      <c r="BE419" s="238">
        <f>IF(N419="základní",J419,0)</f>
        <v>0</v>
      </c>
      <c r="BF419" s="238">
        <f>IF(N419="snížená",J419,0)</f>
        <v>0</v>
      </c>
      <c r="BG419" s="238">
        <f>IF(N419="zákl. přenesená",J419,0)</f>
        <v>0</v>
      </c>
      <c r="BH419" s="238">
        <f>IF(N419="sníž. přenesená",J419,0)</f>
        <v>0</v>
      </c>
      <c r="BI419" s="238">
        <f>IF(N419="nulová",J419,0)</f>
        <v>0</v>
      </c>
      <c r="BJ419" s="18" t="s">
        <v>77</v>
      </c>
      <c r="BK419" s="238">
        <f>ROUND(I419*H419,2)</f>
        <v>0</v>
      </c>
      <c r="BL419" s="18" t="s">
        <v>251</v>
      </c>
      <c r="BM419" s="237" t="s">
        <v>1136</v>
      </c>
    </row>
    <row r="420" spans="1:51" s="13" customFormat="1" ht="12">
      <c r="A420" s="13"/>
      <c r="B420" s="239"/>
      <c r="C420" s="240"/>
      <c r="D420" s="241" t="s">
        <v>152</v>
      </c>
      <c r="E420" s="242" t="s">
        <v>18</v>
      </c>
      <c r="F420" s="243" t="s">
        <v>1021</v>
      </c>
      <c r="G420" s="240"/>
      <c r="H420" s="242" t="s">
        <v>18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152</v>
      </c>
      <c r="AU420" s="249" t="s">
        <v>79</v>
      </c>
      <c r="AV420" s="13" t="s">
        <v>77</v>
      </c>
      <c r="AW420" s="13" t="s">
        <v>32</v>
      </c>
      <c r="AX420" s="13" t="s">
        <v>70</v>
      </c>
      <c r="AY420" s="249" t="s">
        <v>142</v>
      </c>
    </row>
    <row r="421" spans="1:51" s="14" customFormat="1" ht="12">
      <c r="A421" s="14"/>
      <c r="B421" s="250"/>
      <c r="C421" s="251"/>
      <c r="D421" s="241" t="s">
        <v>152</v>
      </c>
      <c r="E421" s="252" t="s">
        <v>18</v>
      </c>
      <c r="F421" s="253" t="s">
        <v>77</v>
      </c>
      <c r="G421" s="251"/>
      <c r="H421" s="254">
        <v>1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0" t="s">
        <v>152</v>
      </c>
      <c r="AU421" s="260" t="s">
        <v>79</v>
      </c>
      <c r="AV421" s="14" t="s">
        <v>79</v>
      </c>
      <c r="AW421" s="14" t="s">
        <v>32</v>
      </c>
      <c r="AX421" s="14" t="s">
        <v>70</v>
      </c>
      <c r="AY421" s="260" t="s">
        <v>142</v>
      </c>
    </row>
    <row r="422" spans="1:51" s="15" customFormat="1" ht="12">
      <c r="A422" s="15"/>
      <c r="B422" s="261"/>
      <c r="C422" s="262"/>
      <c r="D422" s="241" t="s">
        <v>152</v>
      </c>
      <c r="E422" s="263" t="s">
        <v>18</v>
      </c>
      <c r="F422" s="264" t="s">
        <v>156</v>
      </c>
      <c r="G422" s="262"/>
      <c r="H422" s="265">
        <v>1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1" t="s">
        <v>152</v>
      </c>
      <c r="AU422" s="271" t="s">
        <v>79</v>
      </c>
      <c r="AV422" s="15" t="s">
        <v>150</v>
      </c>
      <c r="AW422" s="15" t="s">
        <v>32</v>
      </c>
      <c r="AX422" s="15" t="s">
        <v>77</v>
      </c>
      <c r="AY422" s="271" t="s">
        <v>142</v>
      </c>
    </row>
    <row r="423" spans="1:65" s="2" customFormat="1" ht="16.5" customHeight="1">
      <c r="A423" s="39"/>
      <c r="B423" s="40"/>
      <c r="C423" s="272" t="s">
        <v>518</v>
      </c>
      <c r="D423" s="272" t="s">
        <v>321</v>
      </c>
      <c r="E423" s="273" t="s">
        <v>531</v>
      </c>
      <c r="F423" s="274" t="s">
        <v>532</v>
      </c>
      <c r="G423" s="275" t="s">
        <v>367</v>
      </c>
      <c r="H423" s="276">
        <v>1</v>
      </c>
      <c r="I423" s="277"/>
      <c r="J423" s="276">
        <f>ROUND(I423*H423,2)</f>
        <v>0</v>
      </c>
      <c r="K423" s="274" t="s">
        <v>149</v>
      </c>
      <c r="L423" s="278"/>
      <c r="M423" s="279" t="s">
        <v>18</v>
      </c>
      <c r="N423" s="280" t="s">
        <v>41</v>
      </c>
      <c r="O423" s="85"/>
      <c r="P423" s="235">
        <f>O423*H423</f>
        <v>0</v>
      </c>
      <c r="Q423" s="235">
        <v>0.002</v>
      </c>
      <c r="R423" s="235">
        <f>Q423*H423</f>
        <v>0.002</v>
      </c>
      <c r="S423" s="235">
        <v>0</v>
      </c>
      <c r="T423" s="23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7" t="s">
        <v>324</v>
      </c>
      <c r="AT423" s="237" t="s">
        <v>321</v>
      </c>
      <c r="AU423" s="237" t="s">
        <v>79</v>
      </c>
      <c r="AY423" s="18" t="s">
        <v>142</v>
      </c>
      <c r="BE423" s="238">
        <f>IF(N423="základní",J423,0)</f>
        <v>0</v>
      </c>
      <c r="BF423" s="238">
        <f>IF(N423="snížená",J423,0)</f>
        <v>0</v>
      </c>
      <c r="BG423" s="238">
        <f>IF(N423="zákl. přenesená",J423,0)</f>
        <v>0</v>
      </c>
      <c r="BH423" s="238">
        <f>IF(N423="sníž. přenesená",J423,0)</f>
        <v>0</v>
      </c>
      <c r="BI423" s="238">
        <f>IF(N423="nulová",J423,0)</f>
        <v>0</v>
      </c>
      <c r="BJ423" s="18" t="s">
        <v>77</v>
      </c>
      <c r="BK423" s="238">
        <f>ROUND(I423*H423,2)</f>
        <v>0</v>
      </c>
      <c r="BL423" s="18" t="s">
        <v>251</v>
      </c>
      <c r="BM423" s="237" t="s">
        <v>1137</v>
      </c>
    </row>
    <row r="424" spans="1:51" s="13" customFormat="1" ht="12">
      <c r="A424" s="13"/>
      <c r="B424" s="239"/>
      <c r="C424" s="240"/>
      <c r="D424" s="241" t="s">
        <v>152</v>
      </c>
      <c r="E424" s="242" t="s">
        <v>18</v>
      </c>
      <c r="F424" s="243" t="s">
        <v>1021</v>
      </c>
      <c r="G424" s="240"/>
      <c r="H424" s="242" t="s">
        <v>18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152</v>
      </c>
      <c r="AU424" s="249" t="s">
        <v>79</v>
      </c>
      <c r="AV424" s="13" t="s">
        <v>77</v>
      </c>
      <c r="AW424" s="13" t="s">
        <v>32</v>
      </c>
      <c r="AX424" s="13" t="s">
        <v>70</v>
      </c>
      <c r="AY424" s="249" t="s">
        <v>142</v>
      </c>
    </row>
    <row r="425" spans="1:51" s="14" customFormat="1" ht="12">
      <c r="A425" s="14"/>
      <c r="B425" s="250"/>
      <c r="C425" s="251"/>
      <c r="D425" s="241" t="s">
        <v>152</v>
      </c>
      <c r="E425" s="252" t="s">
        <v>18</v>
      </c>
      <c r="F425" s="253" t="s">
        <v>77</v>
      </c>
      <c r="G425" s="251"/>
      <c r="H425" s="254">
        <v>1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0" t="s">
        <v>152</v>
      </c>
      <c r="AU425" s="260" t="s">
        <v>79</v>
      </c>
      <c r="AV425" s="14" t="s">
        <v>79</v>
      </c>
      <c r="AW425" s="14" t="s">
        <v>32</v>
      </c>
      <c r="AX425" s="14" t="s">
        <v>70</v>
      </c>
      <c r="AY425" s="260" t="s">
        <v>142</v>
      </c>
    </row>
    <row r="426" spans="1:51" s="15" customFormat="1" ht="12">
      <c r="A426" s="15"/>
      <c r="B426" s="261"/>
      <c r="C426" s="262"/>
      <c r="D426" s="241" t="s">
        <v>152</v>
      </c>
      <c r="E426" s="263" t="s">
        <v>18</v>
      </c>
      <c r="F426" s="264" t="s">
        <v>156</v>
      </c>
      <c r="G426" s="262"/>
      <c r="H426" s="265">
        <v>1</v>
      </c>
      <c r="I426" s="266"/>
      <c r="J426" s="262"/>
      <c r="K426" s="262"/>
      <c r="L426" s="267"/>
      <c r="M426" s="268"/>
      <c r="N426" s="269"/>
      <c r="O426" s="269"/>
      <c r="P426" s="269"/>
      <c r="Q426" s="269"/>
      <c r="R426" s="269"/>
      <c r="S426" s="269"/>
      <c r="T426" s="270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71" t="s">
        <v>152</v>
      </c>
      <c r="AU426" s="271" t="s">
        <v>79</v>
      </c>
      <c r="AV426" s="15" t="s">
        <v>150</v>
      </c>
      <c r="AW426" s="15" t="s">
        <v>32</v>
      </c>
      <c r="AX426" s="15" t="s">
        <v>77</v>
      </c>
      <c r="AY426" s="271" t="s">
        <v>142</v>
      </c>
    </row>
    <row r="427" spans="1:65" s="2" customFormat="1" ht="16.5" customHeight="1">
      <c r="A427" s="39"/>
      <c r="B427" s="40"/>
      <c r="C427" s="227" t="s">
        <v>522</v>
      </c>
      <c r="D427" s="227" t="s">
        <v>145</v>
      </c>
      <c r="E427" s="228" t="s">
        <v>535</v>
      </c>
      <c r="F427" s="229" t="s">
        <v>536</v>
      </c>
      <c r="G427" s="230" t="s">
        <v>367</v>
      </c>
      <c r="H427" s="231">
        <v>5</v>
      </c>
      <c r="I427" s="232"/>
      <c r="J427" s="231">
        <f>ROUND(I427*H427,2)</f>
        <v>0</v>
      </c>
      <c r="K427" s="229" t="s">
        <v>149</v>
      </c>
      <c r="L427" s="45"/>
      <c r="M427" s="233" t="s">
        <v>18</v>
      </c>
      <c r="N427" s="234" t="s">
        <v>41</v>
      </c>
      <c r="O427" s="85"/>
      <c r="P427" s="235">
        <f>O427*H427</f>
        <v>0</v>
      </c>
      <c r="Q427" s="235">
        <v>4E-05</v>
      </c>
      <c r="R427" s="235">
        <f>Q427*H427</f>
        <v>0.0002</v>
      </c>
      <c r="S427" s="235">
        <v>0</v>
      </c>
      <c r="T427" s="236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7" t="s">
        <v>251</v>
      </c>
      <c r="AT427" s="237" t="s">
        <v>145</v>
      </c>
      <c r="AU427" s="237" t="s">
        <v>79</v>
      </c>
      <c r="AY427" s="18" t="s">
        <v>142</v>
      </c>
      <c r="BE427" s="238">
        <f>IF(N427="základní",J427,0)</f>
        <v>0</v>
      </c>
      <c r="BF427" s="238">
        <f>IF(N427="snížená",J427,0)</f>
        <v>0</v>
      </c>
      <c r="BG427" s="238">
        <f>IF(N427="zákl. přenesená",J427,0)</f>
        <v>0</v>
      </c>
      <c r="BH427" s="238">
        <f>IF(N427="sníž. přenesená",J427,0)</f>
        <v>0</v>
      </c>
      <c r="BI427" s="238">
        <f>IF(N427="nulová",J427,0)</f>
        <v>0</v>
      </c>
      <c r="BJ427" s="18" t="s">
        <v>77</v>
      </c>
      <c r="BK427" s="238">
        <f>ROUND(I427*H427,2)</f>
        <v>0</v>
      </c>
      <c r="BL427" s="18" t="s">
        <v>251</v>
      </c>
      <c r="BM427" s="237" t="s">
        <v>1138</v>
      </c>
    </row>
    <row r="428" spans="1:51" s="13" customFormat="1" ht="12">
      <c r="A428" s="13"/>
      <c r="B428" s="239"/>
      <c r="C428" s="240"/>
      <c r="D428" s="241" t="s">
        <v>152</v>
      </c>
      <c r="E428" s="242" t="s">
        <v>18</v>
      </c>
      <c r="F428" s="243" t="s">
        <v>1018</v>
      </c>
      <c r="G428" s="240"/>
      <c r="H428" s="242" t="s">
        <v>18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152</v>
      </c>
      <c r="AU428" s="249" t="s">
        <v>79</v>
      </c>
      <c r="AV428" s="13" t="s">
        <v>77</v>
      </c>
      <c r="AW428" s="13" t="s">
        <v>32</v>
      </c>
      <c r="AX428" s="13" t="s">
        <v>70</v>
      </c>
      <c r="AY428" s="249" t="s">
        <v>142</v>
      </c>
    </row>
    <row r="429" spans="1:51" s="14" customFormat="1" ht="12">
      <c r="A429" s="14"/>
      <c r="B429" s="250"/>
      <c r="C429" s="251"/>
      <c r="D429" s="241" t="s">
        <v>152</v>
      </c>
      <c r="E429" s="252" t="s">
        <v>18</v>
      </c>
      <c r="F429" s="253" t="s">
        <v>501</v>
      </c>
      <c r="G429" s="251"/>
      <c r="H429" s="254">
        <v>5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0" t="s">
        <v>152</v>
      </c>
      <c r="AU429" s="260" t="s">
        <v>79</v>
      </c>
      <c r="AV429" s="14" t="s">
        <v>79</v>
      </c>
      <c r="AW429" s="14" t="s">
        <v>32</v>
      </c>
      <c r="AX429" s="14" t="s">
        <v>70</v>
      </c>
      <c r="AY429" s="260" t="s">
        <v>142</v>
      </c>
    </row>
    <row r="430" spans="1:51" s="15" customFormat="1" ht="12">
      <c r="A430" s="15"/>
      <c r="B430" s="261"/>
      <c r="C430" s="262"/>
      <c r="D430" s="241" t="s">
        <v>152</v>
      </c>
      <c r="E430" s="263" t="s">
        <v>18</v>
      </c>
      <c r="F430" s="264" t="s">
        <v>156</v>
      </c>
      <c r="G430" s="262"/>
      <c r="H430" s="265">
        <v>5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1" t="s">
        <v>152</v>
      </c>
      <c r="AU430" s="271" t="s">
        <v>79</v>
      </c>
      <c r="AV430" s="15" t="s">
        <v>150</v>
      </c>
      <c r="AW430" s="15" t="s">
        <v>32</v>
      </c>
      <c r="AX430" s="15" t="s">
        <v>77</v>
      </c>
      <c r="AY430" s="271" t="s">
        <v>142</v>
      </c>
    </row>
    <row r="431" spans="1:65" s="2" customFormat="1" ht="16.5" customHeight="1">
      <c r="A431" s="39"/>
      <c r="B431" s="40"/>
      <c r="C431" s="272" t="s">
        <v>526</v>
      </c>
      <c r="D431" s="272" t="s">
        <v>321</v>
      </c>
      <c r="E431" s="273" t="s">
        <v>539</v>
      </c>
      <c r="F431" s="274" t="s">
        <v>540</v>
      </c>
      <c r="G431" s="275" t="s">
        <v>367</v>
      </c>
      <c r="H431" s="276">
        <v>5</v>
      </c>
      <c r="I431" s="277"/>
      <c r="J431" s="276">
        <f>ROUND(I431*H431,2)</f>
        <v>0</v>
      </c>
      <c r="K431" s="274" t="s">
        <v>149</v>
      </c>
      <c r="L431" s="278"/>
      <c r="M431" s="279" t="s">
        <v>18</v>
      </c>
      <c r="N431" s="280" t="s">
        <v>41</v>
      </c>
      <c r="O431" s="85"/>
      <c r="P431" s="235">
        <f>O431*H431</f>
        <v>0</v>
      </c>
      <c r="Q431" s="235">
        <v>0.0018</v>
      </c>
      <c r="R431" s="235">
        <f>Q431*H431</f>
        <v>0.009</v>
      </c>
      <c r="S431" s="235">
        <v>0</v>
      </c>
      <c r="T431" s="236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7" t="s">
        <v>324</v>
      </c>
      <c r="AT431" s="237" t="s">
        <v>321</v>
      </c>
      <c r="AU431" s="237" t="s">
        <v>79</v>
      </c>
      <c r="AY431" s="18" t="s">
        <v>142</v>
      </c>
      <c r="BE431" s="238">
        <f>IF(N431="základní",J431,0)</f>
        <v>0</v>
      </c>
      <c r="BF431" s="238">
        <f>IF(N431="snížená",J431,0)</f>
        <v>0</v>
      </c>
      <c r="BG431" s="238">
        <f>IF(N431="zákl. přenesená",J431,0)</f>
        <v>0</v>
      </c>
      <c r="BH431" s="238">
        <f>IF(N431="sníž. přenesená",J431,0)</f>
        <v>0</v>
      </c>
      <c r="BI431" s="238">
        <f>IF(N431="nulová",J431,0)</f>
        <v>0</v>
      </c>
      <c r="BJ431" s="18" t="s">
        <v>77</v>
      </c>
      <c r="BK431" s="238">
        <f>ROUND(I431*H431,2)</f>
        <v>0</v>
      </c>
      <c r="BL431" s="18" t="s">
        <v>251</v>
      </c>
      <c r="BM431" s="237" t="s">
        <v>1139</v>
      </c>
    </row>
    <row r="432" spans="1:51" s="13" customFormat="1" ht="12">
      <c r="A432" s="13"/>
      <c r="B432" s="239"/>
      <c r="C432" s="240"/>
      <c r="D432" s="241" t="s">
        <v>152</v>
      </c>
      <c r="E432" s="242" t="s">
        <v>18</v>
      </c>
      <c r="F432" s="243" t="s">
        <v>1018</v>
      </c>
      <c r="G432" s="240"/>
      <c r="H432" s="242" t="s">
        <v>18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152</v>
      </c>
      <c r="AU432" s="249" t="s">
        <v>79</v>
      </c>
      <c r="AV432" s="13" t="s">
        <v>77</v>
      </c>
      <c r="AW432" s="13" t="s">
        <v>32</v>
      </c>
      <c r="AX432" s="13" t="s">
        <v>70</v>
      </c>
      <c r="AY432" s="249" t="s">
        <v>142</v>
      </c>
    </row>
    <row r="433" spans="1:51" s="14" customFormat="1" ht="12">
      <c r="A433" s="14"/>
      <c r="B433" s="250"/>
      <c r="C433" s="251"/>
      <c r="D433" s="241" t="s">
        <v>152</v>
      </c>
      <c r="E433" s="252" t="s">
        <v>18</v>
      </c>
      <c r="F433" s="253" t="s">
        <v>501</v>
      </c>
      <c r="G433" s="251"/>
      <c r="H433" s="254">
        <v>5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0" t="s">
        <v>152</v>
      </c>
      <c r="AU433" s="260" t="s">
        <v>79</v>
      </c>
      <c r="AV433" s="14" t="s">
        <v>79</v>
      </c>
      <c r="AW433" s="14" t="s">
        <v>32</v>
      </c>
      <c r="AX433" s="14" t="s">
        <v>70</v>
      </c>
      <c r="AY433" s="260" t="s">
        <v>142</v>
      </c>
    </row>
    <row r="434" spans="1:51" s="15" customFormat="1" ht="12">
      <c r="A434" s="15"/>
      <c r="B434" s="261"/>
      <c r="C434" s="262"/>
      <c r="D434" s="241" t="s">
        <v>152</v>
      </c>
      <c r="E434" s="263" t="s">
        <v>18</v>
      </c>
      <c r="F434" s="264" t="s">
        <v>156</v>
      </c>
      <c r="G434" s="262"/>
      <c r="H434" s="265">
        <v>5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1" t="s">
        <v>152</v>
      </c>
      <c r="AU434" s="271" t="s">
        <v>79</v>
      </c>
      <c r="AV434" s="15" t="s">
        <v>150</v>
      </c>
      <c r="AW434" s="15" t="s">
        <v>32</v>
      </c>
      <c r="AX434" s="15" t="s">
        <v>77</v>
      </c>
      <c r="AY434" s="271" t="s">
        <v>142</v>
      </c>
    </row>
    <row r="435" spans="1:65" s="2" customFormat="1" ht="16.5" customHeight="1">
      <c r="A435" s="39"/>
      <c r="B435" s="40"/>
      <c r="C435" s="227" t="s">
        <v>530</v>
      </c>
      <c r="D435" s="227" t="s">
        <v>145</v>
      </c>
      <c r="E435" s="228" t="s">
        <v>551</v>
      </c>
      <c r="F435" s="229" t="s">
        <v>552</v>
      </c>
      <c r="G435" s="230" t="s">
        <v>367</v>
      </c>
      <c r="H435" s="231">
        <v>5</v>
      </c>
      <c r="I435" s="232"/>
      <c r="J435" s="231">
        <f>ROUND(I435*H435,2)</f>
        <v>0</v>
      </c>
      <c r="K435" s="229" t="s">
        <v>149</v>
      </c>
      <c r="L435" s="45"/>
      <c r="M435" s="233" t="s">
        <v>18</v>
      </c>
      <c r="N435" s="234" t="s">
        <v>41</v>
      </c>
      <c r="O435" s="85"/>
      <c r="P435" s="235">
        <f>O435*H435</f>
        <v>0</v>
      </c>
      <c r="Q435" s="235">
        <v>0.00023</v>
      </c>
      <c r="R435" s="235">
        <f>Q435*H435</f>
        <v>0.00115</v>
      </c>
      <c r="S435" s="235">
        <v>0</v>
      </c>
      <c r="T435" s="23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7" t="s">
        <v>251</v>
      </c>
      <c r="AT435" s="237" t="s">
        <v>145</v>
      </c>
      <c r="AU435" s="237" t="s">
        <v>79</v>
      </c>
      <c r="AY435" s="18" t="s">
        <v>142</v>
      </c>
      <c r="BE435" s="238">
        <f>IF(N435="základní",J435,0)</f>
        <v>0</v>
      </c>
      <c r="BF435" s="238">
        <f>IF(N435="snížená",J435,0)</f>
        <v>0</v>
      </c>
      <c r="BG435" s="238">
        <f>IF(N435="zákl. přenesená",J435,0)</f>
        <v>0</v>
      </c>
      <c r="BH435" s="238">
        <f>IF(N435="sníž. přenesená",J435,0)</f>
        <v>0</v>
      </c>
      <c r="BI435" s="238">
        <f>IF(N435="nulová",J435,0)</f>
        <v>0</v>
      </c>
      <c r="BJ435" s="18" t="s">
        <v>77</v>
      </c>
      <c r="BK435" s="238">
        <f>ROUND(I435*H435,2)</f>
        <v>0</v>
      </c>
      <c r="BL435" s="18" t="s">
        <v>251</v>
      </c>
      <c r="BM435" s="237" t="s">
        <v>1140</v>
      </c>
    </row>
    <row r="436" spans="1:51" s="13" customFormat="1" ht="12">
      <c r="A436" s="13"/>
      <c r="B436" s="239"/>
      <c r="C436" s="240"/>
      <c r="D436" s="241" t="s">
        <v>152</v>
      </c>
      <c r="E436" s="242" t="s">
        <v>18</v>
      </c>
      <c r="F436" s="243" t="s">
        <v>1018</v>
      </c>
      <c r="G436" s="240"/>
      <c r="H436" s="242" t="s">
        <v>18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152</v>
      </c>
      <c r="AU436" s="249" t="s">
        <v>79</v>
      </c>
      <c r="AV436" s="13" t="s">
        <v>77</v>
      </c>
      <c r="AW436" s="13" t="s">
        <v>32</v>
      </c>
      <c r="AX436" s="13" t="s">
        <v>70</v>
      </c>
      <c r="AY436" s="249" t="s">
        <v>142</v>
      </c>
    </row>
    <row r="437" spans="1:51" s="14" customFormat="1" ht="12">
      <c r="A437" s="14"/>
      <c r="B437" s="250"/>
      <c r="C437" s="251"/>
      <c r="D437" s="241" t="s">
        <v>152</v>
      </c>
      <c r="E437" s="252" t="s">
        <v>18</v>
      </c>
      <c r="F437" s="253" t="s">
        <v>501</v>
      </c>
      <c r="G437" s="251"/>
      <c r="H437" s="254">
        <v>5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0" t="s">
        <v>152</v>
      </c>
      <c r="AU437" s="260" t="s">
        <v>79</v>
      </c>
      <c r="AV437" s="14" t="s">
        <v>79</v>
      </c>
      <c r="AW437" s="14" t="s">
        <v>32</v>
      </c>
      <c r="AX437" s="14" t="s">
        <v>70</v>
      </c>
      <c r="AY437" s="260" t="s">
        <v>142</v>
      </c>
    </row>
    <row r="438" spans="1:51" s="15" customFormat="1" ht="12">
      <c r="A438" s="15"/>
      <c r="B438" s="261"/>
      <c r="C438" s="262"/>
      <c r="D438" s="241" t="s">
        <v>152</v>
      </c>
      <c r="E438" s="263" t="s">
        <v>18</v>
      </c>
      <c r="F438" s="264" t="s">
        <v>156</v>
      </c>
      <c r="G438" s="262"/>
      <c r="H438" s="265">
        <v>5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1" t="s">
        <v>152</v>
      </c>
      <c r="AU438" s="271" t="s">
        <v>79</v>
      </c>
      <c r="AV438" s="15" t="s">
        <v>150</v>
      </c>
      <c r="AW438" s="15" t="s">
        <v>32</v>
      </c>
      <c r="AX438" s="15" t="s">
        <v>77</v>
      </c>
      <c r="AY438" s="271" t="s">
        <v>142</v>
      </c>
    </row>
    <row r="439" spans="1:65" s="2" customFormat="1" ht="24" customHeight="1">
      <c r="A439" s="39"/>
      <c r="B439" s="40"/>
      <c r="C439" s="227" t="s">
        <v>534</v>
      </c>
      <c r="D439" s="227" t="s">
        <v>145</v>
      </c>
      <c r="E439" s="228" t="s">
        <v>555</v>
      </c>
      <c r="F439" s="229" t="s">
        <v>556</v>
      </c>
      <c r="G439" s="230" t="s">
        <v>309</v>
      </c>
      <c r="H439" s="232"/>
      <c r="I439" s="232"/>
      <c r="J439" s="231">
        <f>ROUND(I439*H439,2)</f>
        <v>0</v>
      </c>
      <c r="K439" s="229" t="s">
        <v>149</v>
      </c>
      <c r="L439" s="45"/>
      <c r="M439" s="233" t="s">
        <v>18</v>
      </c>
      <c r="N439" s="234" t="s">
        <v>41</v>
      </c>
      <c r="O439" s="85"/>
      <c r="P439" s="235">
        <f>O439*H439</f>
        <v>0</v>
      </c>
      <c r="Q439" s="235">
        <v>0</v>
      </c>
      <c r="R439" s="235">
        <f>Q439*H439</f>
        <v>0</v>
      </c>
      <c r="S439" s="235">
        <v>0</v>
      </c>
      <c r="T439" s="23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7" t="s">
        <v>251</v>
      </c>
      <c r="AT439" s="237" t="s">
        <v>145</v>
      </c>
      <c r="AU439" s="237" t="s">
        <v>79</v>
      </c>
      <c r="AY439" s="18" t="s">
        <v>142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8" t="s">
        <v>77</v>
      </c>
      <c r="BK439" s="238">
        <f>ROUND(I439*H439,2)</f>
        <v>0</v>
      </c>
      <c r="BL439" s="18" t="s">
        <v>251</v>
      </c>
      <c r="BM439" s="237" t="s">
        <v>1141</v>
      </c>
    </row>
    <row r="440" spans="1:63" s="12" customFormat="1" ht="22.8" customHeight="1">
      <c r="A440" s="12"/>
      <c r="B440" s="211"/>
      <c r="C440" s="212"/>
      <c r="D440" s="213" t="s">
        <v>69</v>
      </c>
      <c r="E440" s="225" t="s">
        <v>558</v>
      </c>
      <c r="F440" s="225" t="s">
        <v>559</v>
      </c>
      <c r="G440" s="212"/>
      <c r="H440" s="212"/>
      <c r="I440" s="215"/>
      <c r="J440" s="226">
        <f>BK440</f>
        <v>0</v>
      </c>
      <c r="K440" s="212"/>
      <c r="L440" s="217"/>
      <c r="M440" s="218"/>
      <c r="N440" s="219"/>
      <c r="O440" s="219"/>
      <c r="P440" s="220">
        <f>SUM(P441:P461)</f>
        <v>0</v>
      </c>
      <c r="Q440" s="219"/>
      <c r="R440" s="220">
        <f>SUM(R441:R461)</f>
        <v>0.1578</v>
      </c>
      <c r="S440" s="219"/>
      <c r="T440" s="221">
        <f>SUM(T441:T461)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22" t="s">
        <v>79</v>
      </c>
      <c r="AT440" s="223" t="s">
        <v>69</v>
      </c>
      <c r="AU440" s="223" t="s">
        <v>77</v>
      </c>
      <c r="AY440" s="222" t="s">
        <v>142</v>
      </c>
      <c r="BK440" s="224">
        <f>SUM(BK441:BK461)</f>
        <v>0</v>
      </c>
    </row>
    <row r="441" spans="1:65" s="2" customFormat="1" ht="16.5" customHeight="1">
      <c r="A441" s="39"/>
      <c r="B441" s="40"/>
      <c r="C441" s="227" t="s">
        <v>538</v>
      </c>
      <c r="D441" s="227" t="s">
        <v>145</v>
      </c>
      <c r="E441" s="228" t="s">
        <v>561</v>
      </c>
      <c r="F441" s="229" t="s">
        <v>562</v>
      </c>
      <c r="G441" s="230" t="s">
        <v>415</v>
      </c>
      <c r="H441" s="231">
        <v>3</v>
      </c>
      <c r="I441" s="232"/>
      <c r="J441" s="231">
        <f>ROUND(I441*H441,2)</f>
        <v>0</v>
      </c>
      <c r="K441" s="229" t="s">
        <v>149</v>
      </c>
      <c r="L441" s="45"/>
      <c r="M441" s="233" t="s">
        <v>18</v>
      </c>
      <c r="N441" s="234" t="s">
        <v>41</v>
      </c>
      <c r="O441" s="85"/>
      <c r="P441" s="235">
        <f>O441*H441</f>
        <v>0</v>
      </c>
      <c r="Q441" s="235">
        <v>0</v>
      </c>
      <c r="R441" s="235">
        <f>Q441*H441</f>
        <v>0</v>
      </c>
      <c r="S441" s="235">
        <v>0</v>
      </c>
      <c r="T441" s="236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7" t="s">
        <v>251</v>
      </c>
      <c r="AT441" s="237" t="s">
        <v>145</v>
      </c>
      <c r="AU441" s="237" t="s">
        <v>79</v>
      </c>
      <c r="AY441" s="18" t="s">
        <v>142</v>
      </c>
      <c r="BE441" s="238">
        <f>IF(N441="základní",J441,0)</f>
        <v>0</v>
      </c>
      <c r="BF441" s="238">
        <f>IF(N441="snížená",J441,0)</f>
        <v>0</v>
      </c>
      <c r="BG441" s="238">
        <f>IF(N441="zákl. přenesená",J441,0)</f>
        <v>0</v>
      </c>
      <c r="BH441" s="238">
        <f>IF(N441="sníž. přenesená",J441,0)</f>
        <v>0</v>
      </c>
      <c r="BI441" s="238">
        <f>IF(N441="nulová",J441,0)</f>
        <v>0</v>
      </c>
      <c r="BJ441" s="18" t="s">
        <v>77</v>
      </c>
      <c r="BK441" s="238">
        <f>ROUND(I441*H441,2)</f>
        <v>0</v>
      </c>
      <c r="BL441" s="18" t="s">
        <v>251</v>
      </c>
      <c r="BM441" s="237" t="s">
        <v>1142</v>
      </c>
    </row>
    <row r="442" spans="1:51" s="13" customFormat="1" ht="12">
      <c r="A442" s="13"/>
      <c r="B442" s="239"/>
      <c r="C442" s="240"/>
      <c r="D442" s="241" t="s">
        <v>152</v>
      </c>
      <c r="E442" s="242" t="s">
        <v>18</v>
      </c>
      <c r="F442" s="243" t="s">
        <v>1018</v>
      </c>
      <c r="G442" s="240"/>
      <c r="H442" s="242" t="s">
        <v>18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9" t="s">
        <v>152</v>
      </c>
      <c r="AU442" s="249" t="s">
        <v>79</v>
      </c>
      <c r="AV442" s="13" t="s">
        <v>77</v>
      </c>
      <c r="AW442" s="13" t="s">
        <v>32</v>
      </c>
      <c r="AX442" s="13" t="s">
        <v>70</v>
      </c>
      <c r="AY442" s="249" t="s">
        <v>142</v>
      </c>
    </row>
    <row r="443" spans="1:51" s="14" customFormat="1" ht="12">
      <c r="A443" s="14"/>
      <c r="B443" s="250"/>
      <c r="C443" s="251"/>
      <c r="D443" s="241" t="s">
        <v>152</v>
      </c>
      <c r="E443" s="252" t="s">
        <v>18</v>
      </c>
      <c r="F443" s="253" t="s">
        <v>143</v>
      </c>
      <c r="G443" s="251"/>
      <c r="H443" s="254">
        <v>3</v>
      </c>
      <c r="I443" s="255"/>
      <c r="J443" s="251"/>
      <c r="K443" s="251"/>
      <c r="L443" s="256"/>
      <c r="M443" s="257"/>
      <c r="N443" s="258"/>
      <c r="O443" s="258"/>
      <c r="P443" s="258"/>
      <c r="Q443" s="258"/>
      <c r="R443" s="258"/>
      <c r="S443" s="258"/>
      <c r="T443" s="25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0" t="s">
        <v>152</v>
      </c>
      <c r="AU443" s="260" t="s">
        <v>79</v>
      </c>
      <c r="AV443" s="14" t="s">
        <v>79</v>
      </c>
      <c r="AW443" s="14" t="s">
        <v>32</v>
      </c>
      <c r="AX443" s="14" t="s">
        <v>70</v>
      </c>
      <c r="AY443" s="260" t="s">
        <v>142</v>
      </c>
    </row>
    <row r="444" spans="1:51" s="15" customFormat="1" ht="12">
      <c r="A444" s="15"/>
      <c r="B444" s="261"/>
      <c r="C444" s="262"/>
      <c r="D444" s="241" t="s">
        <v>152</v>
      </c>
      <c r="E444" s="263" t="s">
        <v>18</v>
      </c>
      <c r="F444" s="264" t="s">
        <v>156</v>
      </c>
      <c r="G444" s="262"/>
      <c r="H444" s="265">
        <v>3</v>
      </c>
      <c r="I444" s="266"/>
      <c r="J444" s="262"/>
      <c r="K444" s="262"/>
      <c r="L444" s="267"/>
      <c r="M444" s="268"/>
      <c r="N444" s="269"/>
      <c r="O444" s="269"/>
      <c r="P444" s="269"/>
      <c r="Q444" s="269"/>
      <c r="R444" s="269"/>
      <c r="S444" s="269"/>
      <c r="T444" s="270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1" t="s">
        <v>152</v>
      </c>
      <c r="AU444" s="271" t="s">
        <v>79</v>
      </c>
      <c r="AV444" s="15" t="s">
        <v>150</v>
      </c>
      <c r="AW444" s="15" t="s">
        <v>32</v>
      </c>
      <c r="AX444" s="15" t="s">
        <v>77</v>
      </c>
      <c r="AY444" s="271" t="s">
        <v>142</v>
      </c>
    </row>
    <row r="445" spans="1:65" s="2" customFormat="1" ht="16.5" customHeight="1">
      <c r="A445" s="39"/>
      <c r="B445" s="40"/>
      <c r="C445" s="272" t="s">
        <v>542</v>
      </c>
      <c r="D445" s="272" t="s">
        <v>321</v>
      </c>
      <c r="E445" s="273" t="s">
        <v>565</v>
      </c>
      <c r="F445" s="274" t="s">
        <v>566</v>
      </c>
      <c r="G445" s="275" t="s">
        <v>367</v>
      </c>
      <c r="H445" s="276">
        <v>3</v>
      </c>
      <c r="I445" s="277"/>
      <c r="J445" s="276">
        <f>ROUND(I445*H445,2)</f>
        <v>0</v>
      </c>
      <c r="K445" s="274" t="s">
        <v>149</v>
      </c>
      <c r="L445" s="278"/>
      <c r="M445" s="279" t="s">
        <v>18</v>
      </c>
      <c r="N445" s="280" t="s">
        <v>41</v>
      </c>
      <c r="O445" s="85"/>
      <c r="P445" s="235">
        <f>O445*H445</f>
        <v>0</v>
      </c>
      <c r="Q445" s="235">
        <v>0.0146</v>
      </c>
      <c r="R445" s="235">
        <f>Q445*H445</f>
        <v>0.0438</v>
      </c>
      <c r="S445" s="235">
        <v>0</v>
      </c>
      <c r="T445" s="236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7" t="s">
        <v>324</v>
      </c>
      <c r="AT445" s="237" t="s">
        <v>321</v>
      </c>
      <c r="AU445" s="237" t="s">
        <v>79</v>
      </c>
      <c r="AY445" s="18" t="s">
        <v>142</v>
      </c>
      <c r="BE445" s="238">
        <f>IF(N445="základní",J445,0)</f>
        <v>0</v>
      </c>
      <c r="BF445" s="238">
        <f>IF(N445="snížená",J445,0)</f>
        <v>0</v>
      </c>
      <c r="BG445" s="238">
        <f>IF(N445="zákl. přenesená",J445,0)</f>
        <v>0</v>
      </c>
      <c r="BH445" s="238">
        <f>IF(N445="sníž. přenesená",J445,0)</f>
        <v>0</v>
      </c>
      <c r="BI445" s="238">
        <f>IF(N445="nulová",J445,0)</f>
        <v>0</v>
      </c>
      <c r="BJ445" s="18" t="s">
        <v>77</v>
      </c>
      <c r="BK445" s="238">
        <f>ROUND(I445*H445,2)</f>
        <v>0</v>
      </c>
      <c r="BL445" s="18" t="s">
        <v>251</v>
      </c>
      <c r="BM445" s="237" t="s">
        <v>1143</v>
      </c>
    </row>
    <row r="446" spans="1:51" s="13" customFormat="1" ht="12">
      <c r="A446" s="13"/>
      <c r="B446" s="239"/>
      <c r="C446" s="240"/>
      <c r="D446" s="241" t="s">
        <v>152</v>
      </c>
      <c r="E446" s="242" t="s">
        <v>18</v>
      </c>
      <c r="F446" s="243" t="s">
        <v>1018</v>
      </c>
      <c r="G446" s="240"/>
      <c r="H446" s="242" t="s">
        <v>18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152</v>
      </c>
      <c r="AU446" s="249" t="s">
        <v>79</v>
      </c>
      <c r="AV446" s="13" t="s">
        <v>77</v>
      </c>
      <c r="AW446" s="13" t="s">
        <v>32</v>
      </c>
      <c r="AX446" s="13" t="s">
        <v>70</v>
      </c>
      <c r="AY446" s="249" t="s">
        <v>142</v>
      </c>
    </row>
    <row r="447" spans="1:51" s="14" customFormat="1" ht="12">
      <c r="A447" s="14"/>
      <c r="B447" s="250"/>
      <c r="C447" s="251"/>
      <c r="D447" s="241" t="s">
        <v>152</v>
      </c>
      <c r="E447" s="252" t="s">
        <v>18</v>
      </c>
      <c r="F447" s="253" t="s">
        <v>143</v>
      </c>
      <c r="G447" s="251"/>
      <c r="H447" s="254">
        <v>3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0" t="s">
        <v>152</v>
      </c>
      <c r="AU447" s="260" t="s">
        <v>79</v>
      </c>
      <c r="AV447" s="14" t="s">
        <v>79</v>
      </c>
      <c r="AW447" s="14" t="s">
        <v>32</v>
      </c>
      <c r="AX447" s="14" t="s">
        <v>70</v>
      </c>
      <c r="AY447" s="260" t="s">
        <v>142</v>
      </c>
    </row>
    <row r="448" spans="1:51" s="15" customFormat="1" ht="12">
      <c r="A448" s="15"/>
      <c r="B448" s="261"/>
      <c r="C448" s="262"/>
      <c r="D448" s="241" t="s">
        <v>152</v>
      </c>
      <c r="E448" s="263" t="s">
        <v>18</v>
      </c>
      <c r="F448" s="264" t="s">
        <v>156</v>
      </c>
      <c r="G448" s="262"/>
      <c r="H448" s="265">
        <v>3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1" t="s">
        <v>152</v>
      </c>
      <c r="AU448" s="271" t="s">
        <v>79</v>
      </c>
      <c r="AV448" s="15" t="s">
        <v>150</v>
      </c>
      <c r="AW448" s="15" t="s">
        <v>32</v>
      </c>
      <c r="AX448" s="15" t="s">
        <v>77</v>
      </c>
      <c r="AY448" s="271" t="s">
        <v>142</v>
      </c>
    </row>
    <row r="449" spans="1:65" s="2" customFormat="1" ht="16.5" customHeight="1">
      <c r="A449" s="39"/>
      <c r="B449" s="40"/>
      <c r="C449" s="227" t="s">
        <v>546</v>
      </c>
      <c r="D449" s="227" t="s">
        <v>145</v>
      </c>
      <c r="E449" s="228" t="s">
        <v>569</v>
      </c>
      <c r="F449" s="229" t="s">
        <v>570</v>
      </c>
      <c r="G449" s="230" t="s">
        <v>415</v>
      </c>
      <c r="H449" s="231">
        <v>6</v>
      </c>
      <c r="I449" s="232"/>
      <c r="J449" s="231">
        <f>ROUND(I449*H449,2)</f>
        <v>0</v>
      </c>
      <c r="K449" s="229" t="s">
        <v>149</v>
      </c>
      <c r="L449" s="45"/>
      <c r="M449" s="233" t="s">
        <v>18</v>
      </c>
      <c r="N449" s="234" t="s">
        <v>41</v>
      </c>
      <c r="O449" s="85"/>
      <c r="P449" s="235">
        <f>O449*H449</f>
        <v>0</v>
      </c>
      <c r="Q449" s="235">
        <v>0</v>
      </c>
      <c r="R449" s="235">
        <f>Q449*H449</f>
        <v>0</v>
      </c>
      <c r="S449" s="235">
        <v>0</v>
      </c>
      <c r="T449" s="23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7" t="s">
        <v>251</v>
      </c>
      <c r="AT449" s="237" t="s">
        <v>145</v>
      </c>
      <c r="AU449" s="237" t="s">
        <v>79</v>
      </c>
      <c r="AY449" s="18" t="s">
        <v>142</v>
      </c>
      <c r="BE449" s="238">
        <f>IF(N449="základní",J449,0)</f>
        <v>0</v>
      </c>
      <c r="BF449" s="238">
        <f>IF(N449="snížená",J449,0)</f>
        <v>0</v>
      </c>
      <c r="BG449" s="238">
        <f>IF(N449="zákl. přenesená",J449,0)</f>
        <v>0</v>
      </c>
      <c r="BH449" s="238">
        <f>IF(N449="sníž. přenesená",J449,0)</f>
        <v>0</v>
      </c>
      <c r="BI449" s="238">
        <f>IF(N449="nulová",J449,0)</f>
        <v>0</v>
      </c>
      <c r="BJ449" s="18" t="s">
        <v>77</v>
      </c>
      <c r="BK449" s="238">
        <f>ROUND(I449*H449,2)</f>
        <v>0</v>
      </c>
      <c r="BL449" s="18" t="s">
        <v>251</v>
      </c>
      <c r="BM449" s="237" t="s">
        <v>1144</v>
      </c>
    </row>
    <row r="450" spans="1:51" s="13" customFormat="1" ht="12">
      <c r="A450" s="13"/>
      <c r="B450" s="239"/>
      <c r="C450" s="240"/>
      <c r="D450" s="241" t="s">
        <v>152</v>
      </c>
      <c r="E450" s="242" t="s">
        <v>18</v>
      </c>
      <c r="F450" s="243" t="s">
        <v>1018</v>
      </c>
      <c r="G450" s="240"/>
      <c r="H450" s="242" t="s">
        <v>18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152</v>
      </c>
      <c r="AU450" s="249" t="s">
        <v>79</v>
      </c>
      <c r="AV450" s="13" t="s">
        <v>77</v>
      </c>
      <c r="AW450" s="13" t="s">
        <v>32</v>
      </c>
      <c r="AX450" s="13" t="s">
        <v>70</v>
      </c>
      <c r="AY450" s="249" t="s">
        <v>142</v>
      </c>
    </row>
    <row r="451" spans="1:51" s="14" customFormat="1" ht="12">
      <c r="A451" s="14"/>
      <c r="B451" s="250"/>
      <c r="C451" s="251"/>
      <c r="D451" s="241" t="s">
        <v>152</v>
      </c>
      <c r="E451" s="252" t="s">
        <v>18</v>
      </c>
      <c r="F451" s="253" t="s">
        <v>1108</v>
      </c>
      <c r="G451" s="251"/>
      <c r="H451" s="254">
        <v>6</v>
      </c>
      <c r="I451" s="255"/>
      <c r="J451" s="251"/>
      <c r="K451" s="251"/>
      <c r="L451" s="256"/>
      <c r="M451" s="257"/>
      <c r="N451" s="258"/>
      <c r="O451" s="258"/>
      <c r="P451" s="258"/>
      <c r="Q451" s="258"/>
      <c r="R451" s="258"/>
      <c r="S451" s="258"/>
      <c r="T451" s="25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0" t="s">
        <v>152</v>
      </c>
      <c r="AU451" s="260" t="s">
        <v>79</v>
      </c>
      <c r="AV451" s="14" t="s">
        <v>79</v>
      </c>
      <c r="AW451" s="14" t="s">
        <v>32</v>
      </c>
      <c r="AX451" s="14" t="s">
        <v>70</v>
      </c>
      <c r="AY451" s="260" t="s">
        <v>142</v>
      </c>
    </row>
    <row r="452" spans="1:51" s="15" customFormat="1" ht="12">
      <c r="A452" s="15"/>
      <c r="B452" s="261"/>
      <c r="C452" s="262"/>
      <c r="D452" s="241" t="s">
        <v>152</v>
      </c>
      <c r="E452" s="263" t="s">
        <v>18</v>
      </c>
      <c r="F452" s="264" t="s">
        <v>156</v>
      </c>
      <c r="G452" s="262"/>
      <c r="H452" s="265">
        <v>6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1" t="s">
        <v>152</v>
      </c>
      <c r="AU452" s="271" t="s">
        <v>79</v>
      </c>
      <c r="AV452" s="15" t="s">
        <v>150</v>
      </c>
      <c r="AW452" s="15" t="s">
        <v>32</v>
      </c>
      <c r="AX452" s="15" t="s">
        <v>77</v>
      </c>
      <c r="AY452" s="271" t="s">
        <v>142</v>
      </c>
    </row>
    <row r="453" spans="1:65" s="2" customFormat="1" ht="24" customHeight="1">
      <c r="A453" s="39"/>
      <c r="B453" s="40"/>
      <c r="C453" s="272" t="s">
        <v>550</v>
      </c>
      <c r="D453" s="272" t="s">
        <v>321</v>
      </c>
      <c r="E453" s="273" t="s">
        <v>573</v>
      </c>
      <c r="F453" s="274" t="s">
        <v>574</v>
      </c>
      <c r="G453" s="275" t="s">
        <v>367</v>
      </c>
      <c r="H453" s="276">
        <v>6</v>
      </c>
      <c r="I453" s="277"/>
      <c r="J453" s="276">
        <f>ROUND(I453*H453,2)</f>
        <v>0</v>
      </c>
      <c r="K453" s="274" t="s">
        <v>149</v>
      </c>
      <c r="L453" s="278"/>
      <c r="M453" s="279" t="s">
        <v>18</v>
      </c>
      <c r="N453" s="280" t="s">
        <v>41</v>
      </c>
      <c r="O453" s="85"/>
      <c r="P453" s="235">
        <f>O453*H453</f>
        <v>0</v>
      </c>
      <c r="Q453" s="235">
        <v>0.018</v>
      </c>
      <c r="R453" s="235">
        <f>Q453*H453</f>
        <v>0.10799999999999998</v>
      </c>
      <c r="S453" s="235">
        <v>0</v>
      </c>
      <c r="T453" s="23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7" t="s">
        <v>324</v>
      </c>
      <c r="AT453" s="237" t="s">
        <v>321</v>
      </c>
      <c r="AU453" s="237" t="s">
        <v>79</v>
      </c>
      <c r="AY453" s="18" t="s">
        <v>142</v>
      </c>
      <c r="BE453" s="238">
        <f>IF(N453="základní",J453,0)</f>
        <v>0</v>
      </c>
      <c r="BF453" s="238">
        <f>IF(N453="snížená",J453,0)</f>
        <v>0</v>
      </c>
      <c r="BG453" s="238">
        <f>IF(N453="zákl. přenesená",J453,0)</f>
        <v>0</v>
      </c>
      <c r="BH453" s="238">
        <f>IF(N453="sníž. přenesená",J453,0)</f>
        <v>0</v>
      </c>
      <c r="BI453" s="238">
        <f>IF(N453="nulová",J453,0)</f>
        <v>0</v>
      </c>
      <c r="BJ453" s="18" t="s">
        <v>77</v>
      </c>
      <c r="BK453" s="238">
        <f>ROUND(I453*H453,2)</f>
        <v>0</v>
      </c>
      <c r="BL453" s="18" t="s">
        <v>251</v>
      </c>
      <c r="BM453" s="237" t="s">
        <v>1145</v>
      </c>
    </row>
    <row r="454" spans="1:51" s="13" customFormat="1" ht="12">
      <c r="A454" s="13"/>
      <c r="B454" s="239"/>
      <c r="C454" s="240"/>
      <c r="D454" s="241" t="s">
        <v>152</v>
      </c>
      <c r="E454" s="242" t="s">
        <v>18</v>
      </c>
      <c r="F454" s="243" t="s">
        <v>1018</v>
      </c>
      <c r="G454" s="240"/>
      <c r="H454" s="242" t="s">
        <v>18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152</v>
      </c>
      <c r="AU454" s="249" t="s">
        <v>79</v>
      </c>
      <c r="AV454" s="13" t="s">
        <v>77</v>
      </c>
      <c r="AW454" s="13" t="s">
        <v>32</v>
      </c>
      <c r="AX454" s="13" t="s">
        <v>70</v>
      </c>
      <c r="AY454" s="249" t="s">
        <v>142</v>
      </c>
    </row>
    <row r="455" spans="1:51" s="14" customFormat="1" ht="12">
      <c r="A455" s="14"/>
      <c r="B455" s="250"/>
      <c r="C455" s="251"/>
      <c r="D455" s="241" t="s">
        <v>152</v>
      </c>
      <c r="E455" s="252" t="s">
        <v>18</v>
      </c>
      <c r="F455" s="253" t="s">
        <v>1108</v>
      </c>
      <c r="G455" s="251"/>
      <c r="H455" s="254">
        <v>6</v>
      </c>
      <c r="I455" s="255"/>
      <c r="J455" s="251"/>
      <c r="K455" s="251"/>
      <c r="L455" s="256"/>
      <c r="M455" s="257"/>
      <c r="N455" s="258"/>
      <c r="O455" s="258"/>
      <c r="P455" s="258"/>
      <c r="Q455" s="258"/>
      <c r="R455" s="258"/>
      <c r="S455" s="258"/>
      <c r="T455" s="25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0" t="s">
        <v>152</v>
      </c>
      <c r="AU455" s="260" t="s">
        <v>79</v>
      </c>
      <c r="AV455" s="14" t="s">
        <v>79</v>
      </c>
      <c r="AW455" s="14" t="s">
        <v>32</v>
      </c>
      <c r="AX455" s="14" t="s">
        <v>70</v>
      </c>
      <c r="AY455" s="260" t="s">
        <v>142</v>
      </c>
    </row>
    <row r="456" spans="1:51" s="15" customFormat="1" ht="12">
      <c r="A456" s="15"/>
      <c r="B456" s="261"/>
      <c r="C456" s="262"/>
      <c r="D456" s="241" t="s">
        <v>152</v>
      </c>
      <c r="E456" s="263" t="s">
        <v>18</v>
      </c>
      <c r="F456" s="264" t="s">
        <v>156</v>
      </c>
      <c r="G456" s="262"/>
      <c r="H456" s="265">
        <v>6</v>
      </c>
      <c r="I456" s="266"/>
      <c r="J456" s="262"/>
      <c r="K456" s="262"/>
      <c r="L456" s="267"/>
      <c r="M456" s="268"/>
      <c r="N456" s="269"/>
      <c r="O456" s="269"/>
      <c r="P456" s="269"/>
      <c r="Q456" s="269"/>
      <c r="R456" s="269"/>
      <c r="S456" s="269"/>
      <c r="T456" s="270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1" t="s">
        <v>152</v>
      </c>
      <c r="AU456" s="271" t="s">
        <v>79</v>
      </c>
      <c r="AV456" s="15" t="s">
        <v>150</v>
      </c>
      <c r="AW456" s="15" t="s">
        <v>32</v>
      </c>
      <c r="AX456" s="15" t="s">
        <v>77</v>
      </c>
      <c r="AY456" s="271" t="s">
        <v>142</v>
      </c>
    </row>
    <row r="457" spans="1:65" s="2" customFormat="1" ht="16.5" customHeight="1">
      <c r="A457" s="39"/>
      <c r="B457" s="40"/>
      <c r="C457" s="272" t="s">
        <v>554</v>
      </c>
      <c r="D457" s="272" t="s">
        <v>321</v>
      </c>
      <c r="E457" s="273" t="s">
        <v>577</v>
      </c>
      <c r="F457" s="274" t="s">
        <v>578</v>
      </c>
      <c r="G457" s="275" t="s">
        <v>367</v>
      </c>
      <c r="H457" s="276">
        <v>6</v>
      </c>
      <c r="I457" s="277"/>
      <c r="J457" s="276">
        <f>ROUND(I457*H457,2)</f>
        <v>0</v>
      </c>
      <c r="K457" s="274" t="s">
        <v>149</v>
      </c>
      <c r="L457" s="278"/>
      <c r="M457" s="279" t="s">
        <v>18</v>
      </c>
      <c r="N457" s="280" t="s">
        <v>41</v>
      </c>
      <c r="O457" s="85"/>
      <c r="P457" s="235">
        <f>O457*H457</f>
        <v>0</v>
      </c>
      <c r="Q457" s="235">
        <v>0.001</v>
      </c>
      <c r="R457" s="235">
        <f>Q457*H457</f>
        <v>0.006</v>
      </c>
      <c r="S457" s="235">
        <v>0</v>
      </c>
      <c r="T457" s="23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7" t="s">
        <v>324</v>
      </c>
      <c r="AT457" s="237" t="s">
        <v>321</v>
      </c>
      <c r="AU457" s="237" t="s">
        <v>79</v>
      </c>
      <c r="AY457" s="18" t="s">
        <v>142</v>
      </c>
      <c r="BE457" s="238">
        <f>IF(N457="základní",J457,0)</f>
        <v>0</v>
      </c>
      <c r="BF457" s="238">
        <f>IF(N457="snížená",J457,0)</f>
        <v>0</v>
      </c>
      <c r="BG457" s="238">
        <f>IF(N457="zákl. přenesená",J457,0)</f>
        <v>0</v>
      </c>
      <c r="BH457" s="238">
        <f>IF(N457="sníž. přenesená",J457,0)</f>
        <v>0</v>
      </c>
      <c r="BI457" s="238">
        <f>IF(N457="nulová",J457,0)</f>
        <v>0</v>
      </c>
      <c r="BJ457" s="18" t="s">
        <v>77</v>
      </c>
      <c r="BK457" s="238">
        <f>ROUND(I457*H457,2)</f>
        <v>0</v>
      </c>
      <c r="BL457" s="18" t="s">
        <v>251</v>
      </c>
      <c r="BM457" s="237" t="s">
        <v>1146</v>
      </c>
    </row>
    <row r="458" spans="1:51" s="13" customFormat="1" ht="12">
      <c r="A458" s="13"/>
      <c r="B458" s="239"/>
      <c r="C458" s="240"/>
      <c r="D458" s="241" t="s">
        <v>152</v>
      </c>
      <c r="E458" s="242" t="s">
        <v>18</v>
      </c>
      <c r="F458" s="243" t="s">
        <v>1018</v>
      </c>
      <c r="G458" s="240"/>
      <c r="H458" s="242" t="s">
        <v>18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9" t="s">
        <v>152</v>
      </c>
      <c r="AU458" s="249" t="s">
        <v>79</v>
      </c>
      <c r="AV458" s="13" t="s">
        <v>77</v>
      </c>
      <c r="AW458" s="13" t="s">
        <v>32</v>
      </c>
      <c r="AX458" s="13" t="s">
        <v>70</v>
      </c>
      <c r="AY458" s="249" t="s">
        <v>142</v>
      </c>
    </row>
    <row r="459" spans="1:51" s="14" customFormat="1" ht="12">
      <c r="A459" s="14"/>
      <c r="B459" s="250"/>
      <c r="C459" s="251"/>
      <c r="D459" s="241" t="s">
        <v>152</v>
      </c>
      <c r="E459" s="252" t="s">
        <v>18</v>
      </c>
      <c r="F459" s="253" t="s">
        <v>1108</v>
      </c>
      <c r="G459" s="251"/>
      <c r="H459" s="254">
        <v>6</v>
      </c>
      <c r="I459" s="255"/>
      <c r="J459" s="251"/>
      <c r="K459" s="251"/>
      <c r="L459" s="256"/>
      <c r="M459" s="257"/>
      <c r="N459" s="258"/>
      <c r="O459" s="258"/>
      <c r="P459" s="258"/>
      <c r="Q459" s="258"/>
      <c r="R459" s="258"/>
      <c r="S459" s="258"/>
      <c r="T459" s="25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0" t="s">
        <v>152</v>
      </c>
      <c r="AU459" s="260" t="s">
        <v>79</v>
      </c>
      <c r="AV459" s="14" t="s">
        <v>79</v>
      </c>
      <c r="AW459" s="14" t="s">
        <v>32</v>
      </c>
      <c r="AX459" s="14" t="s">
        <v>70</v>
      </c>
      <c r="AY459" s="260" t="s">
        <v>142</v>
      </c>
    </row>
    <row r="460" spans="1:51" s="15" customFormat="1" ht="12">
      <c r="A460" s="15"/>
      <c r="B460" s="261"/>
      <c r="C460" s="262"/>
      <c r="D460" s="241" t="s">
        <v>152</v>
      </c>
      <c r="E460" s="263" t="s">
        <v>18</v>
      </c>
      <c r="F460" s="264" t="s">
        <v>156</v>
      </c>
      <c r="G460" s="262"/>
      <c r="H460" s="265">
        <v>6</v>
      </c>
      <c r="I460" s="266"/>
      <c r="J460" s="262"/>
      <c r="K460" s="262"/>
      <c r="L460" s="267"/>
      <c r="M460" s="268"/>
      <c r="N460" s="269"/>
      <c r="O460" s="269"/>
      <c r="P460" s="269"/>
      <c r="Q460" s="269"/>
      <c r="R460" s="269"/>
      <c r="S460" s="269"/>
      <c r="T460" s="270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1" t="s">
        <v>152</v>
      </c>
      <c r="AU460" s="271" t="s">
        <v>79</v>
      </c>
      <c r="AV460" s="15" t="s">
        <v>150</v>
      </c>
      <c r="AW460" s="15" t="s">
        <v>32</v>
      </c>
      <c r="AX460" s="15" t="s">
        <v>77</v>
      </c>
      <c r="AY460" s="271" t="s">
        <v>142</v>
      </c>
    </row>
    <row r="461" spans="1:65" s="2" customFormat="1" ht="24" customHeight="1">
      <c r="A461" s="39"/>
      <c r="B461" s="40"/>
      <c r="C461" s="227" t="s">
        <v>560</v>
      </c>
      <c r="D461" s="227" t="s">
        <v>145</v>
      </c>
      <c r="E461" s="228" t="s">
        <v>581</v>
      </c>
      <c r="F461" s="229" t="s">
        <v>582</v>
      </c>
      <c r="G461" s="230" t="s">
        <v>309</v>
      </c>
      <c r="H461" s="232"/>
      <c r="I461" s="232"/>
      <c r="J461" s="231">
        <f>ROUND(I461*H461,2)</f>
        <v>0</v>
      </c>
      <c r="K461" s="229" t="s">
        <v>149</v>
      </c>
      <c r="L461" s="45"/>
      <c r="M461" s="233" t="s">
        <v>18</v>
      </c>
      <c r="N461" s="234" t="s">
        <v>41</v>
      </c>
      <c r="O461" s="85"/>
      <c r="P461" s="235">
        <f>O461*H461</f>
        <v>0</v>
      </c>
      <c r="Q461" s="235">
        <v>0</v>
      </c>
      <c r="R461" s="235">
        <f>Q461*H461</f>
        <v>0</v>
      </c>
      <c r="S461" s="235">
        <v>0</v>
      </c>
      <c r="T461" s="23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7" t="s">
        <v>251</v>
      </c>
      <c r="AT461" s="237" t="s">
        <v>145</v>
      </c>
      <c r="AU461" s="237" t="s">
        <v>79</v>
      </c>
      <c r="AY461" s="18" t="s">
        <v>142</v>
      </c>
      <c r="BE461" s="238">
        <f>IF(N461="základní",J461,0)</f>
        <v>0</v>
      </c>
      <c r="BF461" s="238">
        <f>IF(N461="snížená",J461,0)</f>
        <v>0</v>
      </c>
      <c r="BG461" s="238">
        <f>IF(N461="zákl. přenesená",J461,0)</f>
        <v>0</v>
      </c>
      <c r="BH461" s="238">
        <f>IF(N461="sníž. přenesená",J461,0)</f>
        <v>0</v>
      </c>
      <c r="BI461" s="238">
        <f>IF(N461="nulová",J461,0)</f>
        <v>0</v>
      </c>
      <c r="BJ461" s="18" t="s">
        <v>77</v>
      </c>
      <c r="BK461" s="238">
        <f>ROUND(I461*H461,2)</f>
        <v>0</v>
      </c>
      <c r="BL461" s="18" t="s">
        <v>251</v>
      </c>
      <c r="BM461" s="237" t="s">
        <v>1147</v>
      </c>
    </row>
    <row r="462" spans="1:63" s="12" customFormat="1" ht="22.8" customHeight="1">
      <c r="A462" s="12"/>
      <c r="B462" s="211"/>
      <c r="C462" s="212"/>
      <c r="D462" s="213" t="s">
        <v>69</v>
      </c>
      <c r="E462" s="225" t="s">
        <v>584</v>
      </c>
      <c r="F462" s="225" t="s">
        <v>585</v>
      </c>
      <c r="G462" s="212"/>
      <c r="H462" s="212"/>
      <c r="I462" s="215"/>
      <c r="J462" s="226">
        <f>BK462</f>
        <v>0</v>
      </c>
      <c r="K462" s="212"/>
      <c r="L462" s="217"/>
      <c r="M462" s="218"/>
      <c r="N462" s="219"/>
      <c r="O462" s="219"/>
      <c r="P462" s="220">
        <f>SUM(P463:P479)</f>
        <v>0</v>
      </c>
      <c r="Q462" s="219"/>
      <c r="R462" s="220">
        <f>SUM(R463:R479)</f>
        <v>0.00028000000000000003</v>
      </c>
      <c r="S462" s="219"/>
      <c r="T462" s="221">
        <f>SUM(T463:T479)</f>
        <v>0.0494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22" t="s">
        <v>79</v>
      </c>
      <c r="AT462" s="223" t="s">
        <v>69</v>
      </c>
      <c r="AU462" s="223" t="s">
        <v>77</v>
      </c>
      <c r="AY462" s="222" t="s">
        <v>142</v>
      </c>
      <c r="BK462" s="224">
        <f>SUM(BK463:BK479)</f>
        <v>0</v>
      </c>
    </row>
    <row r="463" spans="1:65" s="2" customFormat="1" ht="16.5" customHeight="1">
      <c r="A463" s="39"/>
      <c r="B463" s="40"/>
      <c r="C463" s="227" t="s">
        <v>564</v>
      </c>
      <c r="D463" s="227" t="s">
        <v>145</v>
      </c>
      <c r="E463" s="228" t="s">
        <v>608</v>
      </c>
      <c r="F463" s="229" t="s">
        <v>609</v>
      </c>
      <c r="G463" s="230" t="s">
        <v>148</v>
      </c>
      <c r="H463" s="231">
        <v>4.8</v>
      </c>
      <c r="I463" s="232"/>
      <c r="J463" s="231">
        <f>ROUND(I463*H463,2)</f>
        <v>0</v>
      </c>
      <c r="K463" s="229" t="s">
        <v>149</v>
      </c>
      <c r="L463" s="45"/>
      <c r="M463" s="233" t="s">
        <v>18</v>
      </c>
      <c r="N463" s="234" t="s">
        <v>41</v>
      </c>
      <c r="O463" s="85"/>
      <c r="P463" s="235">
        <f>O463*H463</f>
        <v>0</v>
      </c>
      <c r="Q463" s="235">
        <v>0</v>
      </c>
      <c r="R463" s="235">
        <f>Q463*H463</f>
        <v>0</v>
      </c>
      <c r="S463" s="235">
        <v>0</v>
      </c>
      <c r="T463" s="236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7" t="s">
        <v>251</v>
      </c>
      <c r="AT463" s="237" t="s">
        <v>145</v>
      </c>
      <c r="AU463" s="237" t="s">
        <v>79</v>
      </c>
      <c r="AY463" s="18" t="s">
        <v>142</v>
      </c>
      <c r="BE463" s="238">
        <f>IF(N463="základní",J463,0)</f>
        <v>0</v>
      </c>
      <c r="BF463" s="238">
        <f>IF(N463="snížená",J463,0)</f>
        <v>0</v>
      </c>
      <c r="BG463" s="238">
        <f>IF(N463="zákl. přenesená",J463,0)</f>
        <v>0</v>
      </c>
      <c r="BH463" s="238">
        <f>IF(N463="sníž. přenesená",J463,0)</f>
        <v>0</v>
      </c>
      <c r="BI463" s="238">
        <f>IF(N463="nulová",J463,0)</f>
        <v>0</v>
      </c>
      <c r="BJ463" s="18" t="s">
        <v>77</v>
      </c>
      <c r="BK463" s="238">
        <f>ROUND(I463*H463,2)</f>
        <v>0</v>
      </c>
      <c r="BL463" s="18" t="s">
        <v>251</v>
      </c>
      <c r="BM463" s="237" t="s">
        <v>1148</v>
      </c>
    </row>
    <row r="464" spans="1:51" s="14" customFormat="1" ht="12">
      <c r="A464" s="14"/>
      <c r="B464" s="250"/>
      <c r="C464" s="251"/>
      <c r="D464" s="241" t="s">
        <v>152</v>
      </c>
      <c r="E464" s="252" t="s">
        <v>18</v>
      </c>
      <c r="F464" s="253" t="s">
        <v>1149</v>
      </c>
      <c r="G464" s="251"/>
      <c r="H464" s="254">
        <v>4.8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0" t="s">
        <v>152</v>
      </c>
      <c r="AU464" s="260" t="s">
        <v>79</v>
      </c>
      <c r="AV464" s="14" t="s">
        <v>79</v>
      </c>
      <c r="AW464" s="14" t="s">
        <v>32</v>
      </c>
      <c r="AX464" s="14" t="s">
        <v>70</v>
      </c>
      <c r="AY464" s="260" t="s">
        <v>142</v>
      </c>
    </row>
    <row r="465" spans="1:51" s="15" customFormat="1" ht="12">
      <c r="A465" s="15"/>
      <c r="B465" s="261"/>
      <c r="C465" s="262"/>
      <c r="D465" s="241" t="s">
        <v>152</v>
      </c>
      <c r="E465" s="263" t="s">
        <v>18</v>
      </c>
      <c r="F465" s="264" t="s">
        <v>156</v>
      </c>
      <c r="G465" s="262"/>
      <c r="H465" s="265">
        <v>4.8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1" t="s">
        <v>152</v>
      </c>
      <c r="AU465" s="271" t="s">
        <v>79</v>
      </c>
      <c r="AV465" s="15" t="s">
        <v>150</v>
      </c>
      <c r="AW465" s="15" t="s">
        <v>32</v>
      </c>
      <c r="AX465" s="15" t="s">
        <v>77</v>
      </c>
      <c r="AY465" s="271" t="s">
        <v>142</v>
      </c>
    </row>
    <row r="466" spans="1:65" s="2" customFormat="1" ht="16.5" customHeight="1">
      <c r="A466" s="39"/>
      <c r="B466" s="40"/>
      <c r="C466" s="227" t="s">
        <v>568</v>
      </c>
      <c r="D466" s="227" t="s">
        <v>145</v>
      </c>
      <c r="E466" s="228" t="s">
        <v>591</v>
      </c>
      <c r="F466" s="229" t="s">
        <v>592</v>
      </c>
      <c r="G466" s="230" t="s">
        <v>367</v>
      </c>
      <c r="H466" s="231">
        <v>4</v>
      </c>
      <c r="I466" s="232"/>
      <c r="J466" s="231">
        <f>ROUND(I466*H466,2)</f>
        <v>0</v>
      </c>
      <c r="K466" s="229" t="s">
        <v>149</v>
      </c>
      <c r="L466" s="45"/>
      <c r="M466" s="233" t="s">
        <v>18</v>
      </c>
      <c r="N466" s="234" t="s">
        <v>41</v>
      </c>
      <c r="O466" s="85"/>
      <c r="P466" s="235">
        <f>O466*H466</f>
        <v>0</v>
      </c>
      <c r="Q466" s="235">
        <v>5E-05</v>
      </c>
      <c r="R466" s="235">
        <f>Q466*H466</f>
        <v>0.0002</v>
      </c>
      <c r="S466" s="235">
        <v>0.01235</v>
      </c>
      <c r="T466" s="236">
        <f>S466*H466</f>
        <v>0.0494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7" t="s">
        <v>251</v>
      </c>
      <c r="AT466" s="237" t="s">
        <v>145</v>
      </c>
      <c r="AU466" s="237" t="s">
        <v>79</v>
      </c>
      <c r="AY466" s="18" t="s">
        <v>142</v>
      </c>
      <c r="BE466" s="238">
        <f>IF(N466="základní",J466,0)</f>
        <v>0</v>
      </c>
      <c r="BF466" s="238">
        <f>IF(N466="snížená",J466,0)</f>
        <v>0</v>
      </c>
      <c r="BG466" s="238">
        <f>IF(N466="zákl. přenesená",J466,0)</f>
        <v>0</v>
      </c>
      <c r="BH466" s="238">
        <f>IF(N466="sníž. přenesená",J466,0)</f>
        <v>0</v>
      </c>
      <c r="BI466" s="238">
        <f>IF(N466="nulová",J466,0)</f>
        <v>0</v>
      </c>
      <c r="BJ466" s="18" t="s">
        <v>77</v>
      </c>
      <c r="BK466" s="238">
        <f>ROUND(I466*H466,2)</f>
        <v>0</v>
      </c>
      <c r="BL466" s="18" t="s">
        <v>251</v>
      </c>
      <c r="BM466" s="237" t="s">
        <v>1150</v>
      </c>
    </row>
    <row r="467" spans="1:51" s="14" customFormat="1" ht="12">
      <c r="A467" s="14"/>
      <c r="B467" s="250"/>
      <c r="C467" s="251"/>
      <c r="D467" s="241" t="s">
        <v>152</v>
      </c>
      <c r="E467" s="252" t="s">
        <v>18</v>
      </c>
      <c r="F467" s="253" t="s">
        <v>150</v>
      </c>
      <c r="G467" s="251"/>
      <c r="H467" s="254">
        <v>4</v>
      </c>
      <c r="I467" s="255"/>
      <c r="J467" s="251"/>
      <c r="K467" s="251"/>
      <c r="L467" s="256"/>
      <c r="M467" s="257"/>
      <c r="N467" s="258"/>
      <c r="O467" s="258"/>
      <c r="P467" s="258"/>
      <c r="Q467" s="258"/>
      <c r="R467" s="258"/>
      <c r="S467" s="258"/>
      <c r="T467" s="25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0" t="s">
        <v>152</v>
      </c>
      <c r="AU467" s="260" t="s">
        <v>79</v>
      </c>
      <c r="AV467" s="14" t="s">
        <v>79</v>
      </c>
      <c r="AW467" s="14" t="s">
        <v>32</v>
      </c>
      <c r="AX467" s="14" t="s">
        <v>70</v>
      </c>
      <c r="AY467" s="260" t="s">
        <v>142</v>
      </c>
    </row>
    <row r="468" spans="1:51" s="15" customFormat="1" ht="12">
      <c r="A468" s="15"/>
      <c r="B468" s="261"/>
      <c r="C468" s="262"/>
      <c r="D468" s="241" t="s">
        <v>152</v>
      </c>
      <c r="E468" s="263" t="s">
        <v>18</v>
      </c>
      <c r="F468" s="264" t="s">
        <v>156</v>
      </c>
      <c r="G468" s="262"/>
      <c r="H468" s="265">
        <v>4</v>
      </c>
      <c r="I468" s="266"/>
      <c r="J468" s="262"/>
      <c r="K468" s="262"/>
      <c r="L468" s="267"/>
      <c r="M468" s="268"/>
      <c r="N468" s="269"/>
      <c r="O468" s="269"/>
      <c r="P468" s="269"/>
      <c r="Q468" s="269"/>
      <c r="R468" s="269"/>
      <c r="S468" s="269"/>
      <c r="T468" s="270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71" t="s">
        <v>152</v>
      </c>
      <c r="AU468" s="271" t="s">
        <v>79</v>
      </c>
      <c r="AV468" s="15" t="s">
        <v>150</v>
      </c>
      <c r="AW468" s="15" t="s">
        <v>32</v>
      </c>
      <c r="AX468" s="15" t="s">
        <v>77</v>
      </c>
      <c r="AY468" s="271" t="s">
        <v>142</v>
      </c>
    </row>
    <row r="469" spans="1:65" s="2" customFormat="1" ht="16.5" customHeight="1">
      <c r="A469" s="39"/>
      <c r="B469" s="40"/>
      <c r="C469" s="227" t="s">
        <v>572</v>
      </c>
      <c r="D469" s="227" t="s">
        <v>145</v>
      </c>
      <c r="E469" s="228" t="s">
        <v>604</v>
      </c>
      <c r="F469" s="229" t="s">
        <v>605</v>
      </c>
      <c r="G469" s="230" t="s">
        <v>367</v>
      </c>
      <c r="H469" s="231">
        <v>4</v>
      </c>
      <c r="I469" s="232"/>
      <c r="J469" s="231">
        <f>ROUND(I469*H469,2)</f>
        <v>0</v>
      </c>
      <c r="K469" s="229" t="s">
        <v>149</v>
      </c>
      <c r="L469" s="45"/>
      <c r="M469" s="233" t="s">
        <v>18</v>
      </c>
      <c r="N469" s="234" t="s">
        <v>41</v>
      </c>
      <c r="O469" s="85"/>
      <c r="P469" s="235">
        <f>O469*H469</f>
        <v>0</v>
      </c>
      <c r="Q469" s="235">
        <v>2E-05</v>
      </c>
      <c r="R469" s="235">
        <f>Q469*H469</f>
        <v>8E-05</v>
      </c>
      <c r="S469" s="235">
        <v>0</v>
      </c>
      <c r="T469" s="236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7" t="s">
        <v>251</v>
      </c>
      <c r="AT469" s="237" t="s">
        <v>145</v>
      </c>
      <c r="AU469" s="237" t="s">
        <v>79</v>
      </c>
      <c r="AY469" s="18" t="s">
        <v>142</v>
      </c>
      <c r="BE469" s="238">
        <f>IF(N469="základní",J469,0)</f>
        <v>0</v>
      </c>
      <c r="BF469" s="238">
        <f>IF(N469="snížená",J469,0)</f>
        <v>0</v>
      </c>
      <c r="BG469" s="238">
        <f>IF(N469="zákl. přenesená",J469,0)</f>
        <v>0</v>
      </c>
      <c r="BH469" s="238">
        <f>IF(N469="sníž. přenesená",J469,0)</f>
        <v>0</v>
      </c>
      <c r="BI469" s="238">
        <f>IF(N469="nulová",J469,0)</f>
        <v>0</v>
      </c>
      <c r="BJ469" s="18" t="s">
        <v>77</v>
      </c>
      <c r="BK469" s="238">
        <f>ROUND(I469*H469,2)</f>
        <v>0</v>
      </c>
      <c r="BL469" s="18" t="s">
        <v>251</v>
      </c>
      <c r="BM469" s="237" t="s">
        <v>1151</v>
      </c>
    </row>
    <row r="470" spans="1:51" s="14" customFormat="1" ht="12">
      <c r="A470" s="14"/>
      <c r="B470" s="250"/>
      <c r="C470" s="251"/>
      <c r="D470" s="241" t="s">
        <v>152</v>
      </c>
      <c r="E470" s="252" t="s">
        <v>18</v>
      </c>
      <c r="F470" s="253" t="s">
        <v>150</v>
      </c>
      <c r="G470" s="251"/>
      <c r="H470" s="254">
        <v>4</v>
      </c>
      <c r="I470" s="255"/>
      <c r="J470" s="251"/>
      <c r="K470" s="251"/>
      <c r="L470" s="256"/>
      <c r="M470" s="257"/>
      <c r="N470" s="258"/>
      <c r="O470" s="258"/>
      <c r="P470" s="258"/>
      <c r="Q470" s="258"/>
      <c r="R470" s="258"/>
      <c r="S470" s="258"/>
      <c r="T470" s="25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0" t="s">
        <v>152</v>
      </c>
      <c r="AU470" s="260" t="s">
        <v>79</v>
      </c>
      <c r="AV470" s="14" t="s">
        <v>79</v>
      </c>
      <c r="AW470" s="14" t="s">
        <v>32</v>
      </c>
      <c r="AX470" s="14" t="s">
        <v>70</v>
      </c>
      <c r="AY470" s="260" t="s">
        <v>142</v>
      </c>
    </row>
    <row r="471" spans="1:51" s="15" customFormat="1" ht="12">
      <c r="A471" s="15"/>
      <c r="B471" s="261"/>
      <c r="C471" s="262"/>
      <c r="D471" s="241" t="s">
        <v>152</v>
      </c>
      <c r="E471" s="263" t="s">
        <v>18</v>
      </c>
      <c r="F471" s="264" t="s">
        <v>156</v>
      </c>
      <c r="G471" s="262"/>
      <c r="H471" s="265">
        <v>4</v>
      </c>
      <c r="I471" s="266"/>
      <c r="J471" s="262"/>
      <c r="K471" s="262"/>
      <c r="L471" s="267"/>
      <c r="M471" s="268"/>
      <c r="N471" s="269"/>
      <c r="O471" s="269"/>
      <c r="P471" s="269"/>
      <c r="Q471" s="269"/>
      <c r="R471" s="269"/>
      <c r="S471" s="269"/>
      <c r="T471" s="270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1" t="s">
        <v>152</v>
      </c>
      <c r="AU471" s="271" t="s">
        <v>79</v>
      </c>
      <c r="AV471" s="15" t="s">
        <v>150</v>
      </c>
      <c r="AW471" s="15" t="s">
        <v>32</v>
      </c>
      <c r="AX471" s="15" t="s">
        <v>77</v>
      </c>
      <c r="AY471" s="271" t="s">
        <v>142</v>
      </c>
    </row>
    <row r="472" spans="1:65" s="2" customFormat="1" ht="24" customHeight="1">
      <c r="A472" s="39"/>
      <c r="B472" s="40"/>
      <c r="C472" s="227" t="s">
        <v>576</v>
      </c>
      <c r="D472" s="227" t="s">
        <v>145</v>
      </c>
      <c r="E472" s="228" t="s">
        <v>599</v>
      </c>
      <c r="F472" s="229" t="s">
        <v>600</v>
      </c>
      <c r="G472" s="230" t="s">
        <v>148</v>
      </c>
      <c r="H472" s="231">
        <v>4.8</v>
      </c>
      <c r="I472" s="232"/>
      <c r="J472" s="231">
        <f>ROUND(I472*H472,2)</f>
        <v>0</v>
      </c>
      <c r="K472" s="229" t="s">
        <v>149</v>
      </c>
      <c r="L472" s="45"/>
      <c r="M472" s="233" t="s">
        <v>18</v>
      </c>
      <c r="N472" s="234" t="s">
        <v>41</v>
      </c>
      <c r="O472" s="85"/>
      <c r="P472" s="235">
        <f>O472*H472</f>
        <v>0</v>
      </c>
      <c r="Q472" s="235">
        <v>0</v>
      </c>
      <c r="R472" s="235">
        <f>Q472*H472</f>
        <v>0</v>
      </c>
      <c r="S472" s="235">
        <v>0</v>
      </c>
      <c r="T472" s="23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7" t="s">
        <v>251</v>
      </c>
      <c r="AT472" s="237" t="s">
        <v>145</v>
      </c>
      <c r="AU472" s="237" t="s">
        <v>79</v>
      </c>
      <c r="AY472" s="18" t="s">
        <v>142</v>
      </c>
      <c r="BE472" s="238">
        <f>IF(N472="základní",J472,0)</f>
        <v>0</v>
      </c>
      <c r="BF472" s="238">
        <f>IF(N472="snížená",J472,0)</f>
        <v>0</v>
      </c>
      <c r="BG472" s="238">
        <f>IF(N472="zákl. přenesená",J472,0)</f>
        <v>0</v>
      </c>
      <c r="BH472" s="238">
        <f>IF(N472="sníž. přenesená",J472,0)</f>
        <v>0</v>
      </c>
      <c r="BI472" s="238">
        <f>IF(N472="nulová",J472,0)</f>
        <v>0</v>
      </c>
      <c r="BJ472" s="18" t="s">
        <v>77</v>
      </c>
      <c r="BK472" s="238">
        <f>ROUND(I472*H472,2)</f>
        <v>0</v>
      </c>
      <c r="BL472" s="18" t="s">
        <v>251</v>
      </c>
      <c r="BM472" s="237" t="s">
        <v>1152</v>
      </c>
    </row>
    <row r="473" spans="1:51" s="14" customFormat="1" ht="12">
      <c r="A473" s="14"/>
      <c r="B473" s="250"/>
      <c r="C473" s="251"/>
      <c r="D473" s="241" t="s">
        <v>152</v>
      </c>
      <c r="E473" s="252" t="s">
        <v>18</v>
      </c>
      <c r="F473" s="253" t="s">
        <v>1149</v>
      </c>
      <c r="G473" s="251"/>
      <c r="H473" s="254">
        <v>4.8</v>
      </c>
      <c r="I473" s="255"/>
      <c r="J473" s="251"/>
      <c r="K473" s="251"/>
      <c r="L473" s="256"/>
      <c r="M473" s="257"/>
      <c r="N473" s="258"/>
      <c r="O473" s="258"/>
      <c r="P473" s="258"/>
      <c r="Q473" s="258"/>
      <c r="R473" s="258"/>
      <c r="S473" s="258"/>
      <c r="T473" s="25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0" t="s">
        <v>152</v>
      </c>
      <c r="AU473" s="260" t="s">
        <v>79</v>
      </c>
      <c r="AV473" s="14" t="s">
        <v>79</v>
      </c>
      <c r="AW473" s="14" t="s">
        <v>32</v>
      </c>
      <c r="AX473" s="14" t="s">
        <v>70</v>
      </c>
      <c r="AY473" s="260" t="s">
        <v>142</v>
      </c>
    </row>
    <row r="474" spans="1:51" s="15" customFormat="1" ht="12">
      <c r="A474" s="15"/>
      <c r="B474" s="261"/>
      <c r="C474" s="262"/>
      <c r="D474" s="241" t="s">
        <v>152</v>
      </c>
      <c r="E474" s="263" t="s">
        <v>18</v>
      </c>
      <c r="F474" s="264" t="s">
        <v>156</v>
      </c>
      <c r="G474" s="262"/>
      <c r="H474" s="265">
        <v>4.8</v>
      </c>
      <c r="I474" s="266"/>
      <c r="J474" s="262"/>
      <c r="K474" s="262"/>
      <c r="L474" s="267"/>
      <c r="M474" s="268"/>
      <c r="N474" s="269"/>
      <c r="O474" s="269"/>
      <c r="P474" s="269"/>
      <c r="Q474" s="269"/>
      <c r="R474" s="269"/>
      <c r="S474" s="269"/>
      <c r="T474" s="270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71" t="s">
        <v>152</v>
      </c>
      <c r="AU474" s="271" t="s">
        <v>79</v>
      </c>
      <c r="AV474" s="15" t="s">
        <v>150</v>
      </c>
      <c r="AW474" s="15" t="s">
        <v>32</v>
      </c>
      <c r="AX474" s="15" t="s">
        <v>77</v>
      </c>
      <c r="AY474" s="271" t="s">
        <v>142</v>
      </c>
    </row>
    <row r="475" spans="1:65" s="2" customFormat="1" ht="16.5" customHeight="1">
      <c r="A475" s="39"/>
      <c r="B475" s="40"/>
      <c r="C475" s="227" t="s">
        <v>580</v>
      </c>
      <c r="D475" s="227" t="s">
        <v>145</v>
      </c>
      <c r="E475" s="228" t="s">
        <v>595</v>
      </c>
      <c r="F475" s="229" t="s">
        <v>596</v>
      </c>
      <c r="G475" s="230" t="s">
        <v>367</v>
      </c>
      <c r="H475" s="231">
        <v>4</v>
      </c>
      <c r="I475" s="232"/>
      <c r="J475" s="231">
        <f>ROUND(I475*H475,2)</f>
        <v>0</v>
      </c>
      <c r="K475" s="229" t="s">
        <v>149</v>
      </c>
      <c r="L475" s="45"/>
      <c r="M475" s="233" t="s">
        <v>18</v>
      </c>
      <c r="N475" s="234" t="s">
        <v>41</v>
      </c>
      <c r="O475" s="85"/>
      <c r="P475" s="235">
        <f>O475*H475</f>
        <v>0</v>
      </c>
      <c r="Q475" s="235">
        <v>0</v>
      </c>
      <c r="R475" s="235">
        <f>Q475*H475</f>
        <v>0</v>
      </c>
      <c r="S475" s="235">
        <v>0</v>
      </c>
      <c r="T475" s="236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7" t="s">
        <v>251</v>
      </c>
      <c r="AT475" s="237" t="s">
        <v>145</v>
      </c>
      <c r="AU475" s="237" t="s">
        <v>79</v>
      </c>
      <c r="AY475" s="18" t="s">
        <v>142</v>
      </c>
      <c r="BE475" s="238">
        <f>IF(N475="základní",J475,0)</f>
        <v>0</v>
      </c>
      <c r="BF475" s="238">
        <f>IF(N475="snížená",J475,0)</f>
        <v>0</v>
      </c>
      <c r="BG475" s="238">
        <f>IF(N475="zákl. přenesená",J475,0)</f>
        <v>0</v>
      </c>
      <c r="BH475" s="238">
        <f>IF(N475="sníž. přenesená",J475,0)</f>
        <v>0</v>
      </c>
      <c r="BI475" s="238">
        <f>IF(N475="nulová",J475,0)</f>
        <v>0</v>
      </c>
      <c r="BJ475" s="18" t="s">
        <v>77</v>
      </c>
      <c r="BK475" s="238">
        <f>ROUND(I475*H475,2)</f>
        <v>0</v>
      </c>
      <c r="BL475" s="18" t="s">
        <v>251</v>
      </c>
      <c r="BM475" s="237" t="s">
        <v>1153</v>
      </c>
    </row>
    <row r="476" spans="1:51" s="14" customFormat="1" ht="12">
      <c r="A476" s="14"/>
      <c r="B476" s="250"/>
      <c r="C476" s="251"/>
      <c r="D476" s="241" t="s">
        <v>152</v>
      </c>
      <c r="E476" s="252" t="s">
        <v>18</v>
      </c>
      <c r="F476" s="253" t="s">
        <v>150</v>
      </c>
      <c r="G476" s="251"/>
      <c r="H476" s="254">
        <v>4</v>
      </c>
      <c r="I476" s="255"/>
      <c r="J476" s="251"/>
      <c r="K476" s="251"/>
      <c r="L476" s="256"/>
      <c r="M476" s="257"/>
      <c r="N476" s="258"/>
      <c r="O476" s="258"/>
      <c r="P476" s="258"/>
      <c r="Q476" s="258"/>
      <c r="R476" s="258"/>
      <c r="S476" s="258"/>
      <c r="T476" s="25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0" t="s">
        <v>152</v>
      </c>
      <c r="AU476" s="260" t="s">
        <v>79</v>
      </c>
      <c r="AV476" s="14" t="s">
        <v>79</v>
      </c>
      <c r="AW476" s="14" t="s">
        <v>32</v>
      </c>
      <c r="AX476" s="14" t="s">
        <v>70</v>
      </c>
      <c r="AY476" s="260" t="s">
        <v>142</v>
      </c>
    </row>
    <row r="477" spans="1:51" s="15" customFormat="1" ht="12">
      <c r="A477" s="15"/>
      <c r="B477" s="261"/>
      <c r="C477" s="262"/>
      <c r="D477" s="241" t="s">
        <v>152</v>
      </c>
      <c r="E477" s="263" t="s">
        <v>18</v>
      </c>
      <c r="F477" s="264" t="s">
        <v>156</v>
      </c>
      <c r="G477" s="262"/>
      <c r="H477" s="265">
        <v>4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1" t="s">
        <v>152</v>
      </c>
      <c r="AU477" s="271" t="s">
        <v>79</v>
      </c>
      <c r="AV477" s="15" t="s">
        <v>150</v>
      </c>
      <c r="AW477" s="15" t="s">
        <v>32</v>
      </c>
      <c r="AX477" s="15" t="s">
        <v>77</v>
      </c>
      <c r="AY477" s="271" t="s">
        <v>142</v>
      </c>
    </row>
    <row r="478" spans="1:65" s="2" customFormat="1" ht="16.5" customHeight="1">
      <c r="A478" s="39"/>
      <c r="B478" s="40"/>
      <c r="C478" s="227" t="s">
        <v>586</v>
      </c>
      <c r="D478" s="227" t="s">
        <v>145</v>
      </c>
      <c r="E478" s="228" t="s">
        <v>587</v>
      </c>
      <c r="F478" s="229" t="s">
        <v>588</v>
      </c>
      <c r="G478" s="230" t="s">
        <v>230</v>
      </c>
      <c r="H478" s="231">
        <v>24</v>
      </c>
      <c r="I478" s="232"/>
      <c r="J478" s="231">
        <f>ROUND(I478*H478,2)</f>
        <v>0</v>
      </c>
      <c r="K478" s="229" t="s">
        <v>231</v>
      </c>
      <c r="L478" s="45"/>
      <c r="M478" s="233" t="s">
        <v>18</v>
      </c>
      <c r="N478" s="234" t="s">
        <v>41</v>
      </c>
      <c r="O478" s="85"/>
      <c r="P478" s="235">
        <f>O478*H478</f>
        <v>0</v>
      </c>
      <c r="Q478" s="235">
        <v>0</v>
      </c>
      <c r="R478" s="235">
        <f>Q478*H478</f>
        <v>0</v>
      </c>
      <c r="S478" s="235">
        <v>0</v>
      </c>
      <c r="T478" s="23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7" t="s">
        <v>251</v>
      </c>
      <c r="AT478" s="237" t="s">
        <v>145</v>
      </c>
      <c r="AU478" s="237" t="s">
        <v>79</v>
      </c>
      <c r="AY478" s="18" t="s">
        <v>142</v>
      </c>
      <c r="BE478" s="238">
        <f>IF(N478="základní",J478,0)</f>
        <v>0</v>
      </c>
      <c r="BF478" s="238">
        <f>IF(N478="snížená",J478,0)</f>
        <v>0</v>
      </c>
      <c r="BG478" s="238">
        <f>IF(N478="zákl. přenesená",J478,0)</f>
        <v>0</v>
      </c>
      <c r="BH478" s="238">
        <f>IF(N478="sníž. přenesená",J478,0)</f>
        <v>0</v>
      </c>
      <c r="BI478" s="238">
        <f>IF(N478="nulová",J478,0)</f>
        <v>0</v>
      </c>
      <c r="BJ478" s="18" t="s">
        <v>77</v>
      </c>
      <c r="BK478" s="238">
        <f>ROUND(I478*H478,2)</f>
        <v>0</v>
      </c>
      <c r="BL478" s="18" t="s">
        <v>251</v>
      </c>
      <c r="BM478" s="237" t="s">
        <v>1154</v>
      </c>
    </row>
    <row r="479" spans="1:65" s="2" customFormat="1" ht="24" customHeight="1">
      <c r="A479" s="39"/>
      <c r="B479" s="40"/>
      <c r="C479" s="227" t="s">
        <v>590</v>
      </c>
      <c r="D479" s="227" t="s">
        <v>145</v>
      </c>
      <c r="E479" s="228" t="s">
        <v>612</v>
      </c>
      <c r="F479" s="229" t="s">
        <v>613</v>
      </c>
      <c r="G479" s="230" t="s">
        <v>309</v>
      </c>
      <c r="H479" s="232"/>
      <c r="I479" s="232"/>
      <c r="J479" s="231">
        <f>ROUND(I479*H479,2)</f>
        <v>0</v>
      </c>
      <c r="K479" s="229" t="s">
        <v>149</v>
      </c>
      <c r="L479" s="45"/>
      <c r="M479" s="233" t="s">
        <v>18</v>
      </c>
      <c r="N479" s="234" t="s">
        <v>41</v>
      </c>
      <c r="O479" s="85"/>
      <c r="P479" s="235">
        <f>O479*H479</f>
        <v>0</v>
      </c>
      <c r="Q479" s="235">
        <v>0</v>
      </c>
      <c r="R479" s="235">
        <f>Q479*H479</f>
        <v>0</v>
      </c>
      <c r="S479" s="235">
        <v>0</v>
      </c>
      <c r="T479" s="23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7" t="s">
        <v>251</v>
      </c>
      <c r="AT479" s="237" t="s">
        <v>145</v>
      </c>
      <c r="AU479" s="237" t="s">
        <v>79</v>
      </c>
      <c r="AY479" s="18" t="s">
        <v>142</v>
      </c>
      <c r="BE479" s="238">
        <f>IF(N479="základní",J479,0)</f>
        <v>0</v>
      </c>
      <c r="BF479" s="238">
        <f>IF(N479="snížená",J479,0)</f>
        <v>0</v>
      </c>
      <c r="BG479" s="238">
        <f>IF(N479="zákl. přenesená",J479,0)</f>
        <v>0</v>
      </c>
      <c r="BH479" s="238">
        <f>IF(N479="sníž. přenesená",J479,0)</f>
        <v>0</v>
      </c>
      <c r="BI479" s="238">
        <f>IF(N479="nulová",J479,0)</f>
        <v>0</v>
      </c>
      <c r="BJ479" s="18" t="s">
        <v>77</v>
      </c>
      <c r="BK479" s="238">
        <f>ROUND(I479*H479,2)</f>
        <v>0</v>
      </c>
      <c r="BL479" s="18" t="s">
        <v>251</v>
      </c>
      <c r="BM479" s="237" t="s">
        <v>1155</v>
      </c>
    </row>
    <row r="480" spans="1:63" s="12" customFormat="1" ht="22.8" customHeight="1">
      <c r="A480" s="12"/>
      <c r="B480" s="211"/>
      <c r="C480" s="212"/>
      <c r="D480" s="213" t="s">
        <v>69</v>
      </c>
      <c r="E480" s="225" t="s">
        <v>615</v>
      </c>
      <c r="F480" s="225" t="s">
        <v>616</v>
      </c>
      <c r="G480" s="212"/>
      <c r="H480" s="212"/>
      <c r="I480" s="215"/>
      <c r="J480" s="226">
        <f>BK480</f>
        <v>0</v>
      </c>
      <c r="K480" s="212"/>
      <c r="L480" s="217"/>
      <c r="M480" s="218"/>
      <c r="N480" s="219"/>
      <c r="O480" s="219"/>
      <c r="P480" s="220">
        <f>SUM(P481:P508)</f>
        <v>0</v>
      </c>
      <c r="Q480" s="219"/>
      <c r="R480" s="220">
        <f>SUM(R481:R508)</f>
        <v>0</v>
      </c>
      <c r="S480" s="219"/>
      <c r="T480" s="221">
        <f>SUM(T481:T508)</f>
        <v>0.004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22" t="s">
        <v>79</v>
      </c>
      <c r="AT480" s="223" t="s">
        <v>69</v>
      </c>
      <c r="AU480" s="223" t="s">
        <v>77</v>
      </c>
      <c r="AY480" s="222" t="s">
        <v>142</v>
      </c>
      <c r="BK480" s="224">
        <f>SUM(BK481:BK508)</f>
        <v>0</v>
      </c>
    </row>
    <row r="481" spans="1:65" s="2" customFormat="1" ht="24" customHeight="1">
      <c r="A481" s="39"/>
      <c r="B481" s="40"/>
      <c r="C481" s="227" t="s">
        <v>594</v>
      </c>
      <c r="D481" s="227" t="s">
        <v>145</v>
      </c>
      <c r="E481" s="228" t="s">
        <v>618</v>
      </c>
      <c r="F481" s="229" t="s">
        <v>619</v>
      </c>
      <c r="G481" s="230" t="s">
        <v>367</v>
      </c>
      <c r="H481" s="231">
        <v>4</v>
      </c>
      <c r="I481" s="232"/>
      <c r="J481" s="231">
        <f>ROUND(I481*H481,2)</f>
        <v>0</v>
      </c>
      <c r="K481" s="229" t="s">
        <v>149</v>
      </c>
      <c r="L481" s="45"/>
      <c r="M481" s="233" t="s">
        <v>18</v>
      </c>
      <c r="N481" s="234" t="s">
        <v>41</v>
      </c>
      <c r="O481" s="85"/>
      <c r="P481" s="235">
        <f>O481*H481</f>
        <v>0</v>
      </c>
      <c r="Q481" s="235">
        <v>0</v>
      </c>
      <c r="R481" s="235">
        <f>Q481*H481</f>
        <v>0</v>
      </c>
      <c r="S481" s="235">
        <v>0.001</v>
      </c>
      <c r="T481" s="236">
        <f>S481*H481</f>
        <v>0.004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7" t="s">
        <v>251</v>
      </c>
      <c r="AT481" s="237" t="s">
        <v>145</v>
      </c>
      <c r="AU481" s="237" t="s">
        <v>79</v>
      </c>
      <c r="AY481" s="18" t="s">
        <v>142</v>
      </c>
      <c r="BE481" s="238">
        <f>IF(N481="základní",J481,0)</f>
        <v>0</v>
      </c>
      <c r="BF481" s="238">
        <f>IF(N481="snížená",J481,0)</f>
        <v>0</v>
      </c>
      <c r="BG481" s="238">
        <f>IF(N481="zákl. přenesená",J481,0)</f>
        <v>0</v>
      </c>
      <c r="BH481" s="238">
        <f>IF(N481="sníž. přenesená",J481,0)</f>
        <v>0</v>
      </c>
      <c r="BI481" s="238">
        <f>IF(N481="nulová",J481,0)</f>
        <v>0</v>
      </c>
      <c r="BJ481" s="18" t="s">
        <v>77</v>
      </c>
      <c r="BK481" s="238">
        <f>ROUND(I481*H481,2)</f>
        <v>0</v>
      </c>
      <c r="BL481" s="18" t="s">
        <v>251</v>
      </c>
      <c r="BM481" s="237" t="s">
        <v>1156</v>
      </c>
    </row>
    <row r="482" spans="1:51" s="13" customFormat="1" ht="12">
      <c r="A482" s="13"/>
      <c r="B482" s="239"/>
      <c r="C482" s="240"/>
      <c r="D482" s="241" t="s">
        <v>152</v>
      </c>
      <c r="E482" s="242" t="s">
        <v>18</v>
      </c>
      <c r="F482" s="243" t="s">
        <v>1122</v>
      </c>
      <c r="G482" s="240"/>
      <c r="H482" s="242" t="s">
        <v>18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152</v>
      </c>
      <c r="AU482" s="249" t="s">
        <v>79</v>
      </c>
      <c r="AV482" s="13" t="s">
        <v>77</v>
      </c>
      <c r="AW482" s="13" t="s">
        <v>32</v>
      </c>
      <c r="AX482" s="13" t="s">
        <v>70</v>
      </c>
      <c r="AY482" s="249" t="s">
        <v>142</v>
      </c>
    </row>
    <row r="483" spans="1:51" s="14" customFormat="1" ht="12">
      <c r="A483" s="14"/>
      <c r="B483" s="250"/>
      <c r="C483" s="251"/>
      <c r="D483" s="241" t="s">
        <v>152</v>
      </c>
      <c r="E483" s="252" t="s">
        <v>18</v>
      </c>
      <c r="F483" s="253" t="s">
        <v>150</v>
      </c>
      <c r="G483" s="251"/>
      <c r="H483" s="254">
        <v>4</v>
      </c>
      <c r="I483" s="255"/>
      <c r="J483" s="251"/>
      <c r="K483" s="251"/>
      <c r="L483" s="256"/>
      <c r="M483" s="257"/>
      <c r="N483" s="258"/>
      <c r="O483" s="258"/>
      <c r="P483" s="258"/>
      <c r="Q483" s="258"/>
      <c r="R483" s="258"/>
      <c r="S483" s="258"/>
      <c r="T483" s="25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0" t="s">
        <v>152</v>
      </c>
      <c r="AU483" s="260" t="s">
        <v>79</v>
      </c>
      <c r="AV483" s="14" t="s">
        <v>79</v>
      </c>
      <c r="AW483" s="14" t="s">
        <v>32</v>
      </c>
      <c r="AX483" s="14" t="s">
        <v>70</v>
      </c>
      <c r="AY483" s="260" t="s">
        <v>142</v>
      </c>
    </row>
    <row r="484" spans="1:51" s="15" customFormat="1" ht="12">
      <c r="A484" s="15"/>
      <c r="B484" s="261"/>
      <c r="C484" s="262"/>
      <c r="D484" s="241" t="s">
        <v>152</v>
      </c>
      <c r="E484" s="263" t="s">
        <v>18</v>
      </c>
      <c r="F484" s="264" t="s">
        <v>156</v>
      </c>
      <c r="G484" s="262"/>
      <c r="H484" s="265">
        <v>4</v>
      </c>
      <c r="I484" s="266"/>
      <c r="J484" s="262"/>
      <c r="K484" s="262"/>
      <c r="L484" s="267"/>
      <c r="M484" s="268"/>
      <c r="N484" s="269"/>
      <c r="O484" s="269"/>
      <c r="P484" s="269"/>
      <c r="Q484" s="269"/>
      <c r="R484" s="269"/>
      <c r="S484" s="269"/>
      <c r="T484" s="270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1" t="s">
        <v>152</v>
      </c>
      <c r="AU484" s="271" t="s">
        <v>79</v>
      </c>
      <c r="AV484" s="15" t="s">
        <v>150</v>
      </c>
      <c r="AW484" s="15" t="s">
        <v>32</v>
      </c>
      <c r="AX484" s="15" t="s">
        <v>77</v>
      </c>
      <c r="AY484" s="271" t="s">
        <v>142</v>
      </c>
    </row>
    <row r="485" spans="1:65" s="2" customFormat="1" ht="16.5" customHeight="1">
      <c r="A485" s="39"/>
      <c r="B485" s="40"/>
      <c r="C485" s="227" t="s">
        <v>598</v>
      </c>
      <c r="D485" s="227" t="s">
        <v>145</v>
      </c>
      <c r="E485" s="228" t="s">
        <v>626</v>
      </c>
      <c r="F485" s="229" t="s">
        <v>627</v>
      </c>
      <c r="G485" s="230" t="s">
        <v>415</v>
      </c>
      <c r="H485" s="231">
        <v>1</v>
      </c>
      <c r="I485" s="232"/>
      <c r="J485" s="231">
        <f>ROUND(I485*H485,2)</f>
        <v>0</v>
      </c>
      <c r="K485" s="229" t="s">
        <v>231</v>
      </c>
      <c r="L485" s="45"/>
      <c r="M485" s="233" t="s">
        <v>18</v>
      </c>
      <c r="N485" s="234" t="s">
        <v>41</v>
      </c>
      <c r="O485" s="85"/>
      <c r="P485" s="235">
        <f>O485*H485</f>
        <v>0</v>
      </c>
      <c r="Q485" s="235">
        <v>0</v>
      </c>
      <c r="R485" s="235">
        <f>Q485*H485</f>
        <v>0</v>
      </c>
      <c r="S485" s="235">
        <v>0</v>
      </c>
      <c r="T485" s="236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7" t="s">
        <v>251</v>
      </c>
      <c r="AT485" s="237" t="s">
        <v>145</v>
      </c>
      <c r="AU485" s="237" t="s">
        <v>79</v>
      </c>
      <c r="AY485" s="18" t="s">
        <v>142</v>
      </c>
      <c r="BE485" s="238">
        <f>IF(N485="základní",J485,0)</f>
        <v>0</v>
      </c>
      <c r="BF485" s="238">
        <f>IF(N485="snížená",J485,0)</f>
        <v>0</v>
      </c>
      <c r="BG485" s="238">
        <f>IF(N485="zákl. přenesená",J485,0)</f>
        <v>0</v>
      </c>
      <c r="BH485" s="238">
        <f>IF(N485="sníž. přenesená",J485,0)</f>
        <v>0</v>
      </c>
      <c r="BI485" s="238">
        <f>IF(N485="nulová",J485,0)</f>
        <v>0</v>
      </c>
      <c r="BJ485" s="18" t="s">
        <v>77</v>
      </c>
      <c r="BK485" s="238">
        <f>ROUND(I485*H485,2)</f>
        <v>0</v>
      </c>
      <c r="BL485" s="18" t="s">
        <v>251</v>
      </c>
      <c r="BM485" s="237" t="s">
        <v>1157</v>
      </c>
    </row>
    <row r="486" spans="1:65" s="2" customFormat="1" ht="16.5" customHeight="1">
      <c r="A486" s="39"/>
      <c r="B486" s="40"/>
      <c r="C486" s="227" t="s">
        <v>603</v>
      </c>
      <c r="D486" s="227" t="s">
        <v>145</v>
      </c>
      <c r="E486" s="228" t="s">
        <v>630</v>
      </c>
      <c r="F486" s="229" t="s">
        <v>631</v>
      </c>
      <c r="G486" s="230" t="s">
        <v>632</v>
      </c>
      <c r="H486" s="231">
        <v>2</v>
      </c>
      <c r="I486" s="232"/>
      <c r="J486" s="231">
        <f>ROUND(I486*H486,2)</f>
        <v>0</v>
      </c>
      <c r="K486" s="229" t="s">
        <v>231</v>
      </c>
      <c r="L486" s="45"/>
      <c r="M486" s="233" t="s">
        <v>18</v>
      </c>
      <c r="N486" s="234" t="s">
        <v>41</v>
      </c>
      <c r="O486" s="85"/>
      <c r="P486" s="235">
        <f>O486*H486</f>
        <v>0</v>
      </c>
      <c r="Q486" s="235">
        <v>0</v>
      </c>
      <c r="R486" s="235">
        <f>Q486*H486</f>
        <v>0</v>
      </c>
      <c r="S486" s="235">
        <v>0</v>
      </c>
      <c r="T486" s="236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7" t="s">
        <v>251</v>
      </c>
      <c r="AT486" s="237" t="s">
        <v>145</v>
      </c>
      <c r="AU486" s="237" t="s">
        <v>79</v>
      </c>
      <c r="AY486" s="18" t="s">
        <v>142</v>
      </c>
      <c r="BE486" s="238">
        <f>IF(N486="základní",J486,0)</f>
        <v>0</v>
      </c>
      <c r="BF486" s="238">
        <f>IF(N486="snížená",J486,0)</f>
        <v>0</v>
      </c>
      <c r="BG486" s="238">
        <f>IF(N486="zákl. přenesená",J486,0)</f>
        <v>0</v>
      </c>
      <c r="BH486" s="238">
        <f>IF(N486="sníž. přenesená",J486,0)</f>
        <v>0</v>
      </c>
      <c r="BI486" s="238">
        <f>IF(N486="nulová",J486,0)</f>
        <v>0</v>
      </c>
      <c r="BJ486" s="18" t="s">
        <v>77</v>
      </c>
      <c r="BK486" s="238">
        <f>ROUND(I486*H486,2)</f>
        <v>0</v>
      </c>
      <c r="BL486" s="18" t="s">
        <v>251</v>
      </c>
      <c r="BM486" s="237" t="s">
        <v>1158</v>
      </c>
    </row>
    <row r="487" spans="1:51" s="13" customFormat="1" ht="12">
      <c r="A487" s="13"/>
      <c r="B487" s="239"/>
      <c r="C487" s="240"/>
      <c r="D487" s="241" t="s">
        <v>152</v>
      </c>
      <c r="E487" s="242" t="s">
        <v>18</v>
      </c>
      <c r="F487" s="243" t="s">
        <v>1018</v>
      </c>
      <c r="G487" s="240"/>
      <c r="H487" s="242" t="s">
        <v>18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9" t="s">
        <v>152</v>
      </c>
      <c r="AU487" s="249" t="s">
        <v>79</v>
      </c>
      <c r="AV487" s="13" t="s">
        <v>77</v>
      </c>
      <c r="AW487" s="13" t="s">
        <v>32</v>
      </c>
      <c r="AX487" s="13" t="s">
        <v>70</v>
      </c>
      <c r="AY487" s="249" t="s">
        <v>142</v>
      </c>
    </row>
    <row r="488" spans="1:51" s="14" customFormat="1" ht="12">
      <c r="A488" s="14"/>
      <c r="B488" s="250"/>
      <c r="C488" s="251"/>
      <c r="D488" s="241" t="s">
        <v>152</v>
      </c>
      <c r="E488" s="252" t="s">
        <v>18</v>
      </c>
      <c r="F488" s="253" t="s">
        <v>79</v>
      </c>
      <c r="G488" s="251"/>
      <c r="H488" s="254">
        <v>2</v>
      </c>
      <c r="I488" s="255"/>
      <c r="J488" s="251"/>
      <c r="K488" s="251"/>
      <c r="L488" s="256"/>
      <c r="M488" s="257"/>
      <c r="N488" s="258"/>
      <c r="O488" s="258"/>
      <c r="P488" s="258"/>
      <c r="Q488" s="258"/>
      <c r="R488" s="258"/>
      <c r="S488" s="258"/>
      <c r="T488" s="25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0" t="s">
        <v>152</v>
      </c>
      <c r="AU488" s="260" t="s">
        <v>79</v>
      </c>
      <c r="AV488" s="14" t="s">
        <v>79</v>
      </c>
      <c r="AW488" s="14" t="s">
        <v>32</v>
      </c>
      <c r="AX488" s="14" t="s">
        <v>70</v>
      </c>
      <c r="AY488" s="260" t="s">
        <v>142</v>
      </c>
    </row>
    <row r="489" spans="1:51" s="15" customFormat="1" ht="12">
      <c r="A489" s="15"/>
      <c r="B489" s="261"/>
      <c r="C489" s="262"/>
      <c r="D489" s="241" t="s">
        <v>152</v>
      </c>
      <c r="E489" s="263" t="s">
        <v>18</v>
      </c>
      <c r="F489" s="264" t="s">
        <v>156</v>
      </c>
      <c r="G489" s="262"/>
      <c r="H489" s="265">
        <v>2</v>
      </c>
      <c r="I489" s="266"/>
      <c r="J489" s="262"/>
      <c r="K489" s="262"/>
      <c r="L489" s="267"/>
      <c r="M489" s="268"/>
      <c r="N489" s="269"/>
      <c r="O489" s="269"/>
      <c r="P489" s="269"/>
      <c r="Q489" s="269"/>
      <c r="R489" s="269"/>
      <c r="S489" s="269"/>
      <c r="T489" s="270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71" t="s">
        <v>152</v>
      </c>
      <c r="AU489" s="271" t="s">
        <v>79</v>
      </c>
      <c r="AV489" s="15" t="s">
        <v>150</v>
      </c>
      <c r="AW489" s="15" t="s">
        <v>32</v>
      </c>
      <c r="AX489" s="15" t="s">
        <v>77</v>
      </c>
      <c r="AY489" s="271" t="s">
        <v>142</v>
      </c>
    </row>
    <row r="490" spans="1:65" s="2" customFormat="1" ht="16.5" customHeight="1">
      <c r="A490" s="39"/>
      <c r="B490" s="40"/>
      <c r="C490" s="272" t="s">
        <v>607</v>
      </c>
      <c r="D490" s="272" t="s">
        <v>321</v>
      </c>
      <c r="E490" s="273" t="s">
        <v>635</v>
      </c>
      <c r="F490" s="274" t="s">
        <v>636</v>
      </c>
      <c r="G490" s="275" t="s">
        <v>632</v>
      </c>
      <c r="H490" s="276">
        <v>2</v>
      </c>
      <c r="I490" s="277"/>
      <c r="J490" s="276">
        <f>ROUND(I490*H490,2)</f>
        <v>0</v>
      </c>
      <c r="K490" s="274" t="s">
        <v>231</v>
      </c>
      <c r="L490" s="278"/>
      <c r="M490" s="279" t="s">
        <v>18</v>
      </c>
      <c r="N490" s="280" t="s">
        <v>41</v>
      </c>
      <c r="O490" s="85"/>
      <c r="P490" s="235">
        <f>O490*H490</f>
        <v>0</v>
      </c>
      <c r="Q490" s="235">
        <v>0</v>
      </c>
      <c r="R490" s="235">
        <f>Q490*H490</f>
        <v>0</v>
      </c>
      <c r="S490" s="235">
        <v>0</v>
      </c>
      <c r="T490" s="23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7" t="s">
        <v>324</v>
      </c>
      <c r="AT490" s="237" t="s">
        <v>321</v>
      </c>
      <c r="AU490" s="237" t="s">
        <v>79</v>
      </c>
      <c r="AY490" s="18" t="s">
        <v>142</v>
      </c>
      <c r="BE490" s="238">
        <f>IF(N490="základní",J490,0)</f>
        <v>0</v>
      </c>
      <c r="BF490" s="238">
        <f>IF(N490="snížená",J490,0)</f>
        <v>0</v>
      </c>
      <c r="BG490" s="238">
        <f>IF(N490="zákl. přenesená",J490,0)</f>
        <v>0</v>
      </c>
      <c r="BH490" s="238">
        <f>IF(N490="sníž. přenesená",J490,0)</f>
        <v>0</v>
      </c>
      <c r="BI490" s="238">
        <f>IF(N490="nulová",J490,0)</f>
        <v>0</v>
      </c>
      <c r="BJ490" s="18" t="s">
        <v>77</v>
      </c>
      <c r="BK490" s="238">
        <f>ROUND(I490*H490,2)</f>
        <v>0</v>
      </c>
      <c r="BL490" s="18" t="s">
        <v>251</v>
      </c>
      <c r="BM490" s="237" t="s">
        <v>1159</v>
      </c>
    </row>
    <row r="491" spans="1:51" s="13" customFormat="1" ht="12">
      <c r="A491" s="13"/>
      <c r="B491" s="239"/>
      <c r="C491" s="240"/>
      <c r="D491" s="241" t="s">
        <v>152</v>
      </c>
      <c r="E491" s="242" t="s">
        <v>18</v>
      </c>
      <c r="F491" s="243" t="s">
        <v>1018</v>
      </c>
      <c r="G491" s="240"/>
      <c r="H491" s="242" t="s">
        <v>18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9" t="s">
        <v>152</v>
      </c>
      <c r="AU491" s="249" t="s">
        <v>79</v>
      </c>
      <c r="AV491" s="13" t="s">
        <v>77</v>
      </c>
      <c r="AW491" s="13" t="s">
        <v>32</v>
      </c>
      <c r="AX491" s="13" t="s">
        <v>70</v>
      </c>
      <c r="AY491" s="249" t="s">
        <v>142</v>
      </c>
    </row>
    <row r="492" spans="1:51" s="14" customFormat="1" ht="12">
      <c r="A492" s="14"/>
      <c r="B492" s="250"/>
      <c r="C492" s="251"/>
      <c r="D492" s="241" t="s">
        <v>152</v>
      </c>
      <c r="E492" s="252" t="s">
        <v>18</v>
      </c>
      <c r="F492" s="253" t="s">
        <v>79</v>
      </c>
      <c r="G492" s="251"/>
      <c r="H492" s="254">
        <v>2</v>
      </c>
      <c r="I492" s="255"/>
      <c r="J492" s="251"/>
      <c r="K492" s="251"/>
      <c r="L492" s="256"/>
      <c r="M492" s="257"/>
      <c r="N492" s="258"/>
      <c r="O492" s="258"/>
      <c r="P492" s="258"/>
      <c r="Q492" s="258"/>
      <c r="R492" s="258"/>
      <c r="S492" s="258"/>
      <c r="T492" s="25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0" t="s">
        <v>152</v>
      </c>
      <c r="AU492" s="260" t="s">
        <v>79</v>
      </c>
      <c r="AV492" s="14" t="s">
        <v>79</v>
      </c>
      <c r="AW492" s="14" t="s">
        <v>32</v>
      </c>
      <c r="AX492" s="14" t="s">
        <v>70</v>
      </c>
      <c r="AY492" s="260" t="s">
        <v>142</v>
      </c>
    </row>
    <row r="493" spans="1:51" s="15" customFormat="1" ht="12">
      <c r="A493" s="15"/>
      <c r="B493" s="261"/>
      <c r="C493" s="262"/>
      <c r="D493" s="241" t="s">
        <v>152</v>
      </c>
      <c r="E493" s="263" t="s">
        <v>18</v>
      </c>
      <c r="F493" s="264" t="s">
        <v>156</v>
      </c>
      <c r="G493" s="262"/>
      <c r="H493" s="265">
        <v>2</v>
      </c>
      <c r="I493" s="266"/>
      <c r="J493" s="262"/>
      <c r="K493" s="262"/>
      <c r="L493" s="267"/>
      <c r="M493" s="268"/>
      <c r="N493" s="269"/>
      <c r="O493" s="269"/>
      <c r="P493" s="269"/>
      <c r="Q493" s="269"/>
      <c r="R493" s="269"/>
      <c r="S493" s="269"/>
      <c r="T493" s="27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1" t="s">
        <v>152</v>
      </c>
      <c r="AU493" s="271" t="s">
        <v>79</v>
      </c>
      <c r="AV493" s="15" t="s">
        <v>150</v>
      </c>
      <c r="AW493" s="15" t="s">
        <v>32</v>
      </c>
      <c r="AX493" s="15" t="s">
        <v>77</v>
      </c>
      <c r="AY493" s="271" t="s">
        <v>142</v>
      </c>
    </row>
    <row r="494" spans="1:65" s="2" customFormat="1" ht="16.5" customHeight="1">
      <c r="A494" s="39"/>
      <c r="B494" s="40"/>
      <c r="C494" s="227" t="s">
        <v>611</v>
      </c>
      <c r="D494" s="227" t="s">
        <v>145</v>
      </c>
      <c r="E494" s="228" t="s">
        <v>639</v>
      </c>
      <c r="F494" s="229" t="s">
        <v>1160</v>
      </c>
      <c r="G494" s="230" t="s">
        <v>641</v>
      </c>
      <c r="H494" s="231">
        <v>1</v>
      </c>
      <c r="I494" s="232"/>
      <c r="J494" s="231">
        <f>ROUND(I494*H494,2)</f>
        <v>0</v>
      </c>
      <c r="K494" s="229" t="s">
        <v>231</v>
      </c>
      <c r="L494" s="45"/>
      <c r="M494" s="233" t="s">
        <v>18</v>
      </c>
      <c r="N494" s="234" t="s">
        <v>41</v>
      </c>
      <c r="O494" s="85"/>
      <c r="P494" s="235">
        <f>O494*H494</f>
        <v>0</v>
      </c>
      <c r="Q494" s="235">
        <v>0</v>
      </c>
      <c r="R494" s="235">
        <f>Q494*H494</f>
        <v>0</v>
      </c>
      <c r="S494" s="235">
        <v>0</v>
      </c>
      <c r="T494" s="23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7" t="s">
        <v>251</v>
      </c>
      <c r="AT494" s="237" t="s">
        <v>145</v>
      </c>
      <c r="AU494" s="237" t="s">
        <v>79</v>
      </c>
      <c r="AY494" s="18" t="s">
        <v>142</v>
      </c>
      <c r="BE494" s="238">
        <f>IF(N494="základní",J494,0)</f>
        <v>0</v>
      </c>
      <c r="BF494" s="238">
        <f>IF(N494="snížená",J494,0)</f>
        <v>0</v>
      </c>
      <c r="BG494" s="238">
        <f>IF(N494="zákl. přenesená",J494,0)</f>
        <v>0</v>
      </c>
      <c r="BH494" s="238">
        <f>IF(N494="sníž. přenesená",J494,0)</f>
        <v>0</v>
      </c>
      <c r="BI494" s="238">
        <f>IF(N494="nulová",J494,0)</f>
        <v>0</v>
      </c>
      <c r="BJ494" s="18" t="s">
        <v>77</v>
      </c>
      <c r="BK494" s="238">
        <f>ROUND(I494*H494,2)</f>
        <v>0</v>
      </c>
      <c r="BL494" s="18" t="s">
        <v>251</v>
      </c>
      <c r="BM494" s="237" t="s">
        <v>1161</v>
      </c>
    </row>
    <row r="495" spans="1:51" s="14" customFormat="1" ht="12">
      <c r="A495" s="14"/>
      <c r="B495" s="250"/>
      <c r="C495" s="251"/>
      <c r="D495" s="241" t="s">
        <v>152</v>
      </c>
      <c r="E495" s="252" t="s">
        <v>18</v>
      </c>
      <c r="F495" s="253" t="s">
        <v>77</v>
      </c>
      <c r="G495" s="251"/>
      <c r="H495" s="254">
        <v>1</v>
      </c>
      <c r="I495" s="255"/>
      <c r="J495" s="251"/>
      <c r="K495" s="251"/>
      <c r="L495" s="256"/>
      <c r="M495" s="257"/>
      <c r="N495" s="258"/>
      <c r="O495" s="258"/>
      <c r="P495" s="258"/>
      <c r="Q495" s="258"/>
      <c r="R495" s="258"/>
      <c r="S495" s="258"/>
      <c r="T495" s="25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0" t="s">
        <v>152</v>
      </c>
      <c r="AU495" s="260" t="s">
        <v>79</v>
      </c>
      <c r="AV495" s="14" t="s">
        <v>79</v>
      </c>
      <c r="AW495" s="14" t="s">
        <v>32</v>
      </c>
      <c r="AX495" s="14" t="s">
        <v>70</v>
      </c>
      <c r="AY495" s="260" t="s">
        <v>142</v>
      </c>
    </row>
    <row r="496" spans="1:51" s="15" customFormat="1" ht="12">
      <c r="A496" s="15"/>
      <c r="B496" s="261"/>
      <c r="C496" s="262"/>
      <c r="D496" s="241" t="s">
        <v>152</v>
      </c>
      <c r="E496" s="263" t="s">
        <v>18</v>
      </c>
      <c r="F496" s="264" t="s">
        <v>156</v>
      </c>
      <c r="G496" s="262"/>
      <c r="H496" s="265">
        <v>1</v>
      </c>
      <c r="I496" s="266"/>
      <c r="J496" s="262"/>
      <c r="K496" s="262"/>
      <c r="L496" s="267"/>
      <c r="M496" s="268"/>
      <c r="N496" s="269"/>
      <c r="O496" s="269"/>
      <c r="P496" s="269"/>
      <c r="Q496" s="269"/>
      <c r="R496" s="269"/>
      <c r="S496" s="269"/>
      <c r="T496" s="270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1" t="s">
        <v>152</v>
      </c>
      <c r="AU496" s="271" t="s">
        <v>79</v>
      </c>
      <c r="AV496" s="15" t="s">
        <v>150</v>
      </c>
      <c r="AW496" s="15" t="s">
        <v>32</v>
      </c>
      <c r="AX496" s="15" t="s">
        <v>77</v>
      </c>
      <c r="AY496" s="271" t="s">
        <v>142</v>
      </c>
    </row>
    <row r="497" spans="1:65" s="2" customFormat="1" ht="16.5" customHeight="1">
      <c r="A497" s="39"/>
      <c r="B497" s="40"/>
      <c r="C497" s="227" t="s">
        <v>617</v>
      </c>
      <c r="D497" s="227" t="s">
        <v>145</v>
      </c>
      <c r="E497" s="228" t="s">
        <v>644</v>
      </c>
      <c r="F497" s="229" t="s">
        <v>645</v>
      </c>
      <c r="G497" s="230" t="s">
        <v>367</v>
      </c>
      <c r="H497" s="231">
        <v>4</v>
      </c>
      <c r="I497" s="232"/>
      <c r="J497" s="231">
        <f>ROUND(I497*H497,2)</f>
        <v>0</v>
      </c>
      <c r="K497" s="229" t="s">
        <v>231</v>
      </c>
      <c r="L497" s="45"/>
      <c r="M497" s="233" t="s">
        <v>18</v>
      </c>
      <c r="N497" s="234" t="s">
        <v>41</v>
      </c>
      <c r="O497" s="85"/>
      <c r="P497" s="235">
        <f>O497*H497</f>
        <v>0</v>
      </c>
      <c r="Q497" s="235">
        <v>0</v>
      </c>
      <c r="R497" s="235">
        <f>Q497*H497</f>
        <v>0</v>
      </c>
      <c r="S497" s="235">
        <v>0</v>
      </c>
      <c r="T497" s="23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7" t="s">
        <v>251</v>
      </c>
      <c r="AT497" s="237" t="s">
        <v>145</v>
      </c>
      <c r="AU497" s="237" t="s">
        <v>79</v>
      </c>
      <c r="AY497" s="18" t="s">
        <v>142</v>
      </c>
      <c r="BE497" s="238">
        <f>IF(N497="základní",J497,0)</f>
        <v>0</v>
      </c>
      <c r="BF497" s="238">
        <f>IF(N497="snížená",J497,0)</f>
        <v>0</v>
      </c>
      <c r="BG497" s="238">
        <f>IF(N497="zákl. přenesená",J497,0)</f>
        <v>0</v>
      </c>
      <c r="BH497" s="238">
        <f>IF(N497="sníž. přenesená",J497,0)</f>
        <v>0</v>
      </c>
      <c r="BI497" s="238">
        <f>IF(N497="nulová",J497,0)</f>
        <v>0</v>
      </c>
      <c r="BJ497" s="18" t="s">
        <v>77</v>
      </c>
      <c r="BK497" s="238">
        <f>ROUND(I497*H497,2)</f>
        <v>0</v>
      </c>
      <c r="BL497" s="18" t="s">
        <v>251</v>
      </c>
      <c r="BM497" s="237" t="s">
        <v>1162</v>
      </c>
    </row>
    <row r="498" spans="1:51" s="13" customFormat="1" ht="12">
      <c r="A498" s="13"/>
      <c r="B498" s="239"/>
      <c r="C498" s="240"/>
      <c r="D498" s="241" t="s">
        <v>152</v>
      </c>
      <c r="E498" s="242" t="s">
        <v>18</v>
      </c>
      <c r="F498" s="243" t="s">
        <v>1018</v>
      </c>
      <c r="G498" s="240"/>
      <c r="H498" s="242" t="s">
        <v>18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9" t="s">
        <v>152</v>
      </c>
      <c r="AU498" s="249" t="s">
        <v>79</v>
      </c>
      <c r="AV498" s="13" t="s">
        <v>77</v>
      </c>
      <c r="AW498" s="13" t="s">
        <v>32</v>
      </c>
      <c r="AX498" s="13" t="s">
        <v>70</v>
      </c>
      <c r="AY498" s="249" t="s">
        <v>142</v>
      </c>
    </row>
    <row r="499" spans="1:51" s="14" customFormat="1" ht="12">
      <c r="A499" s="14"/>
      <c r="B499" s="250"/>
      <c r="C499" s="251"/>
      <c r="D499" s="241" t="s">
        <v>152</v>
      </c>
      <c r="E499" s="252" t="s">
        <v>18</v>
      </c>
      <c r="F499" s="253" t="s">
        <v>150</v>
      </c>
      <c r="G499" s="251"/>
      <c r="H499" s="254">
        <v>4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0" t="s">
        <v>152</v>
      </c>
      <c r="AU499" s="260" t="s">
        <v>79</v>
      </c>
      <c r="AV499" s="14" t="s">
        <v>79</v>
      </c>
      <c r="AW499" s="14" t="s">
        <v>32</v>
      </c>
      <c r="AX499" s="14" t="s">
        <v>70</v>
      </c>
      <c r="AY499" s="260" t="s">
        <v>142</v>
      </c>
    </row>
    <row r="500" spans="1:51" s="15" customFormat="1" ht="12">
      <c r="A500" s="15"/>
      <c r="B500" s="261"/>
      <c r="C500" s="262"/>
      <c r="D500" s="241" t="s">
        <v>152</v>
      </c>
      <c r="E500" s="263" t="s">
        <v>18</v>
      </c>
      <c r="F500" s="264" t="s">
        <v>156</v>
      </c>
      <c r="G500" s="262"/>
      <c r="H500" s="265">
        <v>4</v>
      </c>
      <c r="I500" s="266"/>
      <c r="J500" s="262"/>
      <c r="K500" s="262"/>
      <c r="L500" s="267"/>
      <c r="M500" s="268"/>
      <c r="N500" s="269"/>
      <c r="O500" s="269"/>
      <c r="P500" s="269"/>
      <c r="Q500" s="269"/>
      <c r="R500" s="269"/>
      <c r="S500" s="269"/>
      <c r="T500" s="270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1" t="s">
        <v>152</v>
      </c>
      <c r="AU500" s="271" t="s">
        <v>79</v>
      </c>
      <c r="AV500" s="15" t="s">
        <v>150</v>
      </c>
      <c r="AW500" s="15" t="s">
        <v>32</v>
      </c>
      <c r="AX500" s="15" t="s">
        <v>77</v>
      </c>
      <c r="AY500" s="271" t="s">
        <v>142</v>
      </c>
    </row>
    <row r="501" spans="1:65" s="2" customFormat="1" ht="16.5" customHeight="1">
      <c r="A501" s="39"/>
      <c r="B501" s="40"/>
      <c r="C501" s="272" t="s">
        <v>621</v>
      </c>
      <c r="D501" s="272" t="s">
        <v>321</v>
      </c>
      <c r="E501" s="273" t="s">
        <v>648</v>
      </c>
      <c r="F501" s="274" t="s">
        <v>649</v>
      </c>
      <c r="G501" s="275" t="s">
        <v>632</v>
      </c>
      <c r="H501" s="276">
        <v>4</v>
      </c>
      <c r="I501" s="277"/>
      <c r="J501" s="276">
        <f>ROUND(I501*H501,2)</f>
        <v>0</v>
      </c>
      <c r="K501" s="274" t="s">
        <v>231</v>
      </c>
      <c r="L501" s="278"/>
      <c r="M501" s="279" t="s">
        <v>18</v>
      </c>
      <c r="N501" s="280" t="s">
        <v>41</v>
      </c>
      <c r="O501" s="85"/>
      <c r="P501" s="235">
        <f>O501*H501</f>
        <v>0</v>
      </c>
      <c r="Q501" s="235">
        <v>0</v>
      </c>
      <c r="R501" s="235">
        <f>Q501*H501</f>
        <v>0</v>
      </c>
      <c r="S501" s="235">
        <v>0</v>
      </c>
      <c r="T501" s="23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7" t="s">
        <v>324</v>
      </c>
      <c r="AT501" s="237" t="s">
        <v>321</v>
      </c>
      <c r="AU501" s="237" t="s">
        <v>79</v>
      </c>
      <c r="AY501" s="18" t="s">
        <v>142</v>
      </c>
      <c r="BE501" s="238">
        <f>IF(N501="základní",J501,0)</f>
        <v>0</v>
      </c>
      <c r="BF501" s="238">
        <f>IF(N501="snížená",J501,0)</f>
        <v>0</v>
      </c>
      <c r="BG501" s="238">
        <f>IF(N501="zákl. přenesená",J501,0)</f>
        <v>0</v>
      </c>
      <c r="BH501" s="238">
        <f>IF(N501="sníž. přenesená",J501,0)</f>
        <v>0</v>
      </c>
      <c r="BI501" s="238">
        <f>IF(N501="nulová",J501,0)</f>
        <v>0</v>
      </c>
      <c r="BJ501" s="18" t="s">
        <v>77</v>
      </c>
      <c r="BK501" s="238">
        <f>ROUND(I501*H501,2)</f>
        <v>0</v>
      </c>
      <c r="BL501" s="18" t="s">
        <v>251</v>
      </c>
      <c r="BM501" s="237" t="s">
        <v>1163</v>
      </c>
    </row>
    <row r="502" spans="1:51" s="13" customFormat="1" ht="12">
      <c r="A502" s="13"/>
      <c r="B502" s="239"/>
      <c r="C502" s="240"/>
      <c r="D502" s="241" t="s">
        <v>152</v>
      </c>
      <c r="E502" s="242" t="s">
        <v>18</v>
      </c>
      <c r="F502" s="243" t="s">
        <v>1018</v>
      </c>
      <c r="G502" s="240"/>
      <c r="H502" s="242" t="s">
        <v>18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9" t="s">
        <v>152</v>
      </c>
      <c r="AU502" s="249" t="s">
        <v>79</v>
      </c>
      <c r="AV502" s="13" t="s">
        <v>77</v>
      </c>
      <c r="AW502" s="13" t="s">
        <v>32</v>
      </c>
      <c r="AX502" s="13" t="s">
        <v>70</v>
      </c>
      <c r="AY502" s="249" t="s">
        <v>142</v>
      </c>
    </row>
    <row r="503" spans="1:51" s="14" customFormat="1" ht="12">
      <c r="A503" s="14"/>
      <c r="B503" s="250"/>
      <c r="C503" s="251"/>
      <c r="D503" s="241" t="s">
        <v>152</v>
      </c>
      <c r="E503" s="252" t="s">
        <v>18</v>
      </c>
      <c r="F503" s="253" t="s">
        <v>150</v>
      </c>
      <c r="G503" s="251"/>
      <c r="H503" s="254">
        <v>4</v>
      </c>
      <c r="I503" s="255"/>
      <c r="J503" s="251"/>
      <c r="K503" s="251"/>
      <c r="L503" s="256"/>
      <c r="M503" s="257"/>
      <c r="N503" s="258"/>
      <c r="O503" s="258"/>
      <c r="P503" s="258"/>
      <c r="Q503" s="258"/>
      <c r="R503" s="258"/>
      <c r="S503" s="258"/>
      <c r="T503" s="25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0" t="s">
        <v>152</v>
      </c>
      <c r="AU503" s="260" t="s">
        <v>79</v>
      </c>
      <c r="AV503" s="14" t="s">
        <v>79</v>
      </c>
      <c r="AW503" s="14" t="s">
        <v>32</v>
      </c>
      <c r="AX503" s="14" t="s">
        <v>70</v>
      </c>
      <c r="AY503" s="260" t="s">
        <v>142</v>
      </c>
    </row>
    <row r="504" spans="1:51" s="15" customFormat="1" ht="12">
      <c r="A504" s="15"/>
      <c r="B504" s="261"/>
      <c r="C504" s="262"/>
      <c r="D504" s="241" t="s">
        <v>152</v>
      </c>
      <c r="E504" s="263" t="s">
        <v>18</v>
      </c>
      <c r="F504" s="264" t="s">
        <v>156</v>
      </c>
      <c r="G504" s="262"/>
      <c r="H504" s="265">
        <v>4</v>
      </c>
      <c r="I504" s="266"/>
      <c r="J504" s="262"/>
      <c r="K504" s="262"/>
      <c r="L504" s="267"/>
      <c r="M504" s="268"/>
      <c r="N504" s="269"/>
      <c r="O504" s="269"/>
      <c r="P504" s="269"/>
      <c r="Q504" s="269"/>
      <c r="R504" s="269"/>
      <c r="S504" s="269"/>
      <c r="T504" s="270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1" t="s">
        <v>152</v>
      </c>
      <c r="AU504" s="271" t="s">
        <v>79</v>
      </c>
      <c r="AV504" s="15" t="s">
        <v>150</v>
      </c>
      <c r="AW504" s="15" t="s">
        <v>32</v>
      </c>
      <c r="AX504" s="15" t="s">
        <v>77</v>
      </c>
      <c r="AY504" s="271" t="s">
        <v>142</v>
      </c>
    </row>
    <row r="505" spans="1:65" s="2" customFormat="1" ht="24" customHeight="1">
      <c r="A505" s="39"/>
      <c r="B505" s="40"/>
      <c r="C505" s="227" t="s">
        <v>625</v>
      </c>
      <c r="D505" s="227" t="s">
        <v>145</v>
      </c>
      <c r="E505" s="228" t="s">
        <v>622</v>
      </c>
      <c r="F505" s="229" t="s">
        <v>623</v>
      </c>
      <c r="G505" s="230" t="s">
        <v>367</v>
      </c>
      <c r="H505" s="231">
        <v>1</v>
      </c>
      <c r="I505" s="232"/>
      <c r="J505" s="231">
        <f>ROUND(I505*H505,2)</f>
        <v>0</v>
      </c>
      <c r="K505" s="229" t="s">
        <v>149</v>
      </c>
      <c r="L505" s="45"/>
      <c r="M505" s="233" t="s">
        <v>18</v>
      </c>
      <c r="N505" s="234" t="s">
        <v>41</v>
      </c>
      <c r="O505" s="85"/>
      <c r="P505" s="235">
        <f>O505*H505</f>
        <v>0</v>
      </c>
      <c r="Q505" s="235">
        <v>0</v>
      </c>
      <c r="R505" s="235">
        <f>Q505*H505</f>
        <v>0</v>
      </c>
      <c r="S505" s="235">
        <v>0</v>
      </c>
      <c r="T505" s="236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7" t="s">
        <v>251</v>
      </c>
      <c r="AT505" s="237" t="s">
        <v>145</v>
      </c>
      <c r="AU505" s="237" t="s">
        <v>79</v>
      </c>
      <c r="AY505" s="18" t="s">
        <v>142</v>
      </c>
      <c r="BE505" s="238">
        <f>IF(N505="základní",J505,0)</f>
        <v>0</v>
      </c>
      <c r="BF505" s="238">
        <f>IF(N505="snížená",J505,0)</f>
        <v>0</v>
      </c>
      <c r="BG505" s="238">
        <f>IF(N505="zákl. přenesená",J505,0)</f>
        <v>0</v>
      </c>
      <c r="BH505" s="238">
        <f>IF(N505="sníž. přenesená",J505,0)</f>
        <v>0</v>
      </c>
      <c r="BI505" s="238">
        <f>IF(N505="nulová",J505,0)</f>
        <v>0</v>
      </c>
      <c r="BJ505" s="18" t="s">
        <v>77</v>
      </c>
      <c r="BK505" s="238">
        <f>ROUND(I505*H505,2)</f>
        <v>0</v>
      </c>
      <c r="BL505" s="18" t="s">
        <v>251</v>
      </c>
      <c r="BM505" s="237" t="s">
        <v>1164</v>
      </c>
    </row>
    <row r="506" spans="1:51" s="14" customFormat="1" ht="12">
      <c r="A506" s="14"/>
      <c r="B506" s="250"/>
      <c r="C506" s="251"/>
      <c r="D506" s="241" t="s">
        <v>152</v>
      </c>
      <c r="E506" s="252" t="s">
        <v>18</v>
      </c>
      <c r="F506" s="253" t="s">
        <v>77</v>
      </c>
      <c r="G506" s="251"/>
      <c r="H506" s="254">
        <v>1</v>
      </c>
      <c r="I506" s="255"/>
      <c r="J506" s="251"/>
      <c r="K506" s="251"/>
      <c r="L506" s="256"/>
      <c r="M506" s="257"/>
      <c r="N506" s="258"/>
      <c r="O506" s="258"/>
      <c r="P506" s="258"/>
      <c r="Q506" s="258"/>
      <c r="R506" s="258"/>
      <c r="S506" s="258"/>
      <c r="T506" s="259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0" t="s">
        <v>152</v>
      </c>
      <c r="AU506" s="260" t="s">
        <v>79</v>
      </c>
      <c r="AV506" s="14" t="s">
        <v>79</v>
      </c>
      <c r="AW506" s="14" t="s">
        <v>32</v>
      </c>
      <c r="AX506" s="14" t="s">
        <v>70</v>
      </c>
      <c r="AY506" s="260" t="s">
        <v>142</v>
      </c>
    </row>
    <row r="507" spans="1:51" s="15" customFormat="1" ht="12">
      <c r="A507" s="15"/>
      <c r="B507" s="261"/>
      <c r="C507" s="262"/>
      <c r="D507" s="241" t="s">
        <v>152</v>
      </c>
      <c r="E507" s="263" t="s">
        <v>18</v>
      </c>
      <c r="F507" s="264" t="s">
        <v>156</v>
      </c>
      <c r="G507" s="262"/>
      <c r="H507" s="265">
        <v>1</v>
      </c>
      <c r="I507" s="266"/>
      <c r="J507" s="262"/>
      <c r="K507" s="262"/>
      <c r="L507" s="267"/>
      <c r="M507" s="268"/>
      <c r="N507" s="269"/>
      <c r="O507" s="269"/>
      <c r="P507" s="269"/>
      <c r="Q507" s="269"/>
      <c r="R507" s="269"/>
      <c r="S507" s="269"/>
      <c r="T507" s="27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71" t="s">
        <v>152</v>
      </c>
      <c r="AU507" s="271" t="s">
        <v>79</v>
      </c>
      <c r="AV507" s="15" t="s">
        <v>150</v>
      </c>
      <c r="AW507" s="15" t="s">
        <v>32</v>
      </c>
      <c r="AX507" s="15" t="s">
        <v>77</v>
      </c>
      <c r="AY507" s="271" t="s">
        <v>142</v>
      </c>
    </row>
    <row r="508" spans="1:65" s="2" customFormat="1" ht="24" customHeight="1">
      <c r="A508" s="39"/>
      <c r="B508" s="40"/>
      <c r="C508" s="227" t="s">
        <v>629</v>
      </c>
      <c r="D508" s="227" t="s">
        <v>145</v>
      </c>
      <c r="E508" s="228" t="s">
        <v>652</v>
      </c>
      <c r="F508" s="229" t="s">
        <v>653</v>
      </c>
      <c r="G508" s="230" t="s">
        <v>309</v>
      </c>
      <c r="H508" s="232"/>
      <c r="I508" s="232"/>
      <c r="J508" s="231">
        <f>ROUND(I508*H508,2)</f>
        <v>0</v>
      </c>
      <c r="K508" s="229" t="s">
        <v>149</v>
      </c>
      <c r="L508" s="45"/>
      <c r="M508" s="233" t="s">
        <v>18</v>
      </c>
      <c r="N508" s="234" t="s">
        <v>41</v>
      </c>
      <c r="O508" s="85"/>
      <c r="P508" s="235">
        <f>O508*H508</f>
        <v>0</v>
      </c>
      <c r="Q508" s="235">
        <v>0</v>
      </c>
      <c r="R508" s="235">
        <f>Q508*H508</f>
        <v>0</v>
      </c>
      <c r="S508" s="235">
        <v>0</v>
      </c>
      <c r="T508" s="23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7" t="s">
        <v>251</v>
      </c>
      <c r="AT508" s="237" t="s">
        <v>145</v>
      </c>
      <c r="AU508" s="237" t="s">
        <v>79</v>
      </c>
      <c r="AY508" s="18" t="s">
        <v>142</v>
      </c>
      <c r="BE508" s="238">
        <f>IF(N508="základní",J508,0)</f>
        <v>0</v>
      </c>
      <c r="BF508" s="238">
        <f>IF(N508="snížená",J508,0)</f>
        <v>0</v>
      </c>
      <c r="BG508" s="238">
        <f>IF(N508="zákl. přenesená",J508,0)</f>
        <v>0</v>
      </c>
      <c r="BH508" s="238">
        <f>IF(N508="sníž. přenesená",J508,0)</f>
        <v>0</v>
      </c>
      <c r="BI508" s="238">
        <f>IF(N508="nulová",J508,0)</f>
        <v>0</v>
      </c>
      <c r="BJ508" s="18" t="s">
        <v>77</v>
      </c>
      <c r="BK508" s="238">
        <f>ROUND(I508*H508,2)</f>
        <v>0</v>
      </c>
      <c r="BL508" s="18" t="s">
        <v>251</v>
      </c>
      <c r="BM508" s="237" t="s">
        <v>1165</v>
      </c>
    </row>
    <row r="509" spans="1:63" s="12" customFormat="1" ht="22.8" customHeight="1">
      <c r="A509" s="12"/>
      <c r="B509" s="211"/>
      <c r="C509" s="212"/>
      <c r="D509" s="213" t="s">
        <v>69</v>
      </c>
      <c r="E509" s="225" t="s">
        <v>655</v>
      </c>
      <c r="F509" s="225" t="s">
        <v>656</v>
      </c>
      <c r="G509" s="212"/>
      <c r="H509" s="212"/>
      <c r="I509" s="215"/>
      <c r="J509" s="226">
        <f>BK509</f>
        <v>0</v>
      </c>
      <c r="K509" s="212"/>
      <c r="L509" s="217"/>
      <c r="M509" s="218"/>
      <c r="N509" s="219"/>
      <c r="O509" s="219"/>
      <c r="P509" s="220">
        <f>SUM(P510:P541)</f>
        <v>0</v>
      </c>
      <c r="Q509" s="219"/>
      <c r="R509" s="220">
        <f>SUM(R510:R541)</f>
        <v>0.4695924</v>
      </c>
      <c r="S509" s="219"/>
      <c r="T509" s="221">
        <f>SUM(T510:T541)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22" t="s">
        <v>79</v>
      </c>
      <c r="AT509" s="223" t="s">
        <v>69</v>
      </c>
      <c r="AU509" s="223" t="s">
        <v>77</v>
      </c>
      <c r="AY509" s="222" t="s">
        <v>142</v>
      </c>
      <c r="BK509" s="224">
        <f>SUM(BK510:BK541)</f>
        <v>0</v>
      </c>
    </row>
    <row r="510" spans="1:65" s="2" customFormat="1" ht="24" customHeight="1">
      <c r="A510" s="39"/>
      <c r="B510" s="40"/>
      <c r="C510" s="227" t="s">
        <v>634</v>
      </c>
      <c r="D510" s="227" t="s">
        <v>145</v>
      </c>
      <c r="E510" s="228" t="s">
        <v>658</v>
      </c>
      <c r="F510" s="229" t="s">
        <v>659</v>
      </c>
      <c r="G510" s="230" t="s">
        <v>148</v>
      </c>
      <c r="H510" s="231">
        <v>26.46</v>
      </c>
      <c r="I510" s="232"/>
      <c r="J510" s="231">
        <f>ROUND(I510*H510,2)</f>
        <v>0</v>
      </c>
      <c r="K510" s="229" t="s">
        <v>149</v>
      </c>
      <c r="L510" s="45"/>
      <c r="M510" s="233" t="s">
        <v>18</v>
      </c>
      <c r="N510" s="234" t="s">
        <v>41</v>
      </c>
      <c r="O510" s="85"/>
      <c r="P510" s="235">
        <f>O510*H510</f>
        <v>0</v>
      </c>
      <c r="Q510" s="235">
        <v>0.01574</v>
      </c>
      <c r="R510" s="235">
        <f>Q510*H510</f>
        <v>0.41648040000000003</v>
      </c>
      <c r="S510" s="235">
        <v>0</v>
      </c>
      <c r="T510" s="23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7" t="s">
        <v>251</v>
      </c>
      <c r="AT510" s="237" t="s">
        <v>145</v>
      </c>
      <c r="AU510" s="237" t="s">
        <v>79</v>
      </c>
      <c r="AY510" s="18" t="s">
        <v>142</v>
      </c>
      <c r="BE510" s="238">
        <f>IF(N510="základní",J510,0)</f>
        <v>0</v>
      </c>
      <c r="BF510" s="238">
        <f>IF(N510="snížená",J510,0)</f>
        <v>0</v>
      </c>
      <c r="BG510" s="238">
        <f>IF(N510="zákl. přenesená",J510,0)</f>
        <v>0</v>
      </c>
      <c r="BH510" s="238">
        <f>IF(N510="sníž. přenesená",J510,0)</f>
        <v>0</v>
      </c>
      <c r="BI510" s="238">
        <f>IF(N510="nulová",J510,0)</f>
        <v>0</v>
      </c>
      <c r="BJ510" s="18" t="s">
        <v>77</v>
      </c>
      <c r="BK510" s="238">
        <f>ROUND(I510*H510,2)</f>
        <v>0</v>
      </c>
      <c r="BL510" s="18" t="s">
        <v>251</v>
      </c>
      <c r="BM510" s="237" t="s">
        <v>1166</v>
      </c>
    </row>
    <row r="511" spans="1:51" s="13" customFormat="1" ht="12">
      <c r="A511" s="13"/>
      <c r="B511" s="239"/>
      <c r="C511" s="240"/>
      <c r="D511" s="241" t="s">
        <v>152</v>
      </c>
      <c r="E511" s="242" t="s">
        <v>18</v>
      </c>
      <c r="F511" s="243" t="s">
        <v>1026</v>
      </c>
      <c r="G511" s="240"/>
      <c r="H511" s="242" t="s">
        <v>18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9" t="s">
        <v>152</v>
      </c>
      <c r="AU511" s="249" t="s">
        <v>79</v>
      </c>
      <c r="AV511" s="13" t="s">
        <v>77</v>
      </c>
      <c r="AW511" s="13" t="s">
        <v>32</v>
      </c>
      <c r="AX511" s="13" t="s">
        <v>70</v>
      </c>
      <c r="AY511" s="249" t="s">
        <v>142</v>
      </c>
    </row>
    <row r="512" spans="1:51" s="14" customFormat="1" ht="12">
      <c r="A512" s="14"/>
      <c r="B512" s="250"/>
      <c r="C512" s="251"/>
      <c r="D512" s="241" t="s">
        <v>152</v>
      </c>
      <c r="E512" s="252" t="s">
        <v>18</v>
      </c>
      <c r="F512" s="253" t="s">
        <v>1027</v>
      </c>
      <c r="G512" s="251"/>
      <c r="H512" s="254">
        <v>14.67</v>
      </c>
      <c r="I512" s="255"/>
      <c r="J512" s="251"/>
      <c r="K512" s="251"/>
      <c r="L512" s="256"/>
      <c r="M512" s="257"/>
      <c r="N512" s="258"/>
      <c r="O512" s="258"/>
      <c r="P512" s="258"/>
      <c r="Q512" s="258"/>
      <c r="R512" s="258"/>
      <c r="S512" s="258"/>
      <c r="T512" s="25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0" t="s">
        <v>152</v>
      </c>
      <c r="AU512" s="260" t="s">
        <v>79</v>
      </c>
      <c r="AV512" s="14" t="s">
        <v>79</v>
      </c>
      <c r="AW512" s="14" t="s">
        <v>32</v>
      </c>
      <c r="AX512" s="14" t="s">
        <v>70</v>
      </c>
      <c r="AY512" s="260" t="s">
        <v>142</v>
      </c>
    </row>
    <row r="513" spans="1:51" s="14" customFormat="1" ht="12">
      <c r="A513" s="14"/>
      <c r="B513" s="250"/>
      <c r="C513" s="251"/>
      <c r="D513" s="241" t="s">
        <v>152</v>
      </c>
      <c r="E513" s="252" t="s">
        <v>18</v>
      </c>
      <c r="F513" s="253" t="s">
        <v>1028</v>
      </c>
      <c r="G513" s="251"/>
      <c r="H513" s="254">
        <v>11.79</v>
      </c>
      <c r="I513" s="255"/>
      <c r="J513" s="251"/>
      <c r="K513" s="251"/>
      <c r="L513" s="256"/>
      <c r="M513" s="257"/>
      <c r="N513" s="258"/>
      <c r="O513" s="258"/>
      <c r="P513" s="258"/>
      <c r="Q513" s="258"/>
      <c r="R513" s="258"/>
      <c r="S513" s="258"/>
      <c r="T513" s="25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0" t="s">
        <v>152</v>
      </c>
      <c r="AU513" s="260" t="s">
        <v>79</v>
      </c>
      <c r="AV513" s="14" t="s">
        <v>79</v>
      </c>
      <c r="AW513" s="14" t="s">
        <v>32</v>
      </c>
      <c r="AX513" s="14" t="s">
        <v>70</v>
      </c>
      <c r="AY513" s="260" t="s">
        <v>142</v>
      </c>
    </row>
    <row r="514" spans="1:51" s="15" customFormat="1" ht="12">
      <c r="A514" s="15"/>
      <c r="B514" s="261"/>
      <c r="C514" s="262"/>
      <c r="D514" s="241" t="s">
        <v>152</v>
      </c>
      <c r="E514" s="263" t="s">
        <v>18</v>
      </c>
      <c r="F514" s="264" t="s">
        <v>156</v>
      </c>
      <c r="G514" s="262"/>
      <c r="H514" s="265">
        <v>26.46</v>
      </c>
      <c r="I514" s="266"/>
      <c r="J514" s="262"/>
      <c r="K514" s="262"/>
      <c r="L514" s="267"/>
      <c r="M514" s="268"/>
      <c r="N514" s="269"/>
      <c r="O514" s="269"/>
      <c r="P514" s="269"/>
      <c r="Q514" s="269"/>
      <c r="R514" s="269"/>
      <c r="S514" s="269"/>
      <c r="T514" s="270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71" t="s">
        <v>152</v>
      </c>
      <c r="AU514" s="271" t="s">
        <v>79</v>
      </c>
      <c r="AV514" s="15" t="s">
        <v>150</v>
      </c>
      <c r="AW514" s="15" t="s">
        <v>32</v>
      </c>
      <c r="AX514" s="15" t="s">
        <v>77</v>
      </c>
      <c r="AY514" s="271" t="s">
        <v>142</v>
      </c>
    </row>
    <row r="515" spans="1:65" s="2" customFormat="1" ht="24" customHeight="1">
      <c r="A515" s="39"/>
      <c r="B515" s="40"/>
      <c r="C515" s="227" t="s">
        <v>638</v>
      </c>
      <c r="D515" s="227" t="s">
        <v>145</v>
      </c>
      <c r="E515" s="228" t="s">
        <v>662</v>
      </c>
      <c r="F515" s="229" t="s">
        <v>663</v>
      </c>
      <c r="G515" s="230" t="s">
        <v>148</v>
      </c>
      <c r="H515" s="231">
        <v>26.46</v>
      </c>
      <c r="I515" s="232"/>
      <c r="J515" s="231">
        <f>ROUND(I515*H515,2)</f>
        <v>0</v>
      </c>
      <c r="K515" s="229" t="s">
        <v>149</v>
      </c>
      <c r="L515" s="45"/>
      <c r="M515" s="233" t="s">
        <v>18</v>
      </c>
      <c r="N515" s="234" t="s">
        <v>41</v>
      </c>
      <c r="O515" s="85"/>
      <c r="P515" s="235">
        <f>O515*H515</f>
        <v>0</v>
      </c>
      <c r="Q515" s="235">
        <v>0.0001</v>
      </c>
      <c r="R515" s="235">
        <f>Q515*H515</f>
        <v>0.0026460000000000003</v>
      </c>
      <c r="S515" s="235">
        <v>0</v>
      </c>
      <c r="T515" s="236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7" t="s">
        <v>251</v>
      </c>
      <c r="AT515" s="237" t="s">
        <v>145</v>
      </c>
      <c r="AU515" s="237" t="s">
        <v>79</v>
      </c>
      <c r="AY515" s="18" t="s">
        <v>142</v>
      </c>
      <c r="BE515" s="238">
        <f>IF(N515="základní",J515,0)</f>
        <v>0</v>
      </c>
      <c r="BF515" s="238">
        <f>IF(N515="snížená",J515,0)</f>
        <v>0</v>
      </c>
      <c r="BG515" s="238">
        <f>IF(N515="zákl. přenesená",J515,0)</f>
        <v>0</v>
      </c>
      <c r="BH515" s="238">
        <f>IF(N515="sníž. přenesená",J515,0)</f>
        <v>0</v>
      </c>
      <c r="BI515" s="238">
        <f>IF(N515="nulová",J515,0)</f>
        <v>0</v>
      </c>
      <c r="BJ515" s="18" t="s">
        <v>77</v>
      </c>
      <c r="BK515" s="238">
        <f>ROUND(I515*H515,2)</f>
        <v>0</v>
      </c>
      <c r="BL515" s="18" t="s">
        <v>251</v>
      </c>
      <c r="BM515" s="237" t="s">
        <v>1167</v>
      </c>
    </row>
    <row r="516" spans="1:51" s="13" customFormat="1" ht="12">
      <c r="A516" s="13"/>
      <c r="B516" s="239"/>
      <c r="C516" s="240"/>
      <c r="D516" s="241" t="s">
        <v>152</v>
      </c>
      <c r="E516" s="242" t="s">
        <v>18</v>
      </c>
      <c r="F516" s="243" t="s">
        <v>1026</v>
      </c>
      <c r="G516" s="240"/>
      <c r="H516" s="242" t="s">
        <v>18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9" t="s">
        <v>152</v>
      </c>
      <c r="AU516" s="249" t="s">
        <v>79</v>
      </c>
      <c r="AV516" s="13" t="s">
        <v>77</v>
      </c>
      <c r="AW516" s="13" t="s">
        <v>32</v>
      </c>
      <c r="AX516" s="13" t="s">
        <v>70</v>
      </c>
      <c r="AY516" s="249" t="s">
        <v>142</v>
      </c>
    </row>
    <row r="517" spans="1:51" s="14" customFormat="1" ht="12">
      <c r="A517" s="14"/>
      <c r="B517" s="250"/>
      <c r="C517" s="251"/>
      <c r="D517" s="241" t="s">
        <v>152</v>
      </c>
      <c r="E517" s="252" t="s">
        <v>18</v>
      </c>
      <c r="F517" s="253" t="s">
        <v>1027</v>
      </c>
      <c r="G517" s="251"/>
      <c r="H517" s="254">
        <v>14.67</v>
      </c>
      <c r="I517" s="255"/>
      <c r="J517" s="251"/>
      <c r="K517" s="251"/>
      <c r="L517" s="256"/>
      <c r="M517" s="257"/>
      <c r="N517" s="258"/>
      <c r="O517" s="258"/>
      <c r="P517" s="258"/>
      <c r="Q517" s="258"/>
      <c r="R517" s="258"/>
      <c r="S517" s="258"/>
      <c r="T517" s="25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0" t="s">
        <v>152</v>
      </c>
      <c r="AU517" s="260" t="s">
        <v>79</v>
      </c>
      <c r="AV517" s="14" t="s">
        <v>79</v>
      </c>
      <c r="AW517" s="14" t="s">
        <v>32</v>
      </c>
      <c r="AX517" s="14" t="s">
        <v>70</v>
      </c>
      <c r="AY517" s="260" t="s">
        <v>142</v>
      </c>
    </row>
    <row r="518" spans="1:51" s="14" customFormat="1" ht="12">
      <c r="A518" s="14"/>
      <c r="B518" s="250"/>
      <c r="C518" s="251"/>
      <c r="D518" s="241" t="s">
        <v>152</v>
      </c>
      <c r="E518" s="252" t="s">
        <v>18</v>
      </c>
      <c r="F518" s="253" t="s">
        <v>1028</v>
      </c>
      <c r="G518" s="251"/>
      <c r="H518" s="254">
        <v>11.79</v>
      </c>
      <c r="I518" s="255"/>
      <c r="J518" s="251"/>
      <c r="K518" s="251"/>
      <c r="L518" s="256"/>
      <c r="M518" s="257"/>
      <c r="N518" s="258"/>
      <c r="O518" s="258"/>
      <c r="P518" s="258"/>
      <c r="Q518" s="258"/>
      <c r="R518" s="258"/>
      <c r="S518" s="258"/>
      <c r="T518" s="259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0" t="s">
        <v>152</v>
      </c>
      <c r="AU518" s="260" t="s">
        <v>79</v>
      </c>
      <c r="AV518" s="14" t="s">
        <v>79</v>
      </c>
      <c r="AW518" s="14" t="s">
        <v>32</v>
      </c>
      <c r="AX518" s="14" t="s">
        <v>70</v>
      </c>
      <c r="AY518" s="260" t="s">
        <v>142</v>
      </c>
    </row>
    <row r="519" spans="1:51" s="15" customFormat="1" ht="12">
      <c r="A519" s="15"/>
      <c r="B519" s="261"/>
      <c r="C519" s="262"/>
      <c r="D519" s="241" t="s">
        <v>152</v>
      </c>
      <c r="E519" s="263" t="s">
        <v>18</v>
      </c>
      <c r="F519" s="264" t="s">
        <v>156</v>
      </c>
      <c r="G519" s="262"/>
      <c r="H519" s="265">
        <v>26.46</v>
      </c>
      <c r="I519" s="266"/>
      <c r="J519" s="262"/>
      <c r="K519" s="262"/>
      <c r="L519" s="267"/>
      <c r="M519" s="268"/>
      <c r="N519" s="269"/>
      <c r="O519" s="269"/>
      <c r="P519" s="269"/>
      <c r="Q519" s="269"/>
      <c r="R519" s="269"/>
      <c r="S519" s="269"/>
      <c r="T519" s="270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1" t="s">
        <v>152</v>
      </c>
      <c r="AU519" s="271" t="s">
        <v>79</v>
      </c>
      <c r="AV519" s="15" t="s">
        <v>150</v>
      </c>
      <c r="AW519" s="15" t="s">
        <v>32</v>
      </c>
      <c r="AX519" s="15" t="s">
        <v>77</v>
      </c>
      <c r="AY519" s="271" t="s">
        <v>142</v>
      </c>
    </row>
    <row r="520" spans="1:65" s="2" customFormat="1" ht="24" customHeight="1">
      <c r="A520" s="39"/>
      <c r="B520" s="40"/>
      <c r="C520" s="227" t="s">
        <v>643</v>
      </c>
      <c r="D520" s="227" t="s">
        <v>145</v>
      </c>
      <c r="E520" s="228" t="s">
        <v>666</v>
      </c>
      <c r="F520" s="229" t="s">
        <v>667</v>
      </c>
      <c r="G520" s="230" t="s">
        <v>148</v>
      </c>
      <c r="H520" s="231">
        <v>26.46</v>
      </c>
      <c r="I520" s="232"/>
      <c r="J520" s="231">
        <f>ROUND(I520*H520,2)</f>
        <v>0</v>
      </c>
      <c r="K520" s="229" t="s">
        <v>149</v>
      </c>
      <c r="L520" s="45"/>
      <c r="M520" s="233" t="s">
        <v>18</v>
      </c>
      <c r="N520" s="234" t="s">
        <v>41</v>
      </c>
      <c r="O520" s="85"/>
      <c r="P520" s="235">
        <f>O520*H520</f>
        <v>0</v>
      </c>
      <c r="Q520" s="235">
        <v>0.0001</v>
      </c>
      <c r="R520" s="235">
        <f>Q520*H520</f>
        <v>0.0026460000000000003</v>
      </c>
      <c r="S520" s="235">
        <v>0</v>
      </c>
      <c r="T520" s="236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7" t="s">
        <v>251</v>
      </c>
      <c r="AT520" s="237" t="s">
        <v>145</v>
      </c>
      <c r="AU520" s="237" t="s">
        <v>79</v>
      </c>
      <c r="AY520" s="18" t="s">
        <v>142</v>
      </c>
      <c r="BE520" s="238">
        <f>IF(N520="základní",J520,0)</f>
        <v>0</v>
      </c>
      <c r="BF520" s="238">
        <f>IF(N520="snížená",J520,0)</f>
        <v>0</v>
      </c>
      <c r="BG520" s="238">
        <f>IF(N520="zákl. přenesená",J520,0)</f>
        <v>0</v>
      </c>
      <c r="BH520" s="238">
        <f>IF(N520="sníž. přenesená",J520,0)</f>
        <v>0</v>
      </c>
      <c r="BI520" s="238">
        <f>IF(N520="nulová",J520,0)</f>
        <v>0</v>
      </c>
      <c r="BJ520" s="18" t="s">
        <v>77</v>
      </c>
      <c r="BK520" s="238">
        <f>ROUND(I520*H520,2)</f>
        <v>0</v>
      </c>
      <c r="BL520" s="18" t="s">
        <v>251</v>
      </c>
      <c r="BM520" s="237" t="s">
        <v>1168</v>
      </c>
    </row>
    <row r="521" spans="1:51" s="13" customFormat="1" ht="12">
      <c r="A521" s="13"/>
      <c r="B521" s="239"/>
      <c r="C521" s="240"/>
      <c r="D521" s="241" t="s">
        <v>152</v>
      </c>
      <c r="E521" s="242" t="s">
        <v>18</v>
      </c>
      <c r="F521" s="243" t="s">
        <v>1026</v>
      </c>
      <c r="G521" s="240"/>
      <c r="H521" s="242" t="s">
        <v>18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152</v>
      </c>
      <c r="AU521" s="249" t="s">
        <v>79</v>
      </c>
      <c r="AV521" s="13" t="s">
        <v>77</v>
      </c>
      <c r="AW521" s="13" t="s">
        <v>32</v>
      </c>
      <c r="AX521" s="13" t="s">
        <v>70</v>
      </c>
      <c r="AY521" s="249" t="s">
        <v>142</v>
      </c>
    </row>
    <row r="522" spans="1:51" s="14" customFormat="1" ht="12">
      <c r="A522" s="14"/>
      <c r="B522" s="250"/>
      <c r="C522" s="251"/>
      <c r="D522" s="241" t="s">
        <v>152</v>
      </c>
      <c r="E522" s="252" t="s">
        <v>18</v>
      </c>
      <c r="F522" s="253" t="s">
        <v>1027</v>
      </c>
      <c r="G522" s="251"/>
      <c r="H522" s="254">
        <v>14.67</v>
      </c>
      <c r="I522" s="255"/>
      <c r="J522" s="251"/>
      <c r="K522" s="251"/>
      <c r="L522" s="256"/>
      <c r="M522" s="257"/>
      <c r="N522" s="258"/>
      <c r="O522" s="258"/>
      <c r="P522" s="258"/>
      <c r="Q522" s="258"/>
      <c r="R522" s="258"/>
      <c r="S522" s="258"/>
      <c r="T522" s="25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0" t="s">
        <v>152</v>
      </c>
      <c r="AU522" s="260" t="s">
        <v>79</v>
      </c>
      <c r="AV522" s="14" t="s">
        <v>79</v>
      </c>
      <c r="AW522" s="14" t="s">
        <v>32</v>
      </c>
      <c r="AX522" s="14" t="s">
        <v>70</v>
      </c>
      <c r="AY522" s="260" t="s">
        <v>142</v>
      </c>
    </row>
    <row r="523" spans="1:51" s="14" customFormat="1" ht="12">
      <c r="A523" s="14"/>
      <c r="B523" s="250"/>
      <c r="C523" s="251"/>
      <c r="D523" s="241" t="s">
        <v>152</v>
      </c>
      <c r="E523" s="252" t="s">
        <v>18</v>
      </c>
      <c r="F523" s="253" t="s">
        <v>1028</v>
      </c>
      <c r="G523" s="251"/>
      <c r="H523" s="254">
        <v>11.79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0" t="s">
        <v>152</v>
      </c>
      <c r="AU523" s="260" t="s">
        <v>79</v>
      </c>
      <c r="AV523" s="14" t="s">
        <v>79</v>
      </c>
      <c r="AW523" s="14" t="s">
        <v>32</v>
      </c>
      <c r="AX523" s="14" t="s">
        <v>70</v>
      </c>
      <c r="AY523" s="260" t="s">
        <v>142</v>
      </c>
    </row>
    <row r="524" spans="1:51" s="15" customFormat="1" ht="12">
      <c r="A524" s="15"/>
      <c r="B524" s="261"/>
      <c r="C524" s="262"/>
      <c r="D524" s="241" t="s">
        <v>152</v>
      </c>
      <c r="E524" s="263" t="s">
        <v>18</v>
      </c>
      <c r="F524" s="264" t="s">
        <v>156</v>
      </c>
      <c r="G524" s="262"/>
      <c r="H524" s="265">
        <v>26.46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1" t="s">
        <v>152</v>
      </c>
      <c r="AU524" s="271" t="s">
        <v>79</v>
      </c>
      <c r="AV524" s="15" t="s">
        <v>150</v>
      </c>
      <c r="AW524" s="15" t="s">
        <v>32</v>
      </c>
      <c r="AX524" s="15" t="s">
        <v>77</v>
      </c>
      <c r="AY524" s="271" t="s">
        <v>142</v>
      </c>
    </row>
    <row r="525" spans="1:65" s="2" customFormat="1" ht="24" customHeight="1">
      <c r="A525" s="39"/>
      <c r="B525" s="40"/>
      <c r="C525" s="227" t="s">
        <v>647</v>
      </c>
      <c r="D525" s="227" t="s">
        <v>145</v>
      </c>
      <c r="E525" s="228" t="s">
        <v>670</v>
      </c>
      <c r="F525" s="229" t="s">
        <v>671</v>
      </c>
      <c r="G525" s="230" t="s">
        <v>367</v>
      </c>
      <c r="H525" s="231">
        <v>3</v>
      </c>
      <c r="I525" s="232"/>
      <c r="J525" s="231">
        <f>ROUND(I525*H525,2)</f>
        <v>0</v>
      </c>
      <c r="K525" s="229" t="s">
        <v>149</v>
      </c>
      <c r="L525" s="45"/>
      <c r="M525" s="233" t="s">
        <v>18</v>
      </c>
      <c r="N525" s="234" t="s">
        <v>41</v>
      </c>
      <c r="O525" s="85"/>
      <c r="P525" s="235">
        <f>O525*H525</f>
        <v>0</v>
      </c>
      <c r="Q525" s="235">
        <v>2E-05</v>
      </c>
      <c r="R525" s="235">
        <f>Q525*H525</f>
        <v>6.000000000000001E-05</v>
      </c>
      <c r="S525" s="235">
        <v>0</v>
      </c>
      <c r="T525" s="23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7" t="s">
        <v>251</v>
      </c>
      <c r="AT525" s="237" t="s">
        <v>145</v>
      </c>
      <c r="AU525" s="237" t="s">
        <v>79</v>
      </c>
      <c r="AY525" s="18" t="s">
        <v>142</v>
      </c>
      <c r="BE525" s="238">
        <f>IF(N525="základní",J525,0)</f>
        <v>0</v>
      </c>
      <c r="BF525" s="238">
        <f>IF(N525="snížená",J525,0)</f>
        <v>0</v>
      </c>
      <c r="BG525" s="238">
        <f>IF(N525="zákl. přenesená",J525,0)</f>
        <v>0</v>
      </c>
      <c r="BH525" s="238">
        <f>IF(N525="sníž. přenesená",J525,0)</f>
        <v>0</v>
      </c>
      <c r="BI525" s="238">
        <f>IF(N525="nulová",J525,0)</f>
        <v>0</v>
      </c>
      <c r="BJ525" s="18" t="s">
        <v>77</v>
      </c>
      <c r="BK525" s="238">
        <f>ROUND(I525*H525,2)</f>
        <v>0</v>
      </c>
      <c r="BL525" s="18" t="s">
        <v>251</v>
      </c>
      <c r="BM525" s="237" t="s">
        <v>1169</v>
      </c>
    </row>
    <row r="526" spans="1:51" s="13" customFormat="1" ht="12">
      <c r="A526" s="13"/>
      <c r="B526" s="239"/>
      <c r="C526" s="240"/>
      <c r="D526" s="241" t="s">
        <v>152</v>
      </c>
      <c r="E526" s="242" t="s">
        <v>18</v>
      </c>
      <c r="F526" s="243" t="s">
        <v>1018</v>
      </c>
      <c r="G526" s="240"/>
      <c r="H526" s="242" t="s">
        <v>18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152</v>
      </c>
      <c r="AU526" s="249" t="s">
        <v>79</v>
      </c>
      <c r="AV526" s="13" t="s">
        <v>77</v>
      </c>
      <c r="AW526" s="13" t="s">
        <v>32</v>
      </c>
      <c r="AX526" s="13" t="s">
        <v>70</v>
      </c>
      <c r="AY526" s="249" t="s">
        <v>142</v>
      </c>
    </row>
    <row r="527" spans="1:51" s="14" customFormat="1" ht="12">
      <c r="A527" s="14"/>
      <c r="B527" s="250"/>
      <c r="C527" s="251"/>
      <c r="D527" s="241" t="s">
        <v>152</v>
      </c>
      <c r="E527" s="252" t="s">
        <v>18</v>
      </c>
      <c r="F527" s="253" t="s">
        <v>143</v>
      </c>
      <c r="G527" s="251"/>
      <c r="H527" s="254">
        <v>3</v>
      </c>
      <c r="I527" s="255"/>
      <c r="J527" s="251"/>
      <c r="K527" s="251"/>
      <c r="L527" s="256"/>
      <c r="M527" s="257"/>
      <c r="N527" s="258"/>
      <c r="O527" s="258"/>
      <c r="P527" s="258"/>
      <c r="Q527" s="258"/>
      <c r="R527" s="258"/>
      <c r="S527" s="258"/>
      <c r="T527" s="259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0" t="s">
        <v>152</v>
      </c>
      <c r="AU527" s="260" t="s">
        <v>79</v>
      </c>
      <c r="AV527" s="14" t="s">
        <v>79</v>
      </c>
      <c r="AW527" s="14" t="s">
        <v>32</v>
      </c>
      <c r="AX527" s="14" t="s">
        <v>70</v>
      </c>
      <c r="AY527" s="260" t="s">
        <v>142</v>
      </c>
    </row>
    <row r="528" spans="1:51" s="15" customFormat="1" ht="12">
      <c r="A528" s="15"/>
      <c r="B528" s="261"/>
      <c r="C528" s="262"/>
      <c r="D528" s="241" t="s">
        <v>152</v>
      </c>
      <c r="E528" s="263" t="s">
        <v>18</v>
      </c>
      <c r="F528" s="264" t="s">
        <v>156</v>
      </c>
      <c r="G528" s="262"/>
      <c r="H528" s="265">
        <v>3</v>
      </c>
      <c r="I528" s="266"/>
      <c r="J528" s="262"/>
      <c r="K528" s="262"/>
      <c r="L528" s="267"/>
      <c r="M528" s="268"/>
      <c r="N528" s="269"/>
      <c r="O528" s="269"/>
      <c r="P528" s="269"/>
      <c r="Q528" s="269"/>
      <c r="R528" s="269"/>
      <c r="S528" s="269"/>
      <c r="T528" s="270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71" t="s">
        <v>152</v>
      </c>
      <c r="AU528" s="271" t="s">
        <v>79</v>
      </c>
      <c r="AV528" s="15" t="s">
        <v>150</v>
      </c>
      <c r="AW528" s="15" t="s">
        <v>32</v>
      </c>
      <c r="AX528" s="15" t="s">
        <v>77</v>
      </c>
      <c r="AY528" s="271" t="s">
        <v>142</v>
      </c>
    </row>
    <row r="529" spans="1:65" s="2" customFormat="1" ht="16.5" customHeight="1">
      <c r="A529" s="39"/>
      <c r="B529" s="40"/>
      <c r="C529" s="272" t="s">
        <v>651</v>
      </c>
      <c r="D529" s="272" t="s">
        <v>321</v>
      </c>
      <c r="E529" s="273" t="s">
        <v>674</v>
      </c>
      <c r="F529" s="274" t="s">
        <v>675</v>
      </c>
      <c r="G529" s="275" t="s">
        <v>367</v>
      </c>
      <c r="H529" s="276">
        <v>3</v>
      </c>
      <c r="I529" s="277"/>
      <c r="J529" s="276">
        <f>ROUND(I529*H529,2)</f>
        <v>0</v>
      </c>
      <c r="K529" s="274" t="s">
        <v>149</v>
      </c>
      <c r="L529" s="278"/>
      <c r="M529" s="279" t="s">
        <v>18</v>
      </c>
      <c r="N529" s="280" t="s">
        <v>41</v>
      </c>
      <c r="O529" s="85"/>
      <c r="P529" s="235">
        <f>O529*H529</f>
        <v>0</v>
      </c>
      <c r="Q529" s="235">
        <v>0.0025</v>
      </c>
      <c r="R529" s="235">
        <f>Q529*H529</f>
        <v>0.0075</v>
      </c>
      <c r="S529" s="235">
        <v>0</v>
      </c>
      <c r="T529" s="236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7" t="s">
        <v>324</v>
      </c>
      <c r="AT529" s="237" t="s">
        <v>321</v>
      </c>
      <c r="AU529" s="237" t="s">
        <v>79</v>
      </c>
      <c r="AY529" s="18" t="s">
        <v>142</v>
      </c>
      <c r="BE529" s="238">
        <f>IF(N529="základní",J529,0)</f>
        <v>0</v>
      </c>
      <c r="BF529" s="238">
        <f>IF(N529="snížená",J529,0)</f>
        <v>0</v>
      </c>
      <c r="BG529" s="238">
        <f>IF(N529="zákl. přenesená",J529,0)</f>
        <v>0</v>
      </c>
      <c r="BH529" s="238">
        <f>IF(N529="sníž. přenesená",J529,0)</f>
        <v>0</v>
      </c>
      <c r="BI529" s="238">
        <f>IF(N529="nulová",J529,0)</f>
        <v>0</v>
      </c>
      <c r="BJ529" s="18" t="s">
        <v>77</v>
      </c>
      <c r="BK529" s="238">
        <f>ROUND(I529*H529,2)</f>
        <v>0</v>
      </c>
      <c r="BL529" s="18" t="s">
        <v>251</v>
      </c>
      <c r="BM529" s="237" t="s">
        <v>1170</v>
      </c>
    </row>
    <row r="530" spans="1:51" s="13" customFormat="1" ht="12">
      <c r="A530" s="13"/>
      <c r="B530" s="239"/>
      <c r="C530" s="240"/>
      <c r="D530" s="241" t="s">
        <v>152</v>
      </c>
      <c r="E530" s="242" t="s">
        <v>18</v>
      </c>
      <c r="F530" s="243" t="s">
        <v>1018</v>
      </c>
      <c r="G530" s="240"/>
      <c r="H530" s="242" t="s">
        <v>18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9" t="s">
        <v>152</v>
      </c>
      <c r="AU530" s="249" t="s">
        <v>79</v>
      </c>
      <c r="AV530" s="13" t="s">
        <v>77</v>
      </c>
      <c r="AW530" s="13" t="s">
        <v>32</v>
      </c>
      <c r="AX530" s="13" t="s">
        <v>70</v>
      </c>
      <c r="AY530" s="249" t="s">
        <v>142</v>
      </c>
    </row>
    <row r="531" spans="1:51" s="14" customFormat="1" ht="12">
      <c r="A531" s="14"/>
      <c r="B531" s="250"/>
      <c r="C531" s="251"/>
      <c r="D531" s="241" t="s">
        <v>152</v>
      </c>
      <c r="E531" s="252" t="s">
        <v>18</v>
      </c>
      <c r="F531" s="253" t="s">
        <v>143</v>
      </c>
      <c r="G531" s="251"/>
      <c r="H531" s="254">
        <v>3</v>
      </c>
      <c r="I531" s="255"/>
      <c r="J531" s="251"/>
      <c r="K531" s="251"/>
      <c r="L531" s="256"/>
      <c r="M531" s="257"/>
      <c r="N531" s="258"/>
      <c r="O531" s="258"/>
      <c r="P531" s="258"/>
      <c r="Q531" s="258"/>
      <c r="R531" s="258"/>
      <c r="S531" s="258"/>
      <c r="T531" s="259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0" t="s">
        <v>152</v>
      </c>
      <c r="AU531" s="260" t="s">
        <v>79</v>
      </c>
      <c r="AV531" s="14" t="s">
        <v>79</v>
      </c>
      <c r="AW531" s="14" t="s">
        <v>32</v>
      </c>
      <c r="AX531" s="14" t="s">
        <v>70</v>
      </c>
      <c r="AY531" s="260" t="s">
        <v>142</v>
      </c>
    </row>
    <row r="532" spans="1:51" s="15" customFormat="1" ht="12">
      <c r="A532" s="15"/>
      <c r="B532" s="261"/>
      <c r="C532" s="262"/>
      <c r="D532" s="241" t="s">
        <v>152</v>
      </c>
      <c r="E532" s="263" t="s">
        <v>18</v>
      </c>
      <c r="F532" s="264" t="s">
        <v>156</v>
      </c>
      <c r="G532" s="262"/>
      <c r="H532" s="265">
        <v>3</v>
      </c>
      <c r="I532" s="266"/>
      <c r="J532" s="262"/>
      <c r="K532" s="262"/>
      <c r="L532" s="267"/>
      <c r="M532" s="268"/>
      <c r="N532" s="269"/>
      <c r="O532" s="269"/>
      <c r="P532" s="269"/>
      <c r="Q532" s="269"/>
      <c r="R532" s="269"/>
      <c r="S532" s="269"/>
      <c r="T532" s="270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1" t="s">
        <v>152</v>
      </c>
      <c r="AU532" s="271" t="s">
        <v>79</v>
      </c>
      <c r="AV532" s="15" t="s">
        <v>150</v>
      </c>
      <c r="AW532" s="15" t="s">
        <v>32</v>
      </c>
      <c r="AX532" s="15" t="s">
        <v>77</v>
      </c>
      <c r="AY532" s="271" t="s">
        <v>142</v>
      </c>
    </row>
    <row r="533" spans="1:65" s="2" customFormat="1" ht="24" customHeight="1">
      <c r="A533" s="39"/>
      <c r="B533" s="40"/>
      <c r="C533" s="227" t="s">
        <v>657</v>
      </c>
      <c r="D533" s="227" t="s">
        <v>145</v>
      </c>
      <c r="E533" s="228" t="s">
        <v>678</v>
      </c>
      <c r="F533" s="229" t="s">
        <v>679</v>
      </c>
      <c r="G533" s="230" t="s">
        <v>367</v>
      </c>
      <c r="H533" s="231">
        <v>6</v>
      </c>
      <c r="I533" s="232"/>
      <c r="J533" s="231">
        <f>ROUND(I533*H533,2)</f>
        <v>0</v>
      </c>
      <c r="K533" s="229" t="s">
        <v>149</v>
      </c>
      <c r="L533" s="45"/>
      <c r="M533" s="233" t="s">
        <v>18</v>
      </c>
      <c r="N533" s="234" t="s">
        <v>41</v>
      </c>
      <c r="O533" s="85"/>
      <c r="P533" s="235">
        <f>O533*H533</f>
        <v>0</v>
      </c>
      <c r="Q533" s="235">
        <v>1E-05</v>
      </c>
      <c r="R533" s="235">
        <f>Q533*H533</f>
        <v>6.000000000000001E-05</v>
      </c>
      <c r="S533" s="235">
        <v>0</v>
      </c>
      <c r="T533" s="23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7" t="s">
        <v>251</v>
      </c>
      <c r="AT533" s="237" t="s">
        <v>145</v>
      </c>
      <c r="AU533" s="237" t="s">
        <v>79</v>
      </c>
      <c r="AY533" s="18" t="s">
        <v>142</v>
      </c>
      <c r="BE533" s="238">
        <f>IF(N533="základní",J533,0)</f>
        <v>0</v>
      </c>
      <c r="BF533" s="238">
        <f>IF(N533="snížená",J533,0)</f>
        <v>0</v>
      </c>
      <c r="BG533" s="238">
        <f>IF(N533="zákl. přenesená",J533,0)</f>
        <v>0</v>
      </c>
      <c r="BH533" s="238">
        <f>IF(N533="sníž. přenesená",J533,0)</f>
        <v>0</v>
      </c>
      <c r="BI533" s="238">
        <f>IF(N533="nulová",J533,0)</f>
        <v>0</v>
      </c>
      <c r="BJ533" s="18" t="s">
        <v>77</v>
      </c>
      <c r="BK533" s="238">
        <f>ROUND(I533*H533,2)</f>
        <v>0</v>
      </c>
      <c r="BL533" s="18" t="s">
        <v>251</v>
      </c>
      <c r="BM533" s="237" t="s">
        <v>1171</v>
      </c>
    </row>
    <row r="534" spans="1:51" s="13" customFormat="1" ht="12">
      <c r="A534" s="13"/>
      <c r="B534" s="239"/>
      <c r="C534" s="240"/>
      <c r="D534" s="241" t="s">
        <v>152</v>
      </c>
      <c r="E534" s="242" t="s">
        <v>18</v>
      </c>
      <c r="F534" s="243" t="s">
        <v>1018</v>
      </c>
      <c r="G534" s="240"/>
      <c r="H534" s="242" t="s">
        <v>18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9" t="s">
        <v>152</v>
      </c>
      <c r="AU534" s="249" t="s">
        <v>79</v>
      </c>
      <c r="AV534" s="13" t="s">
        <v>77</v>
      </c>
      <c r="AW534" s="13" t="s">
        <v>32</v>
      </c>
      <c r="AX534" s="13" t="s">
        <v>70</v>
      </c>
      <c r="AY534" s="249" t="s">
        <v>142</v>
      </c>
    </row>
    <row r="535" spans="1:51" s="14" customFormat="1" ht="12">
      <c r="A535" s="14"/>
      <c r="B535" s="250"/>
      <c r="C535" s="251"/>
      <c r="D535" s="241" t="s">
        <v>152</v>
      </c>
      <c r="E535" s="252" t="s">
        <v>18</v>
      </c>
      <c r="F535" s="253" t="s">
        <v>1108</v>
      </c>
      <c r="G535" s="251"/>
      <c r="H535" s="254">
        <v>6</v>
      </c>
      <c r="I535" s="255"/>
      <c r="J535" s="251"/>
      <c r="K535" s="251"/>
      <c r="L535" s="256"/>
      <c r="M535" s="257"/>
      <c r="N535" s="258"/>
      <c r="O535" s="258"/>
      <c r="P535" s="258"/>
      <c r="Q535" s="258"/>
      <c r="R535" s="258"/>
      <c r="S535" s="258"/>
      <c r="T535" s="25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0" t="s">
        <v>152</v>
      </c>
      <c r="AU535" s="260" t="s">
        <v>79</v>
      </c>
      <c r="AV535" s="14" t="s">
        <v>79</v>
      </c>
      <c r="AW535" s="14" t="s">
        <v>32</v>
      </c>
      <c r="AX535" s="14" t="s">
        <v>70</v>
      </c>
      <c r="AY535" s="260" t="s">
        <v>142</v>
      </c>
    </row>
    <row r="536" spans="1:51" s="15" customFormat="1" ht="12">
      <c r="A536" s="15"/>
      <c r="B536" s="261"/>
      <c r="C536" s="262"/>
      <c r="D536" s="241" t="s">
        <v>152</v>
      </c>
      <c r="E536" s="263" t="s">
        <v>18</v>
      </c>
      <c r="F536" s="264" t="s">
        <v>156</v>
      </c>
      <c r="G536" s="262"/>
      <c r="H536" s="265">
        <v>6</v>
      </c>
      <c r="I536" s="266"/>
      <c r="J536" s="262"/>
      <c r="K536" s="262"/>
      <c r="L536" s="267"/>
      <c r="M536" s="268"/>
      <c r="N536" s="269"/>
      <c r="O536" s="269"/>
      <c r="P536" s="269"/>
      <c r="Q536" s="269"/>
      <c r="R536" s="269"/>
      <c r="S536" s="269"/>
      <c r="T536" s="270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1" t="s">
        <v>152</v>
      </c>
      <c r="AU536" s="271" t="s">
        <v>79</v>
      </c>
      <c r="AV536" s="15" t="s">
        <v>150</v>
      </c>
      <c r="AW536" s="15" t="s">
        <v>32</v>
      </c>
      <c r="AX536" s="15" t="s">
        <v>77</v>
      </c>
      <c r="AY536" s="271" t="s">
        <v>142</v>
      </c>
    </row>
    <row r="537" spans="1:65" s="2" customFormat="1" ht="16.5" customHeight="1">
      <c r="A537" s="39"/>
      <c r="B537" s="40"/>
      <c r="C537" s="272" t="s">
        <v>661</v>
      </c>
      <c r="D537" s="272" t="s">
        <v>321</v>
      </c>
      <c r="E537" s="273" t="s">
        <v>682</v>
      </c>
      <c r="F537" s="274" t="s">
        <v>683</v>
      </c>
      <c r="G537" s="275" t="s">
        <v>367</v>
      </c>
      <c r="H537" s="276">
        <v>6</v>
      </c>
      <c r="I537" s="277"/>
      <c r="J537" s="276">
        <f>ROUND(I537*H537,2)</f>
        <v>0</v>
      </c>
      <c r="K537" s="274" t="s">
        <v>149</v>
      </c>
      <c r="L537" s="278"/>
      <c r="M537" s="279" t="s">
        <v>18</v>
      </c>
      <c r="N537" s="280" t="s">
        <v>41</v>
      </c>
      <c r="O537" s="85"/>
      <c r="P537" s="235">
        <f>O537*H537</f>
        <v>0</v>
      </c>
      <c r="Q537" s="235">
        <v>0.0067</v>
      </c>
      <c r="R537" s="235">
        <f>Q537*H537</f>
        <v>0.0402</v>
      </c>
      <c r="S537" s="235">
        <v>0</v>
      </c>
      <c r="T537" s="236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7" t="s">
        <v>324</v>
      </c>
      <c r="AT537" s="237" t="s">
        <v>321</v>
      </c>
      <c r="AU537" s="237" t="s">
        <v>79</v>
      </c>
      <c r="AY537" s="18" t="s">
        <v>142</v>
      </c>
      <c r="BE537" s="238">
        <f>IF(N537="základní",J537,0)</f>
        <v>0</v>
      </c>
      <c r="BF537" s="238">
        <f>IF(N537="snížená",J537,0)</f>
        <v>0</v>
      </c>
      <c r="BG537" s="238">
        <f>IF(N537="zákl. přenesená",J537,0)</f>
        <v>0</v>
      </c>
      <c r="BH537" s="238">
        <f>IF(N537="sníž. přenesená",J537,0)</f>
        <v>0</v>
      </c>
      <c r="BI537" s="238">
        <f>IF(N537="nulová",J537,0)</f>
        <v>0</v>
      </c>
      <c r="BJ537" s="18" t="s">
        <v>77</v>
      </c>
      <c r="BK537" s="238">
        <f>ROUND(I537*H537,2)</f>
        <v>0</v>
      </c>
      <c r="BL537" s="18" t="s">
        <v>251</v>
      </c>
      <c r="BM537" s="237" t="s">
        <v>1172</v>
      </c>
    </row>
    <row r="538" spans="1:51" s="13" customFormat="1" ht="12">
      <c r="A538" s="13"/>
      <c r="B538" s="239"/>
      <c r="C538" s="240"/>
      <c r="D538" s="241" t="s">
        <v>152</v>
      </c>
      <c r="E538" s="242" t="s">
        <v>18</v>
      </c>
      <c r="F538" s="243" t="s">
        <v>1018</v>
      </c>
      <c r="G538" s="240"/>
      <c r="H538" s="242" t="s">
        <v>18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9" t="s">
        <v>152</v>
      </c>
      <c r="AU538" s="249" t="s">
        <v>79</v>
      </c>
      <c r="AV538" s="13" t="s">
        <v>77</v>
      </c>
      <c r="AW538" s="13" t="s">
        <v>32</v>
      </c>
      <c r="AX538" s="13" t="s">
        <v>70</v>
      </c>
      <c r="AY538" s="249" t="s">
        <v>142</v>
      </c>
    </row>
    <row r="539" spans="1:51" s="14" customFormat="1" ht="12">
      <c r="A539" s="14"/>
      <c r="B539" s="250"/>
      <c r="C539" s="251"/>
      <c r="D539" s="241" t="s">
        <v>152</v>
      </c>
      <c r="E539" s="252" t="s">
        <v>18</v>
      </c>
      <c r="F539" s="253" t="s">
        <v>1108</v>
      </c>
      <c r="G539" s="251"/>
      <c r="H539" s="254">
        <v>6</v>
      </c>
      <c r="I539" s="255"/>
      <c r="J539" s="251"/>
      <c r="K539" s="251"/>
      <c r="L539" s="256"/>
      <c r="M539" s="257"/>
      <c r="N539" s="258"/>
      <c r="O539" s="258"/>
      <c r="P539" s="258"/>
      <c r="Q539" s="258"/>
      <c r="R539" s="258"/>
      <c r="S539" s="258"/>
      <c r="T539" s="259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0" t="s">
        <v>152</v>
      </c>
      <c r="AU539" s="260" t="s">
        <v>79</v>
      </c>
      <c r="AV539" s="14" t="s">
        <v>79</v>
      </c>
      <c r="AW539" s="14" t="s">
        <v>32</v>
      </c>
      <c r="AX539" s="14" t="s">
        <v>70</v>
      </c>
      <c r="AY539" s="260" t="s">
        <v>142</v>
      </c>
    </row>
    <row r="540" spans="1:51" s="15" customFormat="1" ht="12">
      <c r="A540" s="15"/>
      <c r="B540" s="261"/>
      <c r="C540" s="262"/>
      <c r="D540" s="241" t="s">
        <v>152</v>
      </c>
      <c r="E540" s="263" t="s">
        <v>18</v>
      </c>
      <c r="F540" s="264" t="s">
        <v>156</v>
      </c>
      <c r="G540" s="262"/>
      <c r="H540" s="265">
        <v>6</v>
      </c>
      <c r="I540" s="266"/>
      <c r="J540" s="262"/>
      <c r="K540" s="262"/>
      <c r="L540" s="267"/>
      <c r="M540" s="268"/>
      <c r="N540" s="269"/>
      <c r="O540" s="269"/>
      <c r="P540" s="269"/>
      <c r="Q540" s="269"/>
      <c r="R540" s="269"/>
      <c r="S540" s="269"/>
      <c r="T540" s="270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71" t="s">
        <v>152</v>
      </c>
      <c r="AU540" s="271" t="s">
        <v>79</v>
      </c>
      <c r="AV540" s="15" t="s">
        <v>150</v>
      </c>
      <c r="AW540" s="15" t="s">
        <v>32</v>
      </c>
      <c r="AX540" s="15" t="s">
        <v>77</v>
      </c>
      <c r="AY540" s="271" t="s">
        <v>142</v>
      </c>
    </row>
    <row r="541" spans="1:65" s="2" customFormat="1" ht="24" customHeight="1">
      <c r="A541" s="39"/>
      <c r="B541" s="40"/>
      <c r="C541" s="227" t="s">
        <v>665</v>
      </c>
      <c r="D541" s="227" t="s">
        <v>145</v>
      </c>
      <c r="E541" s="228" t="s">
        <v>686</v>
      </c>
      <c r="F541" s="229" t="s">
        <v>687</v>
      </c>
      <c r="G541" s="230" t="s">
        <v>309</v>
      </c>
      <c r="H541" s="232"/>
      <c r="I541" s="232"/>
      <c r="J541" s="231">
        <f>ROUND(I541*H541,2)</f>
        <v>0</v>
      </c>
      <c r="K541" s="229" t="s">
        <v>149</v>
      </c>
      <c r="L541" s="45"/>
      <c r="M541" s="233" t="s">
        <v>18</v>
      </c>
      <c r="N541" s="234" t="s">
        <v>41</v>
      </c>
      <c r="O541" s="85"/>
      <c r="P541" s="235">
        <f>O541*H541</f>
        <v>0</v>
      </c>
      <c r="Q541" s="235">
        <v>0</v>
      </c>
      <c r="R541" s="235">
        <f>Q541*H541</f>
        <v>0</v>
      </c>
      <c r="S541" s="235">
        <v>0</v>
      </c>
      <c r="T541" s="236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7" t="s">
        <v>251</v>
      </c>
      <c r="AT541" s="237" t="s">
        <v>145</v>
      </c>
      <c r="AU541" s="237" t="s">
        <v>79</v>
      </c>
      <c r="AY541" s="18" t="s">
        <v>142</v>
      </c>
      <c r="BE541" s="238">
        <f>IF(N541="základní",J541,0)</f>
        <v>0</v>
      </c>
      <c r="BF541" s="238">
        <f>IF(N541="snížená",J541,0)</f>
        <v>0</v>
      </c>
      <c r="BG541" s="238">
        <f>IF(N541="zákl. přenesená",J541,0)</f>
        <v>0</v>
      </c>
      <c r="BH541" s="238">
        <f>IF(N541="sníž. přenesená",J541,0)</f>
        <v>0</v>
      </c>
      <c r="BI541" s="238">
        <f>IF(N541="nulová",J541,0)</f>
        <v>0</v>
      </c>
      <c r="BJ541" s="18" t="s">
        <v>77</v>
      </c>
      <c r="BK541" s="238">
        <f>ROUND(I541*H541,2)</f>
        <v>0</v>
      </c>
      <c r="BL541" s="18" t="s">
        <v>251</v>
      </c>
      <c r="BM541" s="237" t="s">
        <v>1173</v>
      </c>
    </row>
    <row r="542" spans="1:63" s="12" customFormat="1" ht="22.8" customHeight="1">
      <c r="A542" s="12"/>
      <c r="B542" s="211"/>
      <c r="C542" s="212"/>
      <c r="D542" s="213" t="s">
        <v>69</v>
      </c>
      <c r="E542" s="225" t="s">
        <v>689</v>
      </c>
      <c r="F542" s="225" t="s">
        <v>690</v>
      </c>
      <c r="G542" s="212"/>
      <c r="H542" s="212"/>
      <c r="I542" s="215"/>
      <c r="J542" s="226">
        <f>BK542</f>
        <v>0</v>
      </c>
      <c r="K542" s="212"/>
      <c r="L542" s="217"/>
      <c r="M542" s="218"/>
      <c r="N542" s="219"/>
      <c r="O542" s="219"/>
      <c r="P542" s="220">
        <f>SUM(P543:P564)</f>
        <v>0</v>
      </c>
      <c r="Q542" s="219"/>
      <c r="R542" s="220">
        <f>SUM(R543:R564)</f>
        <v>0.0788</v>
      </c>
      <c r="S542" s="219"/>
      <c r="T542" s="221">
        <f>SUM(T543:T564)</f>
        <v>0.192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2" t="s">
        <v>79</v>
      </c>
      <c r="AT542" s="223" t="s">
        <v>69</v>
      </c>
      <c r="AU542" s="223" t="s">
        <v>77</v>
      </c>
      <c r="AY542" s="222" t="s">
        <v>142</v>
      </c>
      <c r="BK542" s="224">
        <f>SUM(BK543:BK564)</f>
        <v>0</v>
      </c>
    </row>
    <row r="543" spans="1:65" s="2" customFormat="1" ht="24" customHeight="1">
      <c r="A543" s="39"/>
      <c r="B543" s="40"/>
      <c r="C543" s="227" t="s">
        <v>669</v>
      </c>
      <c r="D543" s="227" t="s">
        <v>145</v>
      </c>
      <c r="E543" s="228" t="s">
        <v>692</v>
      </c>
      <c r="F543" s="229" t="s">
        <v>1174</v>
      </c>
      <c r="G543" s="230" t="s">
        <v>641</v>
      </c>
      <c r="H543" s="231">
        <v>1</v>
      </c>
      <c r="I543" s="232"/>
      <c r="J543" s="231">
        <f>ROUND(I543*H543,2)</f>
        <v>0</v>
      </c>
      <c r="K543" s="229" t="s">
        <v>231</v>
      </c>
      <c r="L543" s="45"/>
      <c r="M543" s="233" t="s">
        <v>18</v>
      </c>
      <c r="N543" s="234" t="s">
        <v>41</v>
      </c>
      <c r="O543" s="85"/>
      <c r="P543" s="235">
        <f>O543*H543</f>
        <v>0</v>
      </c>
      <c r="Q543" s="235">
        <v>0</v>
      </c>
      <c r="R543" s="235">
        <f>Q543*H543</f>
        <v>0</v>
      </c>
      <c r="S543" s="235">
        <v>0</v>
      </c>
      <c r="T543" s="236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7" t="s">
        <v>251</v>
      </c>
      <c r="AT543" s="237" t="s">
        <v>145</v>
      </c>
      <c r="AU543" s="237" t="s">
        <v>79</v>
      </c>
      <c r="AY543" s="18" t="s">
        <v>142</v>
      </c>
      <c r="BE543" s="238">
        <f>IF(N543="základní",J543,0)</f>
        <v>0</v>
      </c>
      <c r="BF543" s="238">
        <f>IF(N543="snížená",J543,0)</f>
        <v>0</v>
      </c>
      <c r="BG543" s="238">
        <f>IF(N543="zákl. přenesená",J543,0)</f>
        <v>0</v>
      </c>
      <c r="BH543" s="238">
        <f>IF(N543="sníž. přenesená",J543,0)</f>
        <v>0</v>
      </c>
      <c r="BI543" s="238">
        <f>IF(N543="nulová",J543,0)</f>
        <v>0</v>
      </c>
      <c r="BJ543" s="18" t="s">
        <v>77</v>
      </c>
      <c r="BK543" s="238">
        <f>ROUND(I543*H543,2)</f>
        <v>0</v>
      </c>
      <c r="BL543" s="18" t="s">
        <v>251</v>
      </c>
      <c r="BM543" s="237" t="s">
        <v>1175</v>
      </c>
    </row>
    <row r="544" spans="1:65" s="2" customFormat="1" ht="24" customHeight="1">
      <c r="A544" s="39"/>
      <c r="B544" s="40"/>
      <c r="C544" s="227" t="s">
        <v>673</v>
      </c>
      <c r="D544" s="227" t="s">
        <v>145</v>
      </c>
      <c r="E544" s="228" t="s">
        <v>696</v>
      </c>
      <c r="F544" s="229" t="s">
        <v>697</v>
      </c>
      <c r="G544" s="230" t="s">
        <v>367</v>
      </c>
      <c r="H544" s="231">
        <v>4</v>
      </c>
      <c r="I544" s="232"/>
      <c r="J544" s="231">
        <f>ROUND(I544*H544,2)</f>
        <v>0</v>
      </c>
      <c r="K544" s="229" t="s">
        <v>149</v>
      </c>
      <c r="L544" s="45"/>
      <c r="M544" s="233" t="s">
        <v>18</v>
      </c>
      <c r="N544" s="234" t="s">
        <v>41</v>
      </c>
      <c r="O544" s="85"/>
      <c r="P544" s="235">
        <f>O544*H544</f>
        <v>0</v>
      </c>
      <c r="Q544" s="235">
        <v>0</v>
      </c>
      <c r="R544" s="235">
        <f>Q544*H544</f>
        <v>0</v>
      </c>
      <c r="S544" s="235">
        <v>0</v>
      </c>
      <c r="T544" s="236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7" t="s">
        <v>251</v>
      </c>
      <c r="AT544" s="237" t="s">
        <v>145</v>
      </c>
      <c r="AU544" s="237" t="s">
        <v>79</v>
      </c>
      <c r="AY544" s="18" t="s">
        <v>142</v>
      </c>
      <c r="BE544" s="238">
        <f>IF(N544="základní",J544,0)</f>
        <v>0</v>
      </c>
      <c r="BF544" s="238">
        <f>IF(N544="snížená",J544,0)</f>
        <v>0</v>
      </c>
      <c r="BG544" s="238">
        <f>IF(N544="zákl. přenesená",J544,0)</f>
        <v>0</v>
      </c>
      <c r="BH544" s="238">
        <f>IF(N544="sníž. přenesená",J544,0)</f>
        <v>0</v>
      </c>
      <c r="BI544" s="238">
        <f>IF(N544="nulová",J544,0)</f>
        <v>0</v>
      </c>
      <c r="BJ544" s="18" t="s">
        <v>77</v>
      </c>
      <c r="BK544" s="238">
        <f>ROUND(I544*H544,2)</f>
        <v>0</v>
      </c>
      <c r="BL544" s="18" t="s">
        <v>251</v>
      </c>
      <c r="BM544" s="237" t="s">
        <v>1176</v>
      </c>
    </row>
    <row r="545" spans="1:51" s="13" customFormat="1" ht="12">
      <c r="A545" s="13"/>
      <c r="B545" s="239"/>
      <c r="C545" s="240"/>
      <c r="D545" s="241" t="s">
        <v>152</v>
      </c>
      <c r="E545" s="242" t="s">
        <v>18</v>
      </c>
      <c r="F545" s="243" t="s">
        <v>1018</v>
      </c>
      <c r="G545" s="240"/>
      <c r="H545" s="242" t="s">
        <v>18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9" t="s">
        <v>152</v>
      </c>
      <c r="AU545" s="249" t="s">
        <v>79</v>
      </c>
      <c r="AV545" s="13" t="s">
        <v>77</v>
      </c>
      <c r="AW545" s="13" t="s">
        <v>32</v>
      </c>
      <c r="AX545" s="13" t="s">
        <v>70</v>
      </c>
      <c r="AY545" s="249" t="s">
        <v>142</v>
      </c>
    </row>
    <row r="546" spans="1:51" s="14" customFormat="1" ht="12">
      <c r="A546" s="14"/>
      <c r="B546" s="250"/>
      <c r="C546" s="251"/>
      <c r="D546" s="241" t="s">
        <v>152</v>
      </c>
      <c r="E546" s="252" t="s">
        <v>18</v>
      </c>
      <c r="F546" s="253" t="s">
        <v>150</v>
      </c>
      <c r="G546" s="251"/>
      <c r="H546" s="254">
        <v>4</v>
      </c>
      <c r="I546" s="255"/>
      <c r="J546" s="251"/>
      <c r="K546" s="251"/>
      <c r="L546" s="256"/>
      <c r="M546" s="257"/>
      <c r="N546" s="258"/>
      <c r="O546" s="258"/>
      <c r="P546" s="258"/>
      <c r="Q546" s="258"/>
      <c r="R546" s="258"/>
      <c r="S546" s="258"/>
      <c r="T546" s="25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0" t="s">
        <v>152</v>
      </c>
      <c r="AU546" s="260" t="s">
        <v>79</v>
      </c>
      <c r="AV546" s="14" t="s">
        <v>79</v>
      </c>
      <c r="AW546" s="14" t="s">
        <v>32</v>
      </c>
      <c r="AX546" s="14" t="s">
        <v>70</v>
      </c>
      <c r="AY546" s="260" t="s">
        <v>142</v>
      </c>
    </row>
    <row r="547" spans="1:51" s="15" customFormat="1" ht="12">
      <c r="A547" s="15"/>
      <c r="B547" s="261"/>
      <c r="C547" s="262"/>
      <c r="D547" s="241" t="s">
        <v>152</v>
      </c>
      <c r="E547" s="263" t="s">
        <v>18</v>
      </c>
      <c r="F547" s="264" t="s">
        <v>156</v>
      </c>
      <c r="G547" s="262"/>
      <c r="H547" s="265">
        <v>4</v>
      </c>
      <c r="I547" s="266"/>
      <c r="J547" s="262"/>
      <c r="K547" s="262"/>
      <c r="L547" s="267"/>
      <c r="M547" s="268"/>
      <c r="N547" s="269"/>
      <c r="O547" s="269"/>
      <c r="P547" s="269"/>
      <c r="Q547" s="269"/>
      <c r="R547" s="269"/>
      <c r="S547" s="269"/>
      <c r="T547" s="270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71" t="s">
        <v>152</v>
      </c>
      <c r="AU547" s="271" t="s">
        <v>79</v>
      </c>
      <c r="AV547" s="15" t="s">
        <v>150</v>
      </c>
      <c r="AW547" s="15" t="s">
        <v>32</v>
      </c>
      <c r="AX547" s="15" t="s">
        <v>77</v>
      </c>
      <c r="AY547" s="271" t="s">
        <v>142</v>
      </c>
    </row>
    <row r="548" spans="1:65" s="2" customFormat="1" ht="16.5" customHeight="1">
      <c r="A548" s="39"/>
      <c r="B548" s="40"/>
      <c r="C548" s="272" t="s">
        <v>677</v>
      </c>
      <c r="D548" s="272" t="s">
        <v>321</v>
      </c>
      <c r="E548" s="273" t="s">
        <v>700</v>
      </c>
      <c r="F548" s="274" t="s">
        <v>701</v>
      </c>
      <c r="G548" s="275" t="s">
        <v>367</v>
      </c>
      <c r="H548" s="276">
        <v>4</v>
      </c>
      <c r="I548" s="277"/>
      <c r="J548" s="276">
        <f>ROUND(I548*H548,2)</f>
        <v>0</v>
      </c>
      <c r="K548" s="274" t="s">
        <v>149</v>
      </c>
      <c r="L548" s="278"/>
      <c r="M548" s="279" t="s">
        <v>18</v>
      </c>
      <c r="N548" s="280" t="s">
        <v>41</v>
      </c>
      <c r="O548" s="85"/>
      <c r="P548" s="235">
        <f>O548*H548</f>
        <v>0</v>
      </c>
      <c r="Q548" s="235">
        <v>0.0185</v>
      </c>
      <c r="R548" s="235">
        <f>Q548*H548</f>
        <v>0.074</v>
      </c>
      <c r="S548" s="235">
        <v>0</v>
      </c>
      <c r="T548" s="236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7" t="s">
        <v>324</v>
      </c>
      <c r="AT548" s="237" t="s">
        <v>321</v>
      </c>
      <c r="AU548" s="237" t="s">
        <v>79</v>
      </c>
      <c r="AY548" s="18" t="s">
        <v>142</v>
      </c>
      <c r="BE548" s="238">
        <f>IF(N548="základní",J548,0)</f>
        <v>0</v>
      </c>
      <c r="BF548" s="238">
        <f>IF(N548="snížená",J548,0)</f>
        <v>0</v>
      </c>
      <c r="BG548" s="238">
        <f>IF(N548="zákl. přenesená",J548,0)</f>
        <v>0</v>
      </c>
      <c r="BH548" s="238">
        <f>IF(N548="sníž. přenesená",J548,0)</f>
        <v>0</v>
      </c>
      <c r="BI548" s="238">
        <f>IF(N548="nulová",J548,0)</f>
        <v>0</v>
      </c>
      <c r="BJ548" s="18" t="s">
        <v>77</v>
      </c>
      <c r="BK548" s="238">
        <f>ROUND(I548*H548,2)</f>
        <v>0</v>
      </c>
      <c r="BL548" s="18" t="s">
        <v>251</v>
      </c>
      <c r="BM548" s="237" t="s">
        <v>1177</v>
      </c>
    </row>
    <row r="549" spans="1:51" s="13" customFormat="1" ht="12">
      <c r="A549" s="13"/>
      <c r="B549" s="239"/>
      <c r="C549" s="240"/>
      <c r="D549" s="241" t="s">
        <v>152</v>
      </c>
      <c r="E549" s="242" t="s">
        <v>18</v>
      </c>
      <c r="F549" s="243" t="s">
        <v>1018</v>
      </c>
      <c r="G549" s="240"/>
      <c r="H549" s="242" t="s">
        <v>18</v>
      </c>
      <c r="I549" s="244"/>
      <c r="J549" s="240"/>
      <c r="K549" s="240"/>
      <c r="L549" s="245"/>
      <c r="M549" s="246"/>
      <c r="N549" s="247"/>
      <c r="O549" s="247"/>
      <c r="P549" s="247"/>
      <c r="Q549" s="247"/>
      <c r="R549" s="247"/>
      <c r="S549" s="247"/>
      <c r="T549" s="24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9" t="s">
        <v>152</v>
      </c>
      <c r="AU549" s="249" t="s">
        <v>79</v>
      </c>
      <c r="AV549" s="13" t="s">
        <v>77</v>
      </c>
      <c r="AW549" s="13" t="s">
        <v>32</v>
      </c>
      <c r="AX549" s="13" t="s">
        <v>70</v>
      </c>
      <c r="AY549" s="249" t="s">
        <v>142</v>
      </c>
    </row>
    <row r="550" spans="1:51" s="14" customFormat="1" ht="12">
      <c r="A550" s="14"/>
      <c r="B550" s="250"/>
      <c r="C550" s="251"/>
      <c r="D550" s="241" t="s">
        <v>152</v>
      </c>
      <c r="E550" s="252" t="s">
        <v>18</v>
      </c>
      <c r="F550" s="253" t="s">
        <v>150</v>
      </c>
      <c r="G550" s="251"/>
      <c r="H550" s="254">
        <v>4</v>
      </c>
      <c r="I550" s="255"/>
      <c r="J550" s="251"/>
      <c r="K550" s="251"/>
      <c r="L550" s="256"/>
      <c r="M550" s="257"/>
      <c r="N550" s="258"/>
      <c r="O550" s="258"/>
      <c r="P550" s="258"/>
      <c r="Q550" s="258"/>
      <c r="R550" s="258"/>
      <c r="S550" s="258"/>
      <c r="T550" s="25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0" t="s">
        <v>152</v>
      </c>
      <c r="AU550" s="260" t="s">
        <v>79</v>
      </c>
      <c r="AV550" s="14" t="s">
        <v>79</v>
      </c>
      <c r="AW550" s="14" t="s">
        <v>32</v>
      </c>
      <c r="AX550" s="14" t="s">
        <v>70</v>
      </c>
      <c r="AY550" s="260" t="s">
        <v>142</v>
      </c>
    </row>
    <row r="551" spans="1:51" s="15" customFormat="1" ht="12">
      <c r="A551" s="15"/>
      <c r="B551" s="261"/>
      <c r="C551" s="262"/>
      <c r="D551" s="241" t="s">
        <v>152</v>
      </c>
      <c r="E551" s="263" t="s">
        <v>18</v>
      </c>
      <c r="F551" s="264" t="s">
        <v>156</v>
      </c>
      <c r="G551" s="262"/>
      <c r="H551" s="265">
        <v>4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1" t="s">
        <v>152</v>
      </c>
      <c r="AU551" s="271" t="s">
        <v>79</v>
      </c>
      <c r="AV551" s="15" t="s">
        <v>150</v>
      </c>
      <c r="AW551" s="15" t="s">
        <v>32</v>
      </c>
      <c r="AX551" s="15" t="s">
        <v>77</v>
      </c>
      <c r="AY551" s="271" t="s">
        <v>142</v>
      </c>
    </row>
    <row r="552" spans="1:65" s="2" customFormat="1" ht="16.5" customHeight="1">
      <c r="A552" s="39"/>
      <c r="B552" s="40"/>
      <c r="C552" s="227" t="s">
        <v>681</v>
      </c>
      <c r="D552" s="227" t="s">
        <v>145</v>
      </c>
      <c r="E552" s="228" t="s">
        <v>704</v>
      </c>
      <c r="F552" s="229" t="s">
        <v>705</v>
      </c>
      <c r="G552" s="230" t="s">
        <v>367</v>
      </c>
      <c r="H552" s="231">
        <v>4</v>
      </c>
      <c r="I552" s="232"/>
      <c r="J552" s="231">
        <f>ROUND(I552*H552,2)</f>
        <v>0</v>
      </c>
      <c r="K552" s="229" t="s">
        <v>149</v>
      </c>
      <c r="L552" s="45"/>
      <c r="M552" s="233" t="s">
        <v>18</v>
      </c>
      <c r="N552" s="234" t="s">
        <v>41</v>
      </c>
      <c r="O552" s="85"/>
      <c r="P552" s="235">
        <f>O552*H552</f>
        <v>0</v>
      </c>
      <c r="Q552" s="235">
        <v>0</v>
      </c>
      <c r="R552" s="235">
        <f>Q552*H552</f>
        <v>0</v>
      </c>
      <c r="S552" s="235">
        <v>0</v>
      </c>
      <c r="T552" s="23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7" t="s">
        <v>251</v>
      </c>
      <c r="AT552" s="237" t="s">
        <v>145</v>
      </c>
      <c r="AU552" s="237" t="s">
        <v>79</v>
      </c>
      <c r="AY552" s="18" t="s">
        <v>142</v>
      </c>
      <c r="BE552" s="238">
        <f>IF(N552="základní",J552,0)</f>
        <v>0</v>
      </c>
      <c r="BF552" s="238">
        <f>IF(N552="snížená",J552,0)</f>
        <v>0</v>
      </c>
      <c r="BG552" s="238">
        <f>IF(N552="zákl. přenesená",J552,0)</f>
        <v>0</v>
      </c>
      <c r="BH552" s="238">
        <f>IF(N552="sníž. přenesená",J552,0)</f>
        <v>0</v>
      </c>
      <c r="BI552" s="238">
        <f>IF(N552="nulová",J552,0)</f>
        <v>0</v>
      </c>
      <c r="BJ552" s="18" t="s">
        <v>77</v>
      </c>
      <c r="BK552" s="238">
        <f>ROUND(I552*H552,2)</f>
        <v>0</v>
      </c>
      <c r="BL552" s="18" t="s">
        <v>251</v>
      </c>
      <c r="BM552" s="237" t="s">
        <v>1178</v>
      </c>
    </row>
    <row r="553" spans="1:51" s="13" customFormat="1" ht="12">
      <c r="A553" s="13"/>
      <c r="B553" s="239"/>
      <c r="C553" s="240"/>
      <c r="D553" s="241" t="s">
        <v>152</v>
      </c>
      <c r="E553" s="242" t="s">
        <v>18</v>
      </c>
      <c r="F553" s="243" t="s">
        <v>1018</v>
      </c>
      <c r="G553" s="240"/>
      <c r="H553" s="242" t="s">
        <v>18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152</v>
      </c>
      <c r="AU553" s="249" t="s">
        <v>79</v>
      </c>
      <c r="AV553" s="13" t="s">
        <v>77</v>
      </c>
      <c r="AW553" s="13" t="s">
        <v>32</v>
      </c>
      <c r="AX553" s="13" t="s">
        <v>70</v>
      </c>
      <c r="AY553" s="249" t="s">
        <v>142</v>
      </c>
    </row>
    <row r="554" spans="1:51" s="14" customFormat="1" ht="12">
      <c r="A554" s="14"/>
      <c r="B554" s="250"/>
      <c r="C554" s="251"/>
      <c r="D554" s="241" t="s">
        <v>152</v>
      </c>
      <c r="E554" s="252" t="s">
        <v>18</v>
      </c>
      <c r="F554" s="253" t="s">
        <v>150</v>
      </c>
      <c r="G554" s="251"/>
      <c r="H554" s="254">
        <v>4</v>
      </c>
      <c r="I554" s="255"/>
      <c r="J554" s="251"/>
      <c r="K554" s="251"/>
      <c r="L554" s="256"/>
      <c r="M554" s="257"/>
      <c r="N554" s="258"/>
      <c r="O554" s="258"/>
      <c r="P554" s="258"/>
      <c r="Q554" s="258"/>
      <c r="R554" s="258"/>
      <c r="S554" s="258"/>
      <c r="T554" s="25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0" t="s">
        <v>152</v>
      </c>
      <c r="AU554" s="260" t="s">
        <v>79</v>
      </c>
      <c r="AV554" s="14" t="s">
        <v>79</v>
      </c>
      <c r="AW554" s="14" t="s">
        <v>32</v>
      </c>
      <c r="AX554" s="14" t="s">
        <v>70</v>
      </c>
      <c r="AY554" s="260" t="s">
        <v>142</v>
      </c>
    </row>
    <row r="555" spans="1:51" s="15" customFormat="1" ht="12">
      <c r="A555" s="15"/>
      <c r="B555" s="261"/>
      <c r="C555" s="262"/>
      <c r="D555" s="241" t="s">
        <v>152</v>
      </c>
      <c r="E555" s="263" t="s">
        <v>18</v>
      </c>
      <c r="F555" s="264" t="s">
        <v>156</v>
      </c>
      <c r="G555" s="262"/>
      <c r="H555" s="265">
        <v>4</v>
      </c>
      <c r="I555" s="266"/>
      <c r="J555" s="262"/>
      <c r="K555" s="262"/>
      <c r="L555" s="267"/>
      <c r="M555" s="268"/>
      <c r="N555" s="269"/>
      <c r="O555" s="269"/>
      <c r="P555" s="269"/>
      <c r="Q555" s="269"/>
      <c r="R555" s="269"/>
      <c r="S555" s="269"/>
      <c r="T555" s="270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71" t="s">
        <v>152</v>
      </c>
      <c r="AU555" s="271" t="s">
        <v>79</v>
      </c>
      <c r="AV555" s="15" t="s">
        <v>150</v>
      </c>
      <c r="AW555" s="15" t="s">
        <v>32</v>
      </c>
      <c r="AX555" s="15" t="s">
        <v>77</v>
      </c>
      <c r="AY555" s="271" t="s">
        <v>142</v>
      </c>
    </row>
    <row r="556" spans="1:65" s="2" customFormat="1" ht="16.5" customHeight="1">
      <c r="A556" s="39"/>
      <c r="B556" s="40"/>
      <c r="C556" s="272" t="s">
        <v>685</v>
      </c>
      <c r="D556" s="272" t="s">
        <v>321</v>
      </c>
      <c r="E556" s="273" t="s">
        <v>708</v>
      </c>
      <c r="F556" s="274" t="s">
        <v>709</v>
      </c>
      <c r="G556" s="275" t="s">
        <v>367</v>
      </c>
      <c r="H556" s="276">
        <v>4</v>
      </c>
      <c r="I556" s="277"/>
      <c r="J556" s="276">
        <f>ROUND(I556*H556,2)</f>
        <v>0</v>
      </c>
      <c r="K556" s="274" t="s">
        <v>149</v>
      </c>
      <c r="L556" s="278"/>
      <c r="M556" s="279" t="s">
        <v>18</v>
      </c>
      <c r="N556" s="280" t="s">
        <v>41</v>
      </c>
      <c r="O556" s="85"/>
      <c r="P556" s="235">
        <f>O556*H556</f>
        <v>0</v>
      </c>
      <c r="Q556" s="235">
        <v>0.0012</v>
      </c>
      <c r="R556" s="235">
        <f>Q556*H556</f>
        <v>0.0048</v>
      </c>
      <c r="S556" s="235">
        <v>0</v>
      </c>
      <c r="T556" s="236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7" t="s">
        <v>324</v>
      </c>
      <c r="AT556" s="237" t="s">
        <v>321</v>
      </c>
      <c r="AU556" s="237" t="s">
        <v>79</v>
      </c>
      <c r="AY556" s="18" t="s">
        <v>142</v>
      </c>
      <c r="BE556" s="238">
        <f>IF(N556="základní",J556,0)</f>
        <v>0</v>
      </c>
      <c r="BF556" s="238">
        <f>IF(N556="snížená",J556,0)</f>
        <v>0</v>
      </c>
      <c r="BG556" s="238">
        <f>IF(N556="zákl. přenesená",J556,0)</f>
        <v>0</v>
      </c>
      <c r="BH556" s="238">
        <f>IF(N556="sníž. přenesená",J556,0)</f>
        <v>0</v>
      </c>
      <c r="BI556" s="238">
        <f>IF(N556="nulová",J556,0)</f>
        <v>0</v>
      </c>
      <c r="BJ556" s="18" t="s">
        <v>77</v>
      </c>
      <c r="BK556" s="238">
        <f>ROUND(I556*H556,2)</f>
        <v>0</v>
      </c>
      <c r="BL556" s="18" t="s">
        <v>251</v>
      </c>
      <c r="BM556" s="237" t="s">
        <v>1179</v>
      </c>
    </row>
    <row r="557" spans="1:51" s="13" customFormat="1" ht="12">
      <c r="A557" s="13"/>
      <c r="B557" s="239"/>
      <c r="C557" s="240"/>
      <c r="D557" s="241" t="s">
        <v>152</v>
      </c>
      <c r="E557" s="242" t="s">
        <v>18</v>
      </c>
      <c r="F557" s="243" t="s">
        <v>1018</v>
      </c>
      <c r="G557" s="240"/>
      <c r="H557" s="242" t="s">
        <v>18</v>
      </c>
      <c r="I557" s="244"/>
      <c r="J557" s="240"/>
      <c r="K557" s="240"/>
      <c r="L557" s="245"/>
      <c r="M557" s="246"/>
      <c r="N557" s="247"/>
      <c r="O557" s="247"/>
      <c r="P557" s="247"/>
      <c r="Q557" s="247"/>
      <c r="R557" s="247"/>
      <c r="S557" s="247"/>
      <c r="T557" s="24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9" t="s">
        <v>152</v>
      </c>
      <c r="AU557" s="249" t="s">
        <v>79</v>
      </c>
      <c r="AV557" s="13" t="s">
        <v>77</v>
      </c>
      <c r="AW557" s="13" t="s">
        <v>32</v>
      </c>
      <c r="AX557" s="13" t="s">
        <v>70</v>
      </c>
      <c r="AY557" s="249" t="s">
        <v>142</v>
      </c>
    </row>
    <row r="558" spans="1:51" s="14" customFormat="1" ht="12">
      <c r="A558" s="14"/>
      <c r="B558" s="250"/>
      <c r="C558" s="251"/>
      <c r="D558" s="241" t="s">
        <v>152</v>
      </c>
      <c r="E558" s="252" t="s">
        <v>18</v>
      </c>
      <c r="F558" s="253" t="s">
        <v>150</v>
      </c>
      <c r="G558" s="251"/>
      <c r="H558" s="254">
        <v>4</v>
      </c>
      <c r="I558" s="255"/>
      <c r="J558" s="251"/>
      <c r="K558" s="251"/>
      <c r="L558" s="256"/>
      <c r="M558" s="257"/>
      <c r="N558" s="258"/>
      <c r="O558" s="258"/>
      <c r="P558" s="258"/>
      <c r="Q558" s="258"/>
      <c r="R558" s="258"/>
      <c r="S558" s="258"/>
      <c r="T558" s="259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0" t="s">
        <v>152</v>
      </c>
      <c r="AU558" s="260" t="s">
        <v>79</v>
      </c>
      <c r="AV558" s="14" t="s">
        <v>79</v>
      </c>
      <c r="AW558" s="14" t="s">
        <v>32</v>
      </c>
      <c r="AX558" s="14" t="s">
        <v>70</v>
      </c>
      <c r="AY558" s="260" t="s">
        <v>142</v>
      </c>
    </row>
    <row r="559" spans="1:51" s="15" customFormat="1" ht="12">
      <c r="A559" s="15"/>
      <c r="B559" s="261"/>
      <c r="C559" s="262"/>
      <c r="D559" s="241" t="s">
        <v>152</v>
      </c>
      <c r="E559" s="263" t="s">
        <v>18</v>
      </c>
      <c r="F559" s="264" t="s">
        <v>156</v>
      </c>
      <c r="G559" s="262"/>
      <c r="H559" s="265">
        <v>4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1" t="s">
        <v>152</v>
      </c>
      <c r="AU559" s="271" t="s">
        <v>79</v>
      </c>
      <c r="AV559" s="15" t="s">
        <v>150</v>
      </c>
      <c r="AW559" s="15" t="s">
        <v>32</v>
      </c>
      <c r="AX559" s="15" t="s">
        <v>77</v>
      </c>
      <c r="AY559" s="271" t="s">
        <v>142</v>
      </c>
    </row>
    <row r="560" spans="1:65" s="2" customFormat="1" ht="24" customHeight="1">
      <c r="A560" s="39"/>
      <c r="B560" s="40"/>
      <c r="C560" s="227" t="s">
        <v>691</v>
      </c>
      <c r="D560" s="227" t="s">
        <v>145</v>
      </c>
      <c r="E560" s="228" t="s">
        <v>712</v>
      </c>
      <c r="F560" s="229" t="s">
        <v>713</v>
      </c>
      <c r="G560" s="230" t="s">
        <v>367</v>
      </c>
      <c r="H560" s="231">
        <v>8</v>
      </c>
      <c r="I560" s="232"/>
      <c r="J560" s="231">
        <f>ROUND(I560*H560,2)</f>
        <v>0</v>
      </c>
      <c r="K560" s="229" t="s">
        <v>149</v>
      </c>
      <c r="L560" s="45"/>
      <c r="M560" s="233" t="s">
        <v>18</v>
      </c>
      <c r="N560" s="234" t="s">
        <v>41</v>
      </c>
      <c r="O560" s="85"/>
      <c r="P560" s="235">
        <f>O560*H560</f>
        <v>0</v>
      </c>
      <c r="Q560" s="235">
        <v>0</v>
      </c>
      <c r="R560" s="235">
        <f>Q560*H560</f>
        <v>0</v>
      </c>
      <c r="S560" s="235">
        <v>0.024</v>
      </c>
      <c r="T560" s="236">
        <f>S560*H560</f>
        <v>0.192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7" t="s">
        <v>251</v>
      </c>
      <c r="AT560" s="237" t="s">
        <v>145</v>
      </c>
      <c r="AU560" s="237" t="s">
        <v>79</v>
      </c>
      <c r="AY560" s="18" t="s">
        <v>142</v>
      </c>
      <c r="BE560" s="238">
        <f>IF(N560="základní",J560,0)</f>
        <v>0</v>
      </c>
      <c r="BF560" s="238">
        <f>IF(N560="snížená",J560,0)</f>
        <v>0</v>
      </c>
      <c r="BG560" s="238">
        <f>IF(N560="zákl. přenesená",J560,0)</f>
        <v>0</v>
      </c>
      <c r="BH560" s="238">
        <f>IF(N560="sníž. přenesená",J560,0)</f>
        <v>0</v>
      </c>
      <c r="BI560" s="238">
        <f>IF(N560="nulová",J560,0)</f>
        <v>0</v>
      </c>
      <c r="BJ560" s="18" t="s">
        <v>77</v>
      </c>
      <c r="BK560" s="238">
        <f>ROUND(I560*H560,2)</f>
        <v>0</v>
      </c>
      <c r="BL560" s="18" t="s">
        <v>251</v>
      </c>
      <c r="BM560" s="237" t="s">
        <v>1180</v>
      </c>
    </row>
    <row r="561" spans="1:51" s="13" customFormat="1" ht="12">
      <c r="A561" s="13"/>
      <c r="B561" s="239"/>
      <c r="C561" s="240"/>
      <c r="D561" s="241" t="s">
        <v>152</v>
      </c>
      <c r="E561" s="242" t="s">
        <v>18</v>
      </c>
      <c r="F561" s="243" t="s">
        <v>1181</v>
      </c>
      <c r="G561" s="240"/>
      <c r="H561" s="242" t="s">
        <v>18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9" t="s">
        <v>152</v>
      </c>
      <c r="AU561" s="249" t="s">
        <v>79</v>
      </c>
      <c r="AV561" s="13" t="s">
        <v>77</v>
      </c>
      <c r="AW561" s="13" t="s">
        <v>32</v>
      </c>
      <c r="AX561" s="13" t="s">
        <v>70</v>
      </c>
      <c r="AY561" s="249" t="s">
        <v>142</v>
      </c>
    </row>
    <row r="562" spans="1:51" s="14" customFormat="1" ht="12">
      <c r="A562" s="14"/>
      <c r="B562" s="250"/>
      <c r="C562" s="251"/>
      <c r="D562" s="241" t="s">
        <v>152</v>
      </c>
      <c r="E562" s="252" t="s">
        <v>18</v>
      </c>
      <c r="F562" s="253" t="s">
        <v>1182</v>
      </c>
      <c r="G562" s="251"/>
      <c r="H562" s="254">
        <v>8</v>
      </c>
      <c r="I562" s="255"/>
      <c r="J562" s="251"/>
      <c r="K562" s="251"/>
      <c r="L562" s="256"/>
      <c r="M562" s="257"/>
      <c r="N562" s="258"/>
      <c r="O562" s="258"/>
      <c r="P562" s="258"/>
      <c r="Q562" s="258"/>
      <c r="R562" s="258"/>
      <c r="S562" s="258"/>
      <c r="T562" s="25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0" t="s">
        <v>152</v>
      </c>
      <c r="AU562" s="260" t="s">
        <v>79</v>
      </c>
      <c r="AV562" s="14" t="s">
        <v>79</v>
      </c>
      <c r="AW562" s="14" t="s">
        <v>32</v>
      </c>
      <c r="AX562" s="14" t="s">
        <v>70</v>
      </c>
      <c r="AY562" s="260" t="s">
        <v>142</v>
      </c>
    </row>
    <row r="563" spans="1:51" s="15" customFormat="1" ht="12">
      <c r="A563" s="15"/>
      <c r="B563" s="261"/>
      <c r="C563" s="262"/>
      <c r="D563" s="241" t="s">
        <v>152</v>
      </c>
      <c r="E563" s="263" t="s">
        <v>18</v>
      </c>
      <c r="F563" s="264" t="s">
        <v>156</v>
      </c>
      <c r="G563" s="262"/>
      <c r="H563" s="265">
        <v>8</v>
      </c>
      <c r="I563" s="266"/>
      <c r="J563" s="262"/>
      <c r="K563" s="262"/>
      <c r="L563" s="267"/>
      <c r="M563" s="268"/>
      <c r="N563" s="269"/>
      <c r="O563" s="269"/>
      <c r="P563" s="269"/>
      <c r="Q563" s="269"/>
      <c r="R563" s="269"/>
      <c r="S563" s="269"/>
      <c r="T563" s="270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1" t="s">
        <v>152</v>
      </c>
      <c r="AU563" s="271" t="s">
        <v>79</v>
      </c>
      <c r="AV563" s="15" t="s">
        <v>150</v>
      </c>
      <c r="AW563" s="15" t="s">
        <v>32</v>
      </c>
      <c r="AX563" s="15" t="s">
        <v>77</v>
      </c>
      <c r="AY563" s="271" t="s">
        <v>142</v>
      </c>
    </row>
    <row r="564" spans="1:65" s="2" customFormat="1" ht="24" customHeight="1">
      <c r="A564" s="39"/>
      <c r="B564" s="40"/>
      <c r="C564" s="227" t="s">
        <v>695</v>
      </c>
      <c r="D564" s="227" t="s">
        <v>145</v>
      </c>
      <c r="E564" s="228" t="s">
        <v>716</v>
      </c>
      <c r="F564" s="229" t="s">
        <v>717</v>
      </c>
      <c r="G564" s="230" t="s">
        <v>309</v>
      </c>
      <c r="H564" s="232"/>
      <c r="I564" s="232"/>
      <c r="J564" s="231">
        <f>ROUND(I564*H564,2)</f>
        <v>0</v>
      </c>
      <c r="K564" s="229" t="s">
        <v>149</v>
      </c>
      <c r="L564" s="45"/>
      <c r="M564" s="233" t="s">
        <v>18</v>
      </c>
      <c r="N564" s="234" t="s">
        <v>41</v>
      </c>
      <c r="O564" s="85"/>
      <c r="P564" s="235">
        <f>O564*H564</f>
        <v>0</v>
      </c>
      <c r="Q564" s="235">
        <v>0</v>
      </c>
      <c r="R564" s="235">
        <f>Q564*H564</f>
        <v>0</v>
      </c>
      <c r="S564" s="235">
        <v>0</v>
      </c>
      <c r="T564" s="236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7" t="s">
        <v>251</v>
      </c>
      <c r="AT564" s="237" t="s">
        <v>145</v>
      </c>
      <c r="AU564" s="237" t="s">
        <v>79</v>
      </c>
      <c r="AY564" s="18" t="s">
        <v>142</v>
      </c>
      <c r="BE564" s="238">
        <f>IF(N564="základní",J564,0)</f>
        <v>0</v>
      </c>
      <c r="BF564" s="238">
        <f>IF(N564="snížená",J564,0)</f>
        <v>0</v>
      </c>
      <c r="BG564" s="238">
        <f>IF(N564="zákl. přenesená",J564,0)</f>
        <v>0</v>
      </c>
      <c r="BH564" s="238">
        <f>IF(N564="sníž. přenesená",J564,0)</f>
        <v>0</v>
      </c>
      <c r="BI564" s="238">
        <f>IF(N564="nulová",J564,0)</f>
        <v>0</v>
      </c>
      <c r="BJ564" s="18" t="s">
        <v>77</v>
      </c>
      <c r="BK564" s="238">
        <f>ROUND(I564*H564,2)</f>
        <v>0</v>
      </c>
      <c r="BL564" s="18" t="s">
        <v>251</v>
      </c>
      <c r="BM564" s="237" t="s">
        <v>1183</v>
      </c>
    </row>
    <row r="565" spans="1:63" s="12" customFormat="1" ht="22.8" customHeight="1">
      <c r="A565" s="12"/>
      <c r="B565" s="211"/>
      <c r="C565" s="212"/>
      <c r="D565" s="213" t="s">
        <v>69</v>
      </c>
      <c r="E565" s="225" t="s">
        <v>719</v>
      </c>
      <c r="F565" s="225" t="s">
        <v>720</v>
      </c>
      <c r="G565" s="212"/>
      <c r="H565" s="212"/>
      <c r="I565" s="215"/>
      <c r="J565" s="226">
        <f>BK565</f>
        <v>0</v>
      </c>
      <c r="K565" s="212"/>
      <c r="L565" s="217"/>
      <c r="M565" s="218"/>
      <c r="N565" s="219"/>
      <c r="O565" s="219"/>
      <c r="P565" s="220">
        <f>SUM(P566:P572)</f>
        <v>0</v>
      </c>
      <c r="Q565" s="219"/>
      <c r="R565" s="220">
        <f>SUM(R566:R572)</f>
        <v>0</v>
      </c>
      <c r="S565" s="219"/>
      <c r="T565" s="221">
        <f>SUM(T566:T572)</f>
        <v>0.4275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22" t="s">
        <v>79</v>
      </c>
      <c r="AT565" s="223" t="s">
        <v>69</v>
      </c>
      <c r="AU565" s="223" t="s">
        <v>77</v>
      </c>
      <c r="AY565" s="222" t="s">
        <v>142</v>
      </c>
      <c r="BK565" s="224">
        <f>SUM(BK566:BK572)</f>
        <v>0</v>
      </c>
    </row>
    <row r="566" spans="1:65" s="2" customFormat="1" ht="16.5" customHeight="1">
      <c r="A566" s="39"/>
      <c r="B566" s="40"/>
      <c r="C566" s="227" t="s">
        <v>699</v>
      </c>
      <c r="D566" s="227" t="s">
        <v>145</v>
      </c>
      <c r="E566" s="228" t="s">
        <v>722</v>
      </c>
      <c r="F566" s="229" t="s">
        <v>723</v>
      </c>
      <c r="G566" s="230" t="s">
        <v>148</v>
      </c>
      <c r="H566" s="231">
        <v>23.75</v>
      </c>
      <c r="I566" s="232"/>
      <c r="J566" s="231">
        <f>ROUND(I566*H566,2)</f>
        <v>0</v>
      </c>
      <c r="K566" s="229" t="s">
        <v>149</v>
      </c>
      <c r="L566" s="45"/>
      <c r="M566" s="233" t="s">
        <v>18</v>
      </c>
      <c r="N566" s="234" t="s">
        <v>41</v>
      </c>
      <c r="O566" s="85"/>
      <c r="P566" s="235">
        <f>O566*H566</f>
        <v>0</v>
      </c>
      <c r="Q566" s="235">
        <v>0</v>
      </c>
      <c r="R566" s="235">
        <f>Q566*H566</f>
        <v>0</v>
      </c>
      <c r="S566" s="235">
        <v>0.018</v>
      </c>
      <c r="T566" s="236">
        <f>S566*H566</f>
        <v>0.4275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7" t="s">
        <v>251</v>
      </c>
      <c r="AT566" s="237" t="s">
        <v>145</v>
      </c>
      <c r="AU566" s="237" t="s">
        <v>79</v>
      </c>
      <c r="AY566" s="18" t="s">
        <v>142</v>
      </c>
      <c r="BE566" s="238">
        <f>IF(N566="základní",J566,0)</f>
        <v>0</v>
      </c>
      <c r="BF566" s="238">
        <f>IF(N566="snížená",J566,0)</f>
        <v>0</v>
      </c>
      <c r="BG566" s="238">
        <f>IF(N566="zákl. přenesená",J566,0)</f>
        <v>0</v>
      </c>
      <c r="BH566" s="238">
        <f>IF(N566="sníž. přenesená",J566,0)</f>
        <v>0</v>
      </c>
      <c r="BI566" s="238">
        <f>IF(N566="nulová",J566,0)</f>
        <v>0</v>
      </c>
      <c r="BJ566" s="18" t="s">
        <v>77</v>
      </c>
      <c r="BK566" s="238">
        <f>ROUND(I566*H566,2)</f>
        <v>0</v>
      </c>
      <c r="BL566" s="18" t="s">
        <v>251</v>
      </c>
      <c r="BM566" s="237" t="s">
        <v>1184</v>
      </c>
    </row>
    <row r="567" spans="1:51" s="13" customFormat="1" ht="12">
      <c r="A567" s="13"/>
      <c r="B567" s="239"/>
      <c r="C567" s="240"/>
      <c r="D567" s="241" t="s">
        <v>152</v>
      </c>
      <c r="E567" s="242" t="s">
        <v>18</v>
      </c>
      <c r="F567" s="243" t="s">
        <v>1122</v>
      </c>
      <c r="G567" s="240"/>
      <c r="H567" s="242" t="s">
        <v>18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9" t="s">
        <v>152</v>
      </c>
      <c r="AU567" s="249" t="s">
        <v>79</v>
      </c>
      <c r="AV567" s="13" t="s">
        <v>77</v>
      </c>
      <c r="AW567" s="13" t="s">
        <v>32</v>
      </c>
      <c r="AX567" s="13" t="s">
        <v>70</v>
      </c>
      <c r="AY567" s="249" t="s">
        <v>142</v>
      </c>
    </row>
    <row r="568" spans="1:51" s="14" customFormat="1" ht="12">
      <c r="A568" s="14"/>
      <c r="B568" s="250"/>
      <c r="C568" s="251"/>
      <c r="D568" s="241" t="s">
        <v>152</v>
      </c>
      <c r="E568" s="252" t="s">
        <v>18</v>
      </c>
      <c r="F568" s="253" t="s">
        <v>1185</v>
      </c>
      <c r="G568" s="251"/>
      <c r="H568" s="254">
        <v>4.2</v>
      </c>
      <c r="I568" s="255"/>
      <c r="J568" s="251"/>
      <c r="K568" s="251"/>
      <c r="L568" s="256"/>
      <c r="M568" s="257"/>
      <c r="N568" s="258"/>
      <c r="O568" s="258"/>
      <c r="P568" s="258"/>
      <c r="Q568" s="258"/>
      <c r="R568" s="258"/>
      <c r="S568" s="258"/>
      <c r="T568" s="25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0" t="s">
        <v>152</v>
      </c>
      <c r="AU568" s="260" t="s">
        <v>79</v>
      </c>
      <c r="AV568" s="14" t="s">
        <v>79</v>
      </c>
      <c r="AW568" s="14" t="s">
        <v>32</v>
      </c>
      <c r="AX568" s="14" t="s">
        <v>70</v>
      </c>
      <c r="AY568" s="260" t="s">
        <v>142</v>
      </c>
    </row>
    <row r="569" spans="1:51" s="14" customFormat="1" ht="12">
      <c r="A569" s="14"/>
      <c r="B569" s="250"/>
      <c r="C569" s="251"/>
      <c r="D569" s="241" t="s">
        <v>152</v>
      </c>
      <c r="E569" s="252" t="s">
        <v>18</v>
      </c>
      <c r="F569" s="253" t="s">
        <v>1186</v>
      </c>
      <c r="G569" s="251"/>
      <c r="H569" s="254">
        <v>13.75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0" t="s">
        <v>152</v>
      </c>
      <c r="AU569" s="260" t="s">
        <v>79</v>
      </c>
      <c r="AV569" s="14" t="s">
        <v>79</v>
      </c>
      <c r="AW569" s="14" t="s">
        <v>32</v>
      </c>
      <c r="AX569" s="14" t="s">
        <v>70</v>
      </c>
      <c r="AY569" s="260" t="s">
        <v>142</v>
      </c>
    </row>
    <row r="570" spans="1:51" s="14" customFormat="1" ht="12">
      <c r="A570" s="14"/>
      <c r="B570" s="250"/>
      <c r="C570" s="251"/>
      <c r="D570" s="241" t="s">
        <v>152</v>
      </c>
      <c r="E570" s="252" t="s">
        <v>18</v>
      </c>
      <c r="F570" s="253" t="s">
        <v>1187</v>
      </c>
      <c r="G570" s="251"/>
      <c r="H570" s="254">
        <v>5.8</v>
      </c>
      <c r="I570" s="255"/>
      <c r="J570" s="251"/>
      <c r="K570" s="251"/>
      <c r="L570" s="256"/>
      <c r="M570" s="257"/>
      <c r="N570" s="258"/>
      <c r="O570" s="258"/>
      <c r="P570" s="258"/>
      <c r="Q570" s="258"/>
      <c r="R570" s="258"/>
      <c r="S570" s="258"/>
      <c r="T570" s="25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0" t="s">
        <v>152</v>
      </c>
      <c r="AU570" s="260" t="s">
        <v>79</v>
      </c>
      <c r="AV570" s="14" t="s">
        <v>79</v>
      </c>
      <c r="AW570" s="14" t="s">
        <v>32</v>
      </c>
      <c r="AX570" s="14" t="s">
        <v>70</v>
      </c>
      <c r="AY570" s="260" t="s">
        <v>142</v>
      </c>
    </row>
    <row r="571" spans="1:51" s="15" customFormat="1" ht="12">
      <c r="A571" s="15"/>
      <c r="B571" s="261"/>
      <c r="C571" s="262"/>
      <c r="D571" s="241" t="s">
        <v>152</v>
      </c>
      <c r="E571" s="263" t="s">
        <v>18</v>
      </c>
      <c r="F571" s="264" t="s">
        <v>156</v>
      </c>
      <c r="G571" s="262"/>
      <c r="H571" s="265">
        <v>23.75</v>
      </c>
      <c r="I571" s="266"/>
      <c r="J571" s="262"/>
      <c r="K571" s="262"/>
      <c r="L571" s="267"/>
      <c r="M571" s="268"/>
      <c r="N571" s="269"/>
      <c r="O571" s="269"/>
      <c r="P571" s="269"/>
      <c r="Q571" s="269"/>
      <c r="R571" s="269"/>
      <c r="S571" s="269"/>
      <c r="T571" s="270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1" t="s">
        <v>152</v>
      </c>
      <c r="AU571" s="271" t="s">
        <v>79</v>
      </c>
      <c r="AV571" s="15" t="s">
        <v>150</v>
      </c>
      <c r="AW571" s="15" t="s">
        <v>32</v>
      </c>
      <c r="AX571" s="15" t="s">
        <v>77</v>
      </c>
      <c r="AY571" s="271" t="s">
        <v>142</v>
      </c>
    </row>
    <row r="572" spans="1:65" s="2" customFormat="1" ht="24" customHeight="1">
      <c r="A572" s="39"/>
      <c r="B572" s="40"/>
      <c r="C572" s="227" t="s">
        <v>703</v>
      </c>
      <c r="D572" s="227" t="s">
        <v>145</v>
      </c>
      <c r="E572" s="228" t="s">
        <v>730</v>
      </c>
      <c r="F572" s="229" t="s">
        <v>731</v>
      </c>
      <c r="G572" s="230" t="s">
        <v>309</v>
      </c>
      <c r="H572" s="232"/>
      <c r="I572" s="232"/>
      <c r="J572" s="231">
        <f>ROUND(I572*H572,2)</f>
        <v>0</v>
      </c>
      <c r="K572" s="229" t="s">
        <v>149</v>
      </c>
      <c r="L572" s="45"/>
      <c r="M572" s="233" t="s">
        <v>18</v>
      </c>
      <c r="N572" s="234" t="s">
        <v>41</v>
      </c>
      <c r="O572" s="85"/>
      <c r="P572" s="235">
        <f>O572*H572</f>
        <v>0</v>
      </c>
      <c r="Q572" s="235">
        <v>0</v>
      </c>
      <c r="R572" s="235">
        <f>Q572*H572</f>
        <v>0</v>
      </c>
      <c r="S572" s="235">
        <v>0</v>
      </c>
      <c r="T572" s="236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7" t="s">
        <v>251</v>
      </c>
      <c r="AT572" s="237" t="s">
        <v>145</v>
      </c>
      <c r="AU572" s="237" t="s">
        <v>79</v>
      </c>
      <c r="AY572" s="18" t="s">
        <v>142</v>
      </c>
      <c r="BE572" s="238">
        <f>IF(N572="základní",J572,0)</f>
        <v>0</v>
      </c>
      <c r="BF572" s="238">
        <f>IF(N572="snížená",J572,0)</f>
        <v>0</v>
      </c>
      <c r="BG572" s="238">
        <f>IF(N572="zákl. přenesená",J572,0)</f>
        <v>0</v>
      </c>
      <c r="BH572" s="238">
        <f>IF(N572="sníž. přenesená",J572,0)</f>
        <v>0</v>
      </c>
      <c r="BI572" s="238">
        <f>IF(N572="nulová",J572,0)</f>
        <v>0</v>
      </c>
      <c r="BJ572" s="18" t="s">
        <v>77</v>
      </c>
      <c r="BK572" s="238">
        <f>ROUND(I572*H572,2)</f>
        <v>0</v>
      </c>
      <c r="BL572" s="18" t="s">
        <v>251</v>
      </c>
      <c r="BM572" s="237" t="s">
        <v>1188</v>
      </c>
    </row>
    <row r="573" spans="1:63" s="12" customFormat="1" ht="22.8" customHeight="1">
      <c r="A573" s="12"/>
      <c r="B573" s="211"/>
      <c r="C573" s="212"/>
      <c r="D573" s="213" t="s">
        <v>69</v>
      </c>
      <c r="E573" s="225" t="s">
        <v>733</v>
      </c>
      <c r="F573" s="225" t="s">
        <v>734</v>
      </c>
      <c r="G573" s="212"/>
      <c r="H573" s="212"/>
      <c r="I573" s="215"/>
      <c r="J573" s="226">
        <f>BK573</f>
        <v>0</v>
      </c>
      <c r="K573" s="212"/>
      <c r="L573" s="217"/>
      <c r="M573" s="218"/>
      <c r="N573" s="219"/>
      <c r="O573" s="219"/>
      <c r="P573" s="220">
        <f>SUM(P574:P598)</f>
        <v>0</v>
      </c>
      <c r="Q573" s="219"/>
      <c r="R573" s="220">
        <f>SUM(R574:R598)</f>
        <v>1.0889048000000001</v>
      </c>
      <c r="S573" s="219"/>
      <c r="T573" s="221">
        <f>SUM(T574:T598)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22" t="s">
        <v>79</v>
      </c>
      <c r="AT573" s="223" t="s">
        <v>69</v>
      </c>
      <c r="AU573" s="223" t="s">
        <v>77</v>
      </c>
      <c r="AY573" s="222" t="s">
        <v>142</v>
      </c>
      <c r="BK573" s="224">
        <f>SUM(BK574:BK598)</f>
        <v>0</v>
      </c>
    </row>
    <row r="574" spans="1:65" s="2" customFormat="1" ht="24" customHeight="1">
      <c r="A574" s="39"/>
      <c r="B574" s="40"/>
      <c r="C574" s="227" t="s">
        <v>707</v>
      </c>
      <c r="D574" s="227" t="s">
        <v>145</v>
      </c>
      <c r="E574" s="228" t="s">
        <v>736</v>
      </c>
      <c r="F574" s="229" t="s">
        <v>737</v>
      </c>
      <c r="G574" s="230" t="s">
        <v>148</v>
      </c>
      <c r="H574" s="231">
        <v>32.95</v>
      </c>
      <c r="I574" s="232"/>
      <c r="J574" s="231">
        <f>ROUND(I574*H574,2)</f>
        <v>0</v>
      </c>
      <c r="K574" s="229" t="s">
        <v>149</v>
      </c>
      <c r="L574" s="45"/>
      <c r="M574" s="233" t="s">
        <v>18</v>
      </c>
      <c r="N574" s="234" t="s">
        <v>41</v>
      </c>
      <c r="O574" s="85"/>
      <c r="P574" s="235">
        <f>O574*H574</f>
        <v>0</v>
      </c>
      <c r="Q574" s="235">
        <v>0.00392</v>
      </c>
      <c r="R574" s="235">
        <f>Q574*H574</f>
        <v>0.129164</v>
      </c>
      <c r="S574" s="235">
        <v>0</v>
      </c>
      <c r="T574" s="236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7" t="s">
        <v>251</v>
      </c>
      <c r="AT574" s="237" t="s">
        <v>145</v>
      </c>
      <c r="AU574" s="237" t="s">
        <v>79</v>
      </c>
      <c r="AY574" s="18" t="s">
        <v>142</v>
      </c>
      <c r="BE574" s="238">
        <f>IF(N574="základní",J574,0)</f>
        <v>0</v>
      </c>
      <c r="BF574" s="238">
        <f>IF(N574="snížená",J574,0)</f>
        <v>0</v>
      </c>
      <c r="BG574" s="238">
        <f>IF(N574="zákl. přenesená",J574,0)</f>
        <v>0</v>
      </c>
      <c r="BH574" s="238">
        <f>IF(N574="sníž. přenesená",J574,0)</f>
        <v>0</v>
      </c>
      <c r="BI574" s="238">
        <f>IF(N574="nulová",J574,0)</f>
        <v>0</v>
      </c>
      <c r="BJ574" s="18" t="s">
        <v>77</v>
      </c>
      <c r="BK574" s="238">
        <f>ROUND(I574*H574,2)</f>
        <v>0</v>
      </c>
      <c r="BL574" s="18" t="s">
        <v>251</v>
      </c>
      <c r="BM574" s="237" t="s">
        <v>1189</v>
      </c>
    </row>
    <row r="575" spans="1:51" s="13" customFormat="1" ht="12">
      <c r="A575" s="13"/>
      <c r="B575" s="239"/>
      <c r="C575" s="240"/>
      <c r="D575" s="241" t="s">
        <v>152</v>
      </c>
      <c r="E575" s="242" t="s">
        <v>18</v>
      </c>
      <c r="F575" s="243" t="s">
        <v>1018</v>
      </c>
      <c r="G575" s="240"/>
      <c r="H575" s="242" t="s">
        <v>18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9" t="s">
        <v>152</v>
      </c>
      <c r="AU575" s="249" t="s">
        <v>79</v>
      </c>
      <c r="AV575" s="13" t="s">
        <v>77</v>
      </c>
      <c r="AW575" s="13" t="s">
        <v>32</v>
      </c>
      <c r="AX575" s="13" t="s">
        <v>70</v>
      </c>
      <c r="AY575" s="249" t="s">
        <v>142</v>
      </c>
    </row>
    <row r="576" spans="1:51" s="14" customFormat="1" ht="12">
      <c r="A576" s="14"/>
      <c r="B576" s="250"/>
      <c r="C576" s="251"/>
      <c r="D576" s="241" t="s">
        <v>152</v>
      </c>
      <c r="E576" s="252" t="s">
        <v>18</v>
      </c>
      <c r="F576" s="253" t="s">
        <v>1022</v>
      </c>
      <c r="G576" s="251"/>
      <c r="H576" s="254">
        <v>32.95</v>
      </c>
      <c r="I576" s="255"/>
      <c r="J576" s="251"/>
      <c r="K576" s="251"/>
      <c r="L576" s="256"/>
      <c r="M576" s="257"/>
      <c r="N576" s="258"/>
      <c r="O576" s="258"/>
      <c r="P576" s="258"/>
      <c r="Q576" s="258"/>
      <c r="R576" s="258"/>
      <c r="S576" s="258"/>
      <c r="T576" s="25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0" t="s">
        <v>152</v>
      </c>
      <c r="AU576" s="260" t="s">
        <v>79</v>
      </c>
      <c r="AV576" s="14" t="s">
        <v>79</v>
      </c>
      <c r="AW576" s="14" t="s">
        <v>32</v>
      </c>
      <c r="AX576" s="14" t="s">
        <v>70</v>
      </c>
      <c r="AY576" s="260" t="s">
        <v>142</v>
      </c>
    </row>
    <row r="577" spans="1:51" s="15" customFormat="1" ht="12">
      <c r="A577" s="15"/>
      <c r="B577" s="261"/>
      <c r="C577" s="262"/>
      <c r="D577" s="241" t="s">
        <v>152</v>
      </c>
      <c r="E577" s="263" t="s">
        <v>18</v>
      </c>
      <c r="F577" s="264" t="s">
        <v>156</v>
      </c>
      <c r="G577" s="262"/>
      <c r="H577" s="265">
        <v>32.95</v>
      </c>
      <c r="I577" s="266"/>
      <c r="J577" s="262"/>
      <c r="K577" s="262"/>
      <c r="L577" s="267"/>
      <c r="M577" s="268"/>
      <c r="N577" s="269"/>
      <c r="O577" s="269"/>
      <c r="P577" s="269"/>
      <c r="Q577" s="269"/>
      <c r="R577" s="269"/>
      <c r="S577" s="269"/>
      <c r="T577" s="270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71" t="s">
        <v>152</v>
      </c>
      <c r="AU577" s="271" t="s">
        <v>79</v>
      </c>
      <c r="AV577" s="15" t="s">
        <v>150</v>
      </c>
      <c r="AW577" s="15" t="s">
        <v>32</v>
      </c>
      <c r="AX577" s="15" t="s">
        <v>77</v>
      </c>
      <c r="AY577" s="271" t="s">
        <v>142</v>
      </c>
    </row>
    <row r="578" spans="1:65" s="2" customFormat="1" ht="16.5" customHeight="1">
      <c r="A578" s="39"/>
      <c r="B578" s="40"/>
      <c r="C578" s="272" t="s">
        <v>711</v>
      </c>
      <c r="D578" s="272" t="s">
        <v>321</v>
      </c>
      <c r="E578" s="273" t="s">
        <v>740</v>
      </c>
      <c r="F578" s="274" t="s">
        <v>741</v>
      </c>
      <c r="G578" s="275" t="s">
        <v>148</v>
      </c>
      <c r="H578" s="276">
        <v>36.25</v>
      </c>
      <c r="I578" s="277"/>
      <c r="J578" s="276">
        <f>ROUND(I578*H578,2)</f>
        <v>0</v>
      </c>
      <c r="K578" s="274" t="s">
        <v>18</v>
      </c>
      <c r="L578" s="278"/>
      <c r="M578" s="279" t="s">
        <v>18</v>
      </c>
      <c r="N578" s="280" t="s">
        <v>41</v>
      </c>
      <c r="O578" s="85"/>
      <c r="P578" s="235">
        <f>O578*H578</f>
        <v>0</v>
      </c>
      <c r="Q578" s="235">
        <v>0.0192</v>
      </c>
      <c r="R578" s="235">
        <f>Q578*H578</f>
        <v>0.696</v>
      </c>
      <c r="S578" s="235">
        <v>0</v>
      </c>
      <c r="T578" s="236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7" t="s">
        <v>324</v>
      </c>
      <c r="AT578" s="237" t="s">
        <v>321</v>
      </c>
      <c r="AU578" s="237" t="s">
        <v>79</v>
      </c>
      <c r="AY578" s="18" t="s">
        <v>142</v>
      </c>
      <c r="BE578" s="238">
        <f>IF(N578="základní",J578,0)</f>
        <v>0</v>
      </c>
      <c r="BF578" s="238">
        <f>IF(N578="snížená",J578,0)</f>
        <v>0</v>
      </c>
      <c r="BG578" s="238">
        <f>IF(N578="zákl. přenesená",J578,0)</f>
        <v>0</v>
      </c>
      <c r="BH578" s="238">
        <f>IF(N578="sníž. přenesená",J578,0)</f>
        <v>0</v>
      </c>
      <c r="BI578" s="238">
        <f>IF(N578="nulová",J578,0)</f>
        <v>0</v>
      </c>
      <c r="BJ578" s="18" t="s">
        <v>77</v>
      </c>
      <c r="BK578" s="238">
        <f>ROUND(I578*H578,2)</f>
        <v>0</v>
      </c>
      <c r="BL578" s="18" t="s">
        <v>251</v>
      </c>
      <c r="BM578" s="237" t="s">
        <v>1190</v>
      </c>
    </row>
    <row r="579" spans="1:51" s="13" customFormat="1" ht="12">
      <c r="A579" s="13"/>
      <c r="B579" s="239"/>
      <c r="C579" s="240"/>
      <c r="D579" s="241" t="s">
        <v>152</v>
      </c>
      <c r="E579" s="242" t="s">
        <v>18</v>
      </c>
      <c r="F579" s="243" t="s">
        <v>1018</v>
      </c>
      <c r="G579" s="240"/>
      <c r="H579" s="242" t="s">
        <v>18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9" t="s">
        <v>152</v>
      </c>
      <c r="AU579" s="249" t="s">
        <v>79</v>
      </c>
      <c r="AV579" s="13" t="s">
        <v>77</v>
      </c>
      <c r="AW579" s="13" t="s">
        <v>32</v>
      </c>
      <c r="AX579" s="13" t="s">
        <v>70</v>
      </c>
      <c r="AY579" s="249" t="s">
        <v>142</v>
      </c>
    </row>
    <row r="580" spans="1:51" s="14" customFormat="1" ht="12">
      <c r="A580" s="14"/>
      <c r="B580" s="250"/>
      <c r="C580" s="251"/>
      <c r="D580" s="241" t="s">
        <v>152</v>
      </c>
      <c r="E580" s="252" t="s">
        <v>18</v>
      </c>
      <c r="F580" s="253" t="s">
        <v>1022</v>
      </c>
      <c r="G580" s="251"/>
      <c r="H580" s="254">
        <v>32.95</v>
      </c>
      <c r="I580" s="255"/>
      <c r="J580" s="251"/>
      <c r="K580" s="251"/>
      <c r="L580" s="256"/>
      <c r="M580" s="257"/>
      <c r="N580" s="258"/>
      <c r="O580" s="258"/>
      <c r="P580" s="258"/>
      <c r="Q580" s="258"/>
      <c r="R580" s="258"/>
      <c r="S580" s="258"/>
      <c r="T580" s="259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0" t="s">
        <v>152</v>
      </c>
      <c r="AU580" s="260" t="s">
        <v>79</v>
      </c>
      <c r="AV580" s="14" t="s">
        <v>79</v>
      </c>
      <c r="AW580" s="14" t="s">
        <v>32</v>
      </c>
      <c r="AX580" s="14" t="s">
        <v>70</v>
      </c>
      <c r="AY580" s="260" t="s">
        <v>142</v>
      </c>
    </row>
    <row r="581" spans="1:51" s="15" customFormat="1" ht="12">
      <c r="A581" s="15"/>
      <c r="B581" s="261"/>
      <c r="C581" s="262"/>
      <c r="D581" s="241" t="s">
        <v>152</v>
      </c>
      <c r="E581" s="263" t="s">
        <v>18</v>
      </c>
      <c r="F581" s="264" t="s">
        <v>156</v>
      </c>
      <c r="G581" s="262"/>
      <c r="H581" s="265">
        <v>32.95</v>
      </c>
      <c r="I581" s="266"/>
      <c r="J581" s="262"/>
      <c r="K581" s="262"/>
      <c r="L581" s="267"/>
      <c r="M581" s="268"/>
      <c r="N581" s="269"/>
      <c r="O581" s="269"/>
      <c r="P581" s="269"/>
      <c r="Q581" s="269"/>
      <c r="R581" s="269"/>
      <c r="S581" s="269"/>
      <c r="T581" s="270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71" t="s">
        <v>152</v>
      </c>
      <c r="AU581" s="271" t="s">
        <v>79</v>
      </c>
      <c r="AV581" s="15" t="s">
        <v>150</v>
      </c>
      <c r="AW581" s="15" t="s">
        <v>32</v>
      </c>
      <c r="AX581" s="15" t="s">
        <v>77</v>
      </c>
      <c r="AY581" s="271" t="s">
        <v>142</v>
      </c>
    </row>
    <row r="582" spans="1:51" s="14" customFormat="1" ht="12">
      <c r="A582" s="14"/>
      <c r="B582" s="250"/>
      <c r="C582" s="251"/>
      <c r="D582" s="241" t="s">
        <v>152</v>
      </c>
      <c r="E582" s="251"/>
      <c r="F582" s="253" t="s">
        <v>1191</v>
      </c>
      <c r="G582" s="251"/>
      <c r="H582" s="254">
        <v>36.25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0" t="s">
        <v>152</v>
      </c>
      <c r="AU582" s="260" t="s">
        <v>79</v>
      </c>
      <c r="AV582" s="14" t="s">
        <v>79</v>
      </c>
      <c r="AW582" s="14" t="s">
        <v>4</v>
      </c>
      <c r="AX582" s="14" t="s">
        <v>77</v>
      </c>
      <c r="AY582" s="260" t="s">
        <v>142</v>
      </c>
    </row>
    <row r="583" spans="1:65" s="2" customFormat="1" ht="16.5" customHeight="1">
      <c r="A583" s="39"/>
      <c r="B583" s="40"/>
      <c r="C583" s="227" t="s">
        <v>715</v>
      </c>
      <c r="D583" s="227" t="s">
        <v>145</v>
      </c>
      <c r="E583" s="228" t="s">
        <v>750</v>
      </c>
      <c r="F583" s="229" t="s">
        <v>751</v>
      </c>
      <c r="G583" s="230" t="s">
        <v>148</v>
      </c>
      <c r="H583" s="231">
        <v>32.95</v>
      </c>
      <c r="I583" s="232"/>
      <c r="J583" s="231">
        <f>ROUND(I583*H583,2)</f>
        <v>0</v>
      </c>
      <c r="K583" s="229" t="s">
        <v>149</v>
      </c>
      <c r="L583" s="45"/>
      <c r="M583" s="233" t="s">
        <v>18</v>
      </c>
      <c r="N583" s="234" t="s">
        <v>41</v>
      </c>
      <c r="O583" s="85"/>
      <c r="P583" s="235">
        <f>O583*H583</f>
        <v>0</v>
      </c>
      <c r="Q583" s="235">
        <v>0.0003</v>
      </c>
      <c r="R583" s="235">
        <f>Q583*H583</f>
        <v>0.009885</v>
      </c>
      <c r="S583" s="235">
        <v>0</v>
      </c>
      <c r="T583" s="236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7" t="s">
        <v>251</v>
      </c>
      <c r="AT583" s="237" t="s">
        <v>145</v>
      </c>
      <c r="AU583" s="237" t="s">
        <v>79</v>
      </c>
      <c r="AY583" s="18" t="s">
        <v>142</v>
      </c>
      <c r="BE583" s="238">
        <f>IF(N583="základní",J583,0)</f>
        <v>0</v>
      </c>
      <c r="BF583" s="238">
        <f>IF(N583="snížená",J583,0)</f>
        <v>0</v>
      </c>
      <c r="BG583" s="238">
        <f>IF(N583="zákl. přenesená",J583,0)</f>
        <v>0</v>
      </c>
      <c r="BH583" s="238">
        <f>IF(N583="sníž. přenesená",J583,0)</f>
        <v>0</v>
      </c>
      <c r="BI583" s="238">
        <f>IF(N583="nulová",J583,0)</f>
        <v>0</v>
      </c>
      <c r="BJ583" s="18" t="s">
        <v>77</v>
      </c>
      <c r="BK583" s="238">
        <f>ROUND(I583*H583,2)</f>
        <v>0</v>
      </c>
      <c r="BL583" s="18" t="s">
        <v>251</v>
      </c>
      <c r="BM583" s="237" t="s">
        <v>1192</v>
      </c>
    </row>
    <row r="584" spans="1:51" s="13" customFormat="1" ht="12">
      <c r="A584" s="13"/>
      <c r="B584" s="239"/>
      <c r="C584" s="240"/>
      <c r="D584" s="241" t="s">
        <v>152</v>
      </c>
      <c r="E584" s="242" t="s">
        <v>18</v>
      </c>
      <c r="F584" s="243" t="s">
        <v>1018</v>
      </c>
      <c r="G584" s="240"/>
      <c r="H584" s="242" t="s">
        <v>18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9" t="s">
        <v>152</v>
      </c>
      <c r="AU584" s="249" t="s">
        <v>79</v>
      </c>
      <c r="AV584" s="13" t="s">
        <v>77</v>
      </c>
      <c r="AW584" s="13" t="s">
        <v>32</v>
      </c>
      <c r="AX584" s="13" t="s">
        <v>70</v>
      </c>
      <c r="AY584" s="249" t="s">
        <v>142</v>
      </c>
    </row>
    <row r="585" spans="1:51" s="14" customFormat="1" ht="12">
      <c r="A585" s="14"/>
      <c r="B585" s="250"/>
      <c r="C585" s="251"/>
      <c r="D585" s="241" t="s">
        <v>152</v>
      </c>
      <c r="E585" s="252" t="s">
        <v>18</v>
      </c>
      <c r="F585" s="253" t="s">
        <v>1022</v>
      </c>
      <c r="G585" s="251"/>
      <c r="H585" s="254">
        <v>32.95</v>
      </c>
      <c r="I585" s="255"/>
      <c r="J585" s="251"/>
      <c r="K585" s="251"/>
      <c r="L585" s="256"/>
      <c r="M585" s="257"/>
      <c r="N585" s="258"/>
      <c r="O585" s="258"/>
      <c r="P585" s="258"/>
      <c r="Q585" s="258"/>
      <c r="R585" s="258"/>
      <c r="S585" s="258"/>
      <c r="T585" s="25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0" t="s">
        <v>152</v>
      </c>
      <c r="AU585" s="260" t="s">
        <v>79</v>
      </c>
      <c r="AV585" s="14" t="s">
        <v>79</v>
      </c>
      <c r="AW585" s="14" t="s">
        <v>32</v>
      </c>
      <c r="AX585" s="14" t="s">
        <v>70</v>
      </c>
      <c r="AY585" s="260" t="s">
        <v>142</v>
      </c>
    </row>
    <row r="586" spans="1:51" s="15" customFormat="1" ht="12">
      <c r="A586" s="15"/>
      <c r="B586" s="261"/>
      <c r="C586" s="262"/>
      <c r="D586" s="241" t="s">
        <v>152</v>
      </c>
      <c r="E586" s="263" t="s">
        <v>18</v>
      </c>
      <c r="F586" s="264" t="s">
        <v>156</v>
      </c>
      <c r="G586" s="262"/>
      <c r="H586" s="265">
        <v>32.95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71" t="s">
        <v>152</v>
      </c>
      <c r="AU586" s="271" t="s">
        <v>79</v>
      </c>
      <c r="AV586" s="15" t="s">
        <v>150</v>
      </c>
      <c r="AW586" s="15" t="s">
        <v>32</v>
      </c>
      <c r="AX586" s="15" t="s">
        <v>77</v>
      </c>
      <c r="AY586" s="271" t="s">
        <v>142</v>
      </c>
    </row>
    <row r="587" spans="1:65" s="2" customFormat="1" ht="16.5" customHeight="1">
      <c r="A587" s="39"/>
      <c r="B587" s="40"/>
      <c r="C587" s="227" t="s">
        <v>721</v>
      </c>
      <c r="D587" s="227" t="s">
        <v>145</v>
      </c>
      <c r="E587" s="228" t="s">
        <v>754</v>
      </c>
      <c r="F587" s="229" t="s">
        <v>755</v>
      </c>
      <c r="G587" s="230" t="s">
        <v>316</v>
      </c>
      <c r="H587" s="231">
        <v>3.2</v>
      </c>
      <c r="I587" s="232"/>
      <c r="J587" s="231">
        <f>ROUND(I587*H587,2)</f>
        <v>0</v>
      </c>
      <c r="K587" s="229" t="s">
        <v>149</v>
      </c>
      <c r="L587" s="45"/>
      <c r="M587" s="233" t="s">
        <v>18</v>
      </c>
      <c r="N587" s="234" t="s">
        <v>41</v>
      </c>
      <c r="O587" s="85"/>
      <c r="P587" s="235">
        <f>O587*H587</f>
        <v>0</v>
      </c>
      <c r="Q587" s="235">
        <v>0</v>
      </c>
      <c r="R587" s="235">
        <f>Q587*H587</f>
        <v>0</v>
      </c>
      <c r="S587" s="235">
        <v>0</v>
      </c>
      <c r="T587" s="23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7" t="s">
        <v>251</v>
      </c>
      <c r="AT587" s="237" t="s">
        <v>145</v>
      </c>
      <c r="AU587" s="237" t="s">
        <v>79</v>
      </c>
      <c r="AY587" s="18" t="s">
        <v>142</v>
      </c>
      <c r="BE587" s="238">
        <f>IF(N587="základní",J587,0)</f>
        <v>0</v>
      </c>
      <c r="BF587" s="238">
        <f>IF(N587="snížená",J587,0)</f>
        <v>0</v>
      </c>
      <c r="BG587" s="238">
        <f>IF(N587="zákl. přenesená",J587,0)</f>
        <v>0</v>
      </c>
      <c r="BH587" s="238">
        <f>IF(N587="sníž. přenesená",J587,0)</f>
        <v>0</v>
      </c>
      <c r="BI587" s="238">
        <f>IF(N587="nulová",J587,0)</f>
        <v>0</v>
      </c>
      <c r="BJ587" s="18" t="s">
        <v>77</v>
      </c>
      <c r="BK587" s="238">
        <f>ROUND(I587*H587,2)</f>
        <v>0</v>
      </c>
      <c r="BL587" s="18" t="s">
        <v>251</v>
      </c>
      <c r="BM587" s="237" t="s">
        <v>1193</v>
      </c>
    </row>
    <row r="588" spans="1:51" s="14" customFormat="1" ht="12">
      <c r="A588" s="14"/>
      <c r="B588" s="250"/>
      <c r="C588" s="251"/>
      <c r="D588" s="241" t="s">
        <v>152</v>
      </c>
      <c r="E588" s="252" t="s">
        <v>18</v>
      </c>
      <c r="F588" s="253" t="s">
        <v>1194</v>
      </c>
      <c r="G588" s="251"/>
      <c r="H588" s="254">
        <v>3.2</v>
      </c>
      <c r="I588" s="255"/>
      <c r="J588" s="251"/>
      <c r="K588" s="251"/>
      <c r="L588" s="256"/>
      <c r="M588" s="257"/>
      <c r="N588" s="258"/>
      <c r="O588" s="258"/>
      <c r="P588" s="258"/>
      <c r="Q588" s="258"/>
      <c r="R588" s="258"/>
      <c r="S588" s="258"/>
      <c r="T588" s="259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0" t="s">
        <v>152</v>
      </c>
      <c r="AU588" s="260" t="s">
        <v>79</v>
      </c>
      <c r="AV588" s="14" t="s">
        <v>79</v>
      </c>
      <c r="AW588" s="14" t="s">
        <v>32</v>
      </c>
      <c r="AX588" s="14" t="s">
        <v>70</v>
      </c>
      <c r="AY588" s="260" t="s">
        <v>142</v>
      </c>
    </row>
    <row r="589" spans="1:51" s="15" customFormat="1" ht="12">
      <c r="A589" s="15"/>
      <c r="B589" s="261"/>
      <c r="C589" s="262"/>
      <c r="D589" s="241" t="s">
        <v>152</v>
      </c>
      <c r="E589" s="263" t="s">
        <v>18</v>
      </c>
      <c r="F589" s="264" t="s">
        <v>156</v>
      </c>
      <c r="G589" s="262"/>
      <c r="H589" s="265">
        <v>3.2</v>
      </c>
      <c r="I589" s="266"/>
      <c r="J589" s="262"/>
      <c r="K589" s="262"/>
      <c r="L589" s="267"/>
      <c r="M589" s="268"/>
      <c r="N589" s="269"/>
      <c r="O589" s="269"/>
      <c r="P589" s="269"/>
      <c r="Q589" s="269"/>
      <c r="R589" s="269"/>
      <c r="S589" s="269"/>
      <c r="T589" s="270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71" t="s">
        <v>152</v>
      </c>
      <c r="AU589" s="271" t="s">
        <v>79</v>
      </c>
      <c r="AV589" s="15" t="s">
        <v>150</v>
      </c>
      <c r="AW589" s="15" t="s">
        <v>32</v>
      </c>
      <c r="AX589" s="15" t="s">
        <v>77</v>
      </c>
      <c r="AY589" s="271" t="s">
        <v>142</v>
      </c>
    </row>
    <row r="590" spans="1:65" s="2" customFormat="1" ht="16.5" customHeight="1">
      <c r="A590" s="39"/>
      <c r="B590" s="40"/>
      <c r="C590" s="272" t="s">
        <v>729</v>
      </c>
      <c r="D590" s="272" t="s">
        <v>321</v>
      </c>
      <c r="E590" s="273" t="s">
        <v>760</v>
      </c>
      <c r="F590" s="274" t="s">
        <v>761</v>
      </c>
      <c r="G590" s="275" t="s">
        <v>316</v>
      </c>
      <c r="H590" s="276">
        <v>3.52</v>
      </c>
      <c r="I590" s="277"/>
      <c r="J590" s="276">
        <f>ROUND(I590*H590,2)</f>
        <v>0</v>
      </c>
      <c r="K590" s="274" t="s">
        <v>762</v>
      </c>
      <c r="L590" s="278"/>
      <c r="M590" s="279" t="s">
        <v>18</v>
      </c>
      <c r="N590" s="280" t="s">
        <v>41</v>
      </c>
      <c r="O590" s="85"/>
      <c r="P590" s="235">
        <f>O590*H590</f>
        <v>0</v>
      </c>
      <c r="Q590" s="235">
        <v>4E-05</v>
      </c>
      <c r="R590" s="235">
        <f>Q590*H590</f>
        <v>0.0001408</v>
      </c>
      <c r="S590" s="235">
        <v>0</v>
      </c>
      <c r="T590" s="236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7" t="s">
        <v>324</v>
      </c>
      <c r="AT590" s="237" t="s">
        <v>321</v>
      </c>
      <c r="AU590" s="237" t="s">
        <v>79</v>
      </c>
      <c r="AY590" s="18" t="s">
        <v>142</v>
      </c>
      <c r="BE590" s="238">
        <f>IF(N590="základní",J590,0)</f>
        <v>0</v>
      </c>
      <c r="BF590" s="238">
        <f>IF(N590="snížená",J590,0)</f>
        <v>0</v>
      </c>
      <c r="BG590" s="238">
        <f>IF(N590="zákl. přenesená",J590,0)</f>
        <v>0</v>
      </c>
      <c r="BH590" s="238">
        <f>IF(N590="sníž. přenesená",J590,0)</f>
        <v>0</v>
      </c>
      <c r="BI590" s="238">
        <f>IF(N590="nulová",J590,0)</f>
        <v>0</v>
      </c>
      <c r="BJ590" s="18" t="s">
        <v>77</v>
      </c>
      <c r="BK590" s="238">
        <f>ROUND(I590*H590,2)</f>
        <v>0</v>
      </c>
      <c r="BL590" s="18" t="s">
        <v>251</v>
      </c>
      <c r="BM590" s="237" t="s">
        <v>1195</v>
      </c>
    </row>
    <row r="591" spans="1:51" s="14" customFormat="1" ht="12">
      <c r="A591" s="14"/>
      <c r="B591" s="250"/>
      <c r="C591" s="251"/>
      <c r="D591" s="241" t="s">
        <v>152</v>
      </c>
      <c r="E591" s="252" t="s">
        <v>18</v>
      </c>
      <c r="F591" s="253" t="s">
        <v>1194</v>
      </c>
      <c r="G591" s="251"/>
      <c r="H591" s="254">
        <v>3.2</v>
      </c>
      <c r="I591" s="255"/>
      <c r="J591" s="251"/>
      <c r="K591" s="251"/>
      <c r="L591" s="256"/>
      <c r="M591" s="257"/>
      <c r="N591" s="258"/>
      <c r="O591" s="258"/>
      <c r="P591" s="258"/>
      <c r="Q591" s="258"/>
      <c r="R591" s="258"/>
      <c r="S591" s="258"/>
      <c r="T591" s="25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0" t="s">
        <v>152</v>
      </c>
      <c r="AU591" s="260" t="s">
        <v>79</v>
      </c>
      <c r="AV591" s="14" t="s">
        <v>79</v>
      </c>
      <c r="AW591" s="14" t="s">
        <v>32</v>
      </c>
      <c r="AX591" s="14" t="s">
        <v>70</v>
      </c>
      <c r="AY591" s="260" t="s">
        <v>142</v>
      </c>
    </row>
    <row r="592" spans="1:51" s="15" customFormat="1" ht="12">
      <c r="A592" s="15"/>
      <c r="B592" s="261"/>
      <c r="C592" s="262"/>
      <c r="D592" s="241" t="s">
        <v>152</v>
      </c>
      <c r="E592" s="263" t="s">
        <v>18</v>
      </c>
      <c r="F592" s="264" t="s">
        <v>156</v>
      </c>
      <c r="G592" s="262"/>
      <c r="H592" s="265">
        <v>3.2</v>
      </c>
      <c r="I592" s="266"/>
      <c r="J592" s="262"/>
      <c r="K592" s="262"/>
      <c r="L592" s="267"/>
      <c r="M592" s="268"/>
      <c r="N592" s="269"/>
      <c r="O592" s="269"/>
      <c r="P592" s="269"/>
      <c r="Q592" s="269"/>
      <c r="R592" s="269"/>
      <c r="S592" s="269"/>
      <c r="T592" s="270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71" t="s">
        <v>152</v>
      </c>
      <c r="AU592" s="271" t="s">
        <v>79</v>
      </c>
      <c r="AV592" s="15" t="s">
        <v>150</v>
      </c>
      <c r="AW592" s="15" t="s">
        <v>32</v>
      </c>
      <c r="AX592" s="15" t="s">
        <v>77</v>
      </c>
      <c r="AY592" s="271" t="s">
        <v>142</v>
      </c>
    </row>
    <row r="593" spans="1:51" s="14" customFormat="1" ht="12">
      <c r="A593" s="14"/>
      <c r="B593" s="250"/>
      <c r="C593" s="251"/>
      <c r="D593" s="241" t="s">
        <v>152</v>
      </c>
      <c r="E593" s="251"/>
      <c r="F593" s="253" t="s">
        <v>1196</v>
      </c>
      <c r="G593" s="251"/>
      <c r="H593" s="254">
        <v>3.52</v>
      </c>
      <c r="I593" s="255"/>
      <c r="J593" s="251"/>
      <c r="K593" s="251"/>
      <c r="L593" s="256"/>
      <c r="M593" s="257"/>
      <c r="N593" s="258"/>
      <c r="O593" s="258"/>
      <c r="P593" s="258"/>
      <c r="Q593" s="258"/>
      <c r="R593" s="258"/>
      <c r="S593" s="258"/>
      <c r="T593" s="25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0" t="s">
        <v>152</v>
      </c>
      <c r="AU593" s="260" t="s">
        <v>79</v>
      </c>
      <c r="AV593" s="14" t="s">
        <v>79</v>
      </c>
      <c r="AW593" s="14" t="s">
        <v>4</v>
      </c>
      <c r="AX593" s="14" t="s">
        <v>77</v>
      </c>
      <c r="AY593" s="260" t="s">
        <v>142</v>
      </c>
    </row>
    <row r="594" spans="1:65" s="2" customFormat="1" ht="16.5" customHeight="1">
      <c r="A594" s="39"/>
      <c r="B594" s="40"/>
      <c r="C594" s="227" t="s">
        <v>735</v>
      </c>
      <c r="D594" s="227" t="s">
        <v>145</v>
      </c>
      <c r="E594" s="228" t="s">
        <v>766</v>
      </c>
      <c r="F594" s="229" t="s">
        <v>767</v>
      </c>
      <c r="G594" s="230" t="s">
        <v>148</v>
      </c>
      <c r="H594" s="231">
        <v>32.95</v>
      </c>
      <c r="I594" s="232"/>
      <c r="J594" s="231">
        <f>ROUND(I594*H594,2)</f>
        <v>0</v>
      </c>
      <c r="K594" s="229" t="s">
        <v>149</v>
      </c>
      <c r="L594" s="45"/>
      <c r="M594" s="233" t="s">
        <v>18</v>
      </c>
      <c r="N594" s="234" t="s">
        <v>41</v>
      </c>
      <c r="O594" s="85"/>
      <c r="P594" s="235">
        <f>O594*H594</f>
        <v>0</v>
      </c>
      <c r="Q594" s="235">
        <v>0.0077</v>
      </c>
      <c r="R594" s="235">
        <f>Q594*H594</f>
        <v>0.253715</v>
      </c>
      <c r="S594" s="235">
        <v>0</v>
      </c>
      <c r="T594" s="236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7" t="s">
        <v>251</v>
      </c>
      <c r="AT594" s="237" t="s">
        <v>145</v>
      </c>
      <c r="AU594" s="237" t="s">
        <v>79</v>
      </c>
      <c r="AY594" s="18" t="s">
        <v>142</v>
      </c>
      <c r="BE594" s="238">
        <f>IF(N594="základní",J594,0)</f>
        <v>0</v>
      </c>
      <c r="BF594" s="238">
        <f>IF(N594="snížená",J594,0)</f>
        <v>0</v>
      </c>
      <c r="BG594" s="238">
        <f>IF(N594="zákl. přenesená",J594,0)</f>
        <v>0</v>
      </c>
      <c r="BH594" s="238">
        <f>IF(N594="sníž. přenesená",J594,0)</f>
        <v>0</v>
      </c>
      <c r="BI594" s="238">
        <f>IF(N594="nulová",J594,0)</f>
        <v>0</v>
      </c>
      <c r="BJ594" s="18" t="s">
        <v>77</v>
      </c>
      <c r="BK594" s="238">
        <f>ROUND(I594*H594,2)</f>
        <v>0</v>
      </c>
      <c r="BL594" s="18" t="s">
        <v>251</v>
      </c>
      <c r="BM594" s="237" t="s">
        <v>1197</v>
      </c>
    </row>
    <row r="595" spans="1:51" s="13" customFormat="1" ht="12">
      <c r="A595" s="13"/>
      <c r="B595" s="239"/>
      <c r="C595" s="240"/>
      <c r="D595" s="241" t="s">
        <v>152</v>
      </c>
      <c r="E595" s="242" t="s">
        <v>18</v>
      </c>
      <c r="F595" s="243" t="s">
        <v>1018</v>
      </c>
      <c r="G595" s="240"/>
      <c r="H595" s="242" t="s">
        <v>18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9" t="s">
        <v>152</v>
      </c>
      <c r="AU595" s="249" t="s">
        <v>79</v>
      </c>
      <c r="AV595" s="13" t="s">
        <v>77</v>
      </c>
      <c r="AW595" s="13" t="s">
        <v>32</v>
      </c>
      <c r="AX595" s="13" t="s">
        <v>70</v>
      </c>
      <c r="AY595" s="249" t="s">
        <v>142</v>
      </c>
    </row>
    <row r="596" spans="1:51" s="14" customFormat="1" ht="12">
      <c r="A596" s="14"/>
      <c r="B596" s="250"/>
      <c r="C596" s="251"/>
      <c r="D596" s="241" t="s">
        <v>152</v>
      </c>
      <c r="E596" s="252" t="s">
        <v>18</v>
      </c>
      <c r="F596" s="253" t="s">
        <v>1022</v>
      </c>
      <c r="G596" s="251"/>
      <c r="H596" s="254">
        <v>32.95</v>
      </c>
      <c r="I596" s="255"/>
      <c r="J596" s="251"/>
      <c r="K596" s="251"/>
      <c r="L596" s="256"/>
      <c r="M596" s="257"/>
      <c r="N596" s="258"/>
      <c r="O596" s="258"/>
      <c r="P596" s="258"/>
      <c r="Q596" s="258"/>
      <c r="R596" s="258"/>
      <c r="S596" s="258"/>
      <c r="T596" s="259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0" t="s">
        <v>152</v>
      </c>
      <c r="AU596" s="260" t="s">
        <v>79</v>
      </c>
      <c r="AV596" s="14" t="s">
        <v>79</v>
      </c>
      <c r="AW596" s="14" t="s">
        <v>32</v>
      </c>
      <c r="AX596" s="14" t="s">
        <v>70</v>
      </c>
      <c r="AY596" s="260" t="s">
        <v>142</v>
      </c>
    </row>
    <row r="597" spans="1:51" s="15" customFormat="1" ht="12">
      <c r="A597" s="15"/>
      <c r="B597" s="261"/>
      <c r="C597" s="262"/>
      <c r="D597" s="241" t="s">
        <v>152</v>
      </c>
      <c r="E597" s="263" t="s">
        <v>18</v>
      </c>
      <c r="F597" s="264" t="s">
        <v>156</v>
      </c>
      <c r="G597" s="262"/>
      <c r="H597" s="265">
        <v>32.95</v>
      </c>
      <c r="I597" s="266"/>
      <c r="J597" s="262"/>
      <c r="K597" s="262"/>
      <c r="L597" s="267"/>
      <c r="M597" s="268"/>
      <c r="N597" s="269"/>
      <c r="O597" s="269"/>
      <c r="P597" s="269"/>
      <c r="Q597" s="269"/>
      <c r="R597" s="269"/>
      <c r="S597" s="269"/>
      <c r="T597" s="270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71" t="s">
        <v>152</v>
      </c>
      <c r="AU597" s="271" t="s">
        <v>79</v>
      </c>
      <c r="AV597" s="15" t="s">
        <v>150</v>
      </c>
      <c r="AW597" s="15" t="s">
        <v>32</v>
      </c>
      <c r="AX597" s="15" t="s">
        <v>77</v>
      </c>
      <c r="AY597" s="271" t="s">
        <v>142</v>
      </c>
    </row>
    <row r="598" spans="1:65" s="2" customFormat="1" ht="24" customHeight="1">
      <c r="A598" s="39"/>
      <c r="B598" s="40"/>
      <c r="C598" s="227" t="s">
        <v>739</v>
      </c>
      <c r="D598" s="227" t="s">
        <v>145</v>
      </c>
      <c r="E598" s="228" t="s">
        <v>770</v>
      </c>
      <c r="F598" s="229" t="s">
        <v>771</v>
      </c>
      <c r="G598" s="230" t="s">
        <v>309</v>
      </c>
      <c r="H598" s="232"/>
      <c r="I598" s="232"/>
      <c r="J598" s="231">
        <f>ROUND(I598*H598,2)</f>
        <v>0</v>
      </c>
      <c r="K598" s="229" t="s">
        <v>149</v>
      </c>
      <c r="L598" s="45"/>
      <c r="M598" s="233" t="s">
        <v>18</v>
      </c>
      <c r="N598" s="234" t="s">
        <v>41</v>
      </c>
      <c r="O598" s="85"/>
      <c r="P598" s="235">
        <f>O598*H598</f>
        <v>0</v>
      </c>
      <c r="Q598" s="235">
        <v>0</v>
      </c>
      <c r="R598" s="235">
        <f>Q598*H598</f>
        <v>0</v>
      </c>
      <c r="S598" s="235">
        <v>0</v>
      </c>
      <c r="T598" s="236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7" t="s">
        <v>251</v>
      </c>
      <c r="AT598" s="237" t="s">
        <v>145</v>
      </c>
      <c r="AU598" s="237" t="s">
        <v>79</v>
      </c>
      <c r="AY598" s="18" t="s">
        <v>142</v>
      </c>
      <c r="BE598" s="238">
        <f>IF(N598="základní",J598,0)</f>
        <v>0</v>
      </c>
      <c r="BF598" s="238">
        <f>IF(N598="snížená",J598,0)</f>
        <v>0</v>
      </c>
      <c r="BG598" s="238">
        <f>IF(N598="zákl. přenesená",J598,0)</f>
        <v>0</v>
      </c>
      <c r="BH598" s="238">
        <f>IF(N598="sníž. přenesená",J598,0)</f>
        <v>0</v>
      </c>
      <c r="BI598" s="238">
        <f>IF(N598="nulová",J598,0)</f>
        <v>0</v>
      </c>
      <c r="BJ598" s="18" t="s">
        <v>77</v>
      </c>
      <c r="BK598" s="238">
        <f>ROUND(I598*H598,2)</f>
        <v>0</v>
      </c>
      <c r="BL598" s="18" t="s">
        <v>251</v>
      </c>
      <c r="BM598" s="237" t="s">
        <v>1198</v>
      </c>
    </row>
    <row r="599" spans="1:63" s="12" customFormat="1" ht="22.8" customHeight="1">
      <c r="A599" s="12"/>
      <c r="B599" s="211"/>
      <c r="C599" s="212"/>
      <c r="D599" s="213" t="s">
        <v>69</v>
      </c>
      <c r="E599" s="225" t="s">
        <v>773</v>
      </c>
      <c r="F599" s="225" t="s">
        <v>774</v>
      </c>
      <c r="G599" s="212"/>
      <c r="H599" s="212"/>
      <c r="I599" s="215"/>
      <c r="J599" s="226">
        <f>BK599</f>
        <v>0</v>
      </c>
      <c r="K599" s="212"/>
      <c r="L599" s="217"/>
      <c r="M599" s="218"/>
      <c r="N599" s="219"/>
      <c r="O599" s="219"/>
      <c r="P599" s="220">
        <f>SUM(P600:P661)</f>
        <v>0</v>
      </c>
      <c r="Q599" s="219"/>
      <c r="R599" s="220">
        <f>SUM(R600:R661)</f>
        <v>1.2572586</v>
      </c>
      <c r="S599" s="219"/>
      <c r="T599" s="221">
        <f>SUM(T600:T661)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2" t="s">
        <v>79</v>
      </c>
      <c r="AT599" s="223" t="s">
        <v>69</v>
      </c>
      <c r="AU599" s="223" t="s">
        <v>77</v>
      </c>
      <c r="AY599" s="222" t="s">
        <v>142</v>
      </c>
      <c r="BK599" s="224">
        <f>SUM(BK600:BK661)</f>
        <v>0</v>
      </c>
    </row>
    <row r="600" spans="1:65" s="2" customFormat="1" ht="24" customHeight="1">
      <c r="A600" s="39"/>
      <c r="B600" s="40"/>
      <c r="C600" s="227" t="s">
        <v>744</v>
      </c>
      <c r="D600" s="227" t="s">
        <v>145</v>
      </c>
      <c r="E600" s="228" t="s">
        <v>776</v>
      </c>
      <c r="F600" s="229" t="s">
        <v>777</v>
      </c>
      <c r="G600" s="230" t="s">
        <v>148</v>
      </c>
      <c r="H600" s="231">
        <v>72.14</v>
      </c>
      <c r="I600" s="232"/>
      <c r="J600" s="231">
        <f>ROUND(I600*H600,2)</f>
        <v>0</v>
      </c>
      <c r="K600" s="229" t="s">
        <v>149</v>
      </c>
      <c r="L600" s="45"/>
      <c r="M600" s="233" t="s">
        <v>18</v>
      </c>
      <c r="N600" s="234" t="s">
        <v>41</v>
      </c>
      <c r="O600" s="85"/>
      <c r="P600" s="235">
        <f>O600*H600</f>
        <v>0</v>
      </c>
      <c r="Q600" s="235">
        <v>0.003</v>
      </c>
      <c r="R600" s="235">
        <f>Q600*H600</f>
        <v>0.21642</v>
      </c>
      <c r="S600" s="235">
        <v>0</v>
      </c>
      <c r="T600" s="236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7" t="s">
        <v>251</v>
      </c>
      <c r="AT600" s="237" t="s">
        <v>145</v>
      </c>
      <c r="AU600" s="237" t="s">
        <v>79</v>
      </c>
      <c r="AY600" s="18" t="s">
        <v>142</v>
      </c>
      <c r="BE600" s="238">
        <f>IF(N600="základní",J600,0)</f>
        <v>0</v>
      </c>
      <c r="BF600" s="238">
        <f>IF(N600="snížená",J600,0)</f>
        <v>0</v>
      </c>
      <c r="BG600" s="238">
        <f>IF(N600="zákl. přenesená",J600,0)</f>
        <v>0</v>
      </c>
      <c r="BH600" s="238">
        <f>IF(N600="sníž. přenesená",J600,0)</f>
        <v>0</v>
      </c>
      <c r="BI600" s="238">
        <f>IF(N600="nulová",J600,0)</f>
        <v>0</v>
      </c>
      <c r="BJ600" s="18" t="s">
        <v>77</v>
      </c>
      <c r="BK600" s="238">
        <f>ROUND(I600*H600,2)</f>
        <v>0</v>
      </c>
      <c r="BL600" s="18" t="s">
        <v>251</v>
      </c>
      <c r="BM600" s="237" t="s">
        <v>1199</v>
      </c>
    </row>
    <row r="601" spans="1:51" s="13" customFormat="1" ht="12">
      <c r="A601" s="13"/>
      <c r="B601" s="239"/>
      <c r="C601" s="240"/>
      <c r="D601" s="241" t="s">
        <v>152</v>
      </c>
      <c r="E601" s="242" t="s">
        <v>18</v>
      </c>
      <c r="F601" s="243" t="s">
        <v>1200</v>
      </c>
      <c r="G601" s="240"/>
      <c r="H601" s="242" t="s">
        <v>18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152</v>
      </c>
      <c r="AU601" s="249" t="s">
        <v>79</v>
      </c>
      <c r="AV601" s="13" t="s">
        <v>77</v>
      </c>
      <c r="AW601" s="13" t="s">
        <v>32</v>
      </c>
      <c r="AX601" s="13" t="s">
        <v>70</v>
      </c>
      <c r="AY601" s="249" t="s">
        <v>142</v>
      </c>
    </row>
    <row r="602" spans="1:51" s="14" customFormat="1" ht="12">
      <c r="A602" s="14"/>
      <c r="B602" s="250"/>
      <c r="C602" s="251"/>
      <c r="D602" s="241" t="s">
        <v>152</v>
      </c>
      <c r="E602" s="252" t="s">
        <v>18</v>
      </c>
      <c r="F602" s="253" t="s">
        <v>1030</v>
      </c>
      <c r="G602" s="251"/>
      <c r="H602" s="254">
        <v>38.32</v>
      </c>
      <c r="I602" s="255"/>
      <c r="J602" s="251"/>
      <c r="K602" s="251"/>
      <c r="L602" s="256"/>
      <c r="M602" s="257"/>
      <c r="N602" s="258"/>
      <c r="O602" s="258"/>
      <c r="P602" s="258"/>
      <c r="Q602" s="258"/>
      <c r="R602" s="258"/>
      <c r="S602" s="258"/>
      <c r="T602" s="25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0" t="s">
        <v>152</v>
      </c>
      <c r="AU602" s="260" t="s">
        <v>79</v>
      </c>
      <c r="AV602" s="14" t="s">
        <v>79</v>
      </c>
      <c r="AW602" s="14" t="s">
        <v>32</v>
      </c>
      <c r="AX602" s="14" t="s">
        <v>70</v>
      </c>
      <c r="AY602" s="260" t="s">
        <v>142</v>
      </c>
    </row>
    <row r="603" spans="1:51" s="14" customFormat="1" ht="12">
      <c r="A603" s="14"/>
      <c r="B603" s="250"/>
      <c r="C603" s="251"/>
      <c r="D603" s="241" t="s">
        <v>152</v>
      </c>
      <c r="E603" s="252" t="s">
        <v>18</v>
      </c>
      <c r="F603" s="253" t="s">
        <v>1031</v>
      </c>
      <c r="G603" s="251"/>
      <c r="H603" s="254">
        <v>35.75</v>
      </c>
      <c r="I603" s="255"/>
      <c r="J603" s="251"/>
      <c r="K603" s="251"/>
      <c r="L603" s="256"/>
      <c r="M603" s="257"/>
      <c r="N603" s="258"/>
      <c r="O603" s="258"/>
      <c r="P603" s="258"/>
      <c r="Q603" s="258"/>
      <c r="R603" s="258"/>
      <c r="S603" s="258"/>
      <c r="T603" s="259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0" t="s">
        <v>152</v>
      </c>
      <c r="AU603" s="260" t="s">
        <v>79</v>
      </c>
      <c r="AV603" s="14" t="s">
        <v>79</v>
      </c>
      <c r="AW603" s="14" t="s">
        <v>32</v>
      </c>
      <c r="AX603" s="14" t="s">
        <v>70</v>
      </c>
      <c r="AY603" s="260" t="s">
        <v>142</v>
      </c>
    </row>
    <row r="604" spans="1:51" s="13" customFormat="1" ht="12">
      <c r="A604" s="13"/>
      <c r="B604" s="239"/>
      <c r="C604" s="240"/>
      <c r="D604" s="241" t="s">
        <v>152</v>
      </c>
      <c r="E604" s="242" t="s">
        <v>18</v>
      </c>
      <c r="F604" s="243" t="s">
        <v>1201</v>
      </c>
      <c r="G604" s="240"/>
      <c r="H604" s="242" t="s">
        <v>18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9" t="s">
        <v>152</v>
      </c>
      <c r="AU604" s="249" t="s">
        <v>79</v>
      </c>
      <c r="AV604" s="13" t="s">
        <v>77</v>
      </c>
      <c r="AW604" s="13" t="s">
        <v>32</v>
      </c>
      <c r="AX604" s="13" t="s">
        <v>70</v>
      </c>
      <c r="AY604" s="249" t="s">
        <v>142</v>
      </c>
    </row>
    <row r="605" spans="1:51" s="14" customFormat="1" ht="12">
      <c r="A605" s="14"/>
      <c r="B605" s="250"/>
      <c r="C605" s="251"/>
      <c r="D605" s="241" t="s">
        <v>152</v>
      </c>
      <c r="E605" s="252" t="s">
        <v>18</v>
      </c>
      <c r="F605" s="253" t="s">
        <v>1202</v>
      </c>
      <c r="G605" s="251"/>
      <c r="H605" s="254">
        <v>0.26</v>
      </c>
      <c r="I605" s="255"/>
      <c r="J605" s="251"/>
      <c r="K605" s="251"/>
      <c r="L605" s="256"/>
      <c r="M605" s="257"/>
      <c r="N605" s="258"/>
      <c r="O605" s="258"/>
      <c r="P605" s="258"/>
      <c r="Q605" s="258"/>
      <c r="R605" s="258"/>
      <c r="S605" s="258"/>
      <c r="T605" s="259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0" t="s">
        <v>152</v>
      </c>
      <c r="AU605" s="260" t="s">
        <v>79</v>
      </c>
      <c r="AV605" s="14" t="s">
        <v>79</v>
      </c>
      <c r="AW605" s="14" t="s">
        <v>32</v>
      </c>
      <c r="AX605" s="14" t="s">
        <v>70</v>
      </c>
      <c r="AY605" s="260" t="s">
        <v>142</v>
      </c>
    </row>
    <row r="606" spans="1:51" s="13" customFormat="1" ht="12">
      <c r="A606" s="13"/>
      <c r="B606" s="239"/>
      <c r="C606" s="240"/>
      <c r="D606" s="241" t="s">
        <v>152</v>
      </c>
      <c r="E606" s="242" t="s">
        <v>18</v>
      </c>
      <c r="F606" s="243" t="s">
        <v>1203</v>
      </c>
      <c r="G606" s="240"/>
      <c r="H606" s="242" t="s">
        <v>18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9" t="s">
        <v>152</v>
      </c>
      <c r="AU606" s="249" t="s">
        <v>79</v>
      </c>
      <c r="AV606" s="13" t="s">
        <v>77</v>
      </c>
      <c r="AW606" s="13" t="s">
        <v>32</v>
      </c>
      <c r="AX606" s="13" t="s">
        <v>70</v>
      </c>
      <c r="AY606" s="249" t="s">
        <v>142</v>
      </c>
    </row>
    <row r="607" spans="1:51" s="14" customFormat="1" ht="12">
      <c r="A607" s="14"/>
      <c r="B607" s="250"/>
      <c r="C607" s="251"/>
      <c r="D607" s="241" t="s">
        <v>152</v>
      </c>
      <c r="E607" s="252" t="s">
        <v>18</v>
      </c>
      <c r="F607" s="253" t="s">
        <v>1204</v>
      </c>
      <c r="G607" s="251"/>
      <c r="H607" s="254">
        <v>-2.19</v>
      </c>
      <c r="I607" s="255"/>
      <c r="J607" s="251"/>
      <c r="K607" s="251"/>
      <c r="L607" s="256"/>
      <c r="M607" s="257"/>
      <c r="N607" s="258"/>
      <c r="O607" s="258"/>
      <c r="P607" s="258"/>
      <c r="Q607" s="258"/>
      <c r="R607" s="258"/>
      <c r="S607" s="258"/>
      <c r="T607" s="259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0" t="s">
        <v>152</v>
      </c>
      <c r="AU607" s="260" t="s">
        <v>79</v>
      </c>
      <c r="AV607" s="14" t="s">
        <v>79</v>
      </c>
      <c r="AW607" s="14" t="s">
        <v>32</v>
      </c>
      <c r="AX607" s="14" t="s">
        <v>70</v>
      </c>
      <c r="AY607" s="260" t="s">
        <v>142</v>
      </c>
    </row>
    <row r="608" spans="1:51" s="15" customFormat="1" ht="12">
      <c r="A608" s="15"/>
      <c r="B608" s="261"/>
      <c r="C608" s="262"/>
      <c r="D608" s="241" t="s">
        <v>152</v>
      </c>
      <c r="E608" s="263" t="s">
        <v>18</v>
      </c>
      <c r="F608" s="264" t="s">
        <v>156</v>
      </c>
      <c r="G608" s="262"/>
      <c r="H608" s="265">
        <v>72.14</v>
      </c>
      <c r="I608" s="266"/>
      <c r="J608" s="262"/>
      <c r="K608" s="262"/>
      <c r="L608" s="267"/>
      <c r="M608" s="268"/>
      <c r="N608" s="269"/>
      <c r="O608" s="269"/>
      <c r="P608" s="269"/>
      <c r="Q608" s="269"/>
      <c r="R608" s="269"/>
      <c r="S608" s="269"/>
      <c r="T608" s="270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71" t="s">
        <v>152</v>
      </c>
      <c r="AU608" s="271" t="s">
        <v>79</v>
      </c>
      <c r="AV608" s="15" t="s">
        <v>150</v>
      </c>
      <c r="AW608" s="15" t="s">
        <v>32</v>
      </c>
      <c r="AX608" s="15" t="s">
        <v>77</v>
      </c>
      <c r="AY608" s="271" t="s">
        <v>142</v>
      </c>
    </row>
    <row r="609" spans="1:65" s="2" customFormat="1" ht="16.5" customHeight="1">
      <c r="A609" s="39"/>
      <c r="B609" s="40"/>
      <c r="C609" s="272" t="s">
        <v>749</v>
      </c>
      <c r="D609" s="272" t="s">
        <v>321</v>
      </c>
      <c r="E609" s="273" t="s">
        <v>781</v>
      </c>
      <c r="F609" s="274" t="s">
        <v>782</v>
      </c>
      <c r="G609" s="275" t="s">
        <v>148</v>
      </c>
      <c r="H609" s="276">
        <v>79.35</v>
      </c>
      <c r="I609" s="277"/>
      <c r="J609" s="276">
        <f>ROUND(I609*H609,2)</f>
        <v>0</v>
      </c>
      <c r="K609" s="274" t="s">
        <v>149</v>
      </c>
      <c r="L609" s="278"/>
      <c r="M609" s="279" t="s">
        <v>18</v>
      </c>
      <c r="N609" s="280" t="s">
        <v>41</v>
      </c>
      <c r="O609" s="85"/>
      <c r="P609" s="235">
        <f>O609*H609</f>
        <v>0</v>
      </c>
      <c r="Q609" s="235">
        <v>0.0126</v>
      </c>
      <c r="R609" s="235">
        <f>Q609*H609</f>
        <v>0.99981</v>
      </c>
      <c r="S609" s="235">
        <v>0</v>
      </c>
      <c r="T609" s="236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7" t="s">
        <v>324</v>
      </c>
      <c r="AT609" s="237" t="s">
        <v>321</v>
      </c>
      <c r="AU609" s="237" t="s">
        <v>79</v>
      </c>
      <c r="AY609" s="18" t="s">
        <v>142</v>
      </c>
      <c r="BE609" s="238">
        <f>IF(N609="základní",J609,0)</f>
        <v>0</v>
      </c>
      <c r="BF609" s="238">
        <f>IF(N609="snížená",J609,0)</f>
        <v>0</v>
      </c>
      <c r="BG609" s="238">
        <f>IF(N609="zákl. přenesená",J609,0)</f>
        <v>0</v>
      </c>
      <c r="BH609" s="238">
        <f>IF(N609="sníž. přenesená",J609,0)</f>
        <v>0</v>
      </c>
      <c r="BI609" s="238">
        <f>IF(N609="nulová",J609,0)</f>
        <v>0</v>
      </c>
      <c r="BJ609" s="18" t="s">
        <v>77</v>
      </c>
      <c r="BK609" s="238">
        <f>ROUND(I609*H609,2)</f>
        <v>0</v>
      </c>
      <c r="BL609" s="18" t="s">
        <v>251</v>
      </c>
      <c r="BM609" s="237" t="s">
        <v>1205</v>
      </c>
    </row>
    <row r="610" spans="1:51" s="13" customFormat="1" ht="12">
      <c r="A610" s="13"/>
      <c r="B610" s="239"/>
      <c r="C610" s="240"/>
      <c r="D610" s="241" t="s">
        <v>152</v>
      </c>
      <c r="E610" s="242" t="s">
        <v>18</v>
      </c>
      <c r="F610" s="243" t="s">
        <v>1200</v>
      </c>
      <c r="G610" s="240"/>
      <c r="H610" s="242" t="s">
        <v>18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9" t="s">
        <v>152</v>
      </c>
      <c r="AU610" s="249" t="s">
        <v>79</v>
      </c>
      <c r="AV610" s="13" t="s">
        <v>77</v>
      </c>
      <c r="AW610" s="13" t="s">
        <v>32</v>
      </c>
      <c r="AX610" s="13" t="s">
        <v>70</v>
      </c>
      <c r="AY610" s="249" t="s">
        <v>142</v>
      </c>
    </row>
    <row r="611" spans="1:51" s="14" customFormat="1" ht="12">
      <c r="A611" s="14"/>
      <c r="B611" s="250"/>
      <c r="C611" s="251"/>
      <c r="D611" s="241" t="s">
        <v>152</v>
      </c>
      <c r="E611" s="252" t="s">
        <v>18</v>
      </c>
      <c r="F611" s="253" t="s">
        <v>1030</v>
      </c>
      <c r="G611" s="251"/>
      <c r="H611" s="254">
        <v>38.32</v>
      </c>
      <c r="I611" s="255"/>
      <c r="J611" s="251"/>
      <c r="K611" s="251"/>
      <c r="L611" s="256"/>
      <c r="M611" s="257"/>
      <c r="N611" s="258"/>
      <c r="O611" s="258"/>
      <c r="P611" s="258"/>
      <c r="Q611" s="258"/>
      <c r="R611" s="258"/>
      <c r="S611" s="258"/>
      <c r="T611" s="25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0" t="s">
        <v>152</v>
      </c>
      <c r="AU611" s="260" t="s">
        <v>79</v>
      </c>
      <c r="AV611" s="14" t="s">
        <v>79</v>
      </c>
      <c r="AW611" s="14" t="s">
        <v>32</v>
      </c>
      <c r="AX611" s="14" t="s">
        <v>70</v>
      </c>
      <c r="AY611" s="260" t="s">
        <v>142</v>
      </c>
    </row>
    <row r="612" spans="1:51" s="14" customFormat="1" ht="12">
      <c r="A612" s="14"/>
      <c r="B612" s="250"/>
      <c r="C612" s="251"/>
      <c r="D612" s="241" t="s">
        <v>152</v>
      </c>
      <c r="E612" s="252" t="s">
        <v>18</v>
      </c>
      <c r="F612" s="253" t="s">
        <v>1031</v>
      </c>
      <c r="G612" s="251"/>
      <c r="H612" s="254">
        <v>35.75</v>
      </c>
      <c r="I612" s="255"/>
      <c r="J612" s="251"/>
      <c r="K612" s="251"/>
      <c r="L612" s="256"/>
      <c r="M612" s="257"/>
      <c r="N612" s="258"/>
      <c r="O612" s="258"/>
      <c r="P612" s="258"/>
      <c r="Q612" s="258"/>
      <c r="R612" s="258"/>
      <c r="S612" s="258"/>
      <c r="T612" s="25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0" t="s">
        <v>152</v>
      </c>
      <c r="AU612" s="260" t="s">
        <v>79</v>
      </c>
      <c r="AV612" s="14" t="s">
        <v>79</v>
      </c>
      <c r="AW612" s="14" t="s">
        <v>32</v>
      </c>
      <c r="AX612" s="14" t="s">
        <v>70</v>
      </c>
      <c r="AY612" s="260" t="s">
        <v>142</v>
      </c>
    </row>
    <row r="613" spans="1:51" s="13" customFormat="1" ht="12">
      <c r="A613" s="13"/>
      <c r="B613" s="239"/>
      <c r="C613" s="240"/>
      <c r="D613" s="241" t="s">
        <v>152</v>
      </c>
      <c r="E613" s="242" t="s">
        <v>18</v>
      </c>
      <c r="F613" s="243" t="s">
        <v>1201</v>
      </c>
      <c r="G613" s="240"/>
      <c r="H613" s="242" t="s">
        <v>18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9" t="s">
        <v>152</v>
      </c>
      <c r="AU613" s="249" t="s">
        <v>79</v>
      </c>
      <c r="AV613" s="13" t="s">
        <v>77</v>
      </c>
      <c r="AW613" s="13" t="s">
        <v>32</v>
      </c>
      <c r="AX613" s="13" t="s">
        <v>70</v>
      </c>
      <c r="AY613" s="249" t="s">
        <v>142</v>
      </c>
    </row>
    <row r="614" spans="1:51" s="14" customFormat="1" ht="12">
      <c r="A614" s="14"/>
      <c r="B614" s="250"/>
      <c r="C614" s="251"/>
      <c r="D614" s="241" t="s">
        <v>152</v>
      </c>
      <c r="E614" s="252" t="s">
        <v>18</v>
      </c>
      <c r="F614" s="253" t="s">
        <v>1202</v>
      </c>
      <c r="G614" s="251"/>
      <c r="H614" s="254">
        <v>0.26</v>
      </c>
      <c r="I614" s="255"/>
      <c r="J614" s="251"/>
      <c r="K614" s="251"/>
      <c r="L614" s="256"/>
      <c r="M614" s="257"/>
      <c r="N614" s="258"/>
      <c r="O614" s="258"/>
      <c r="P614" s="258"/>
      <c r="Q614" s="258"/>
      <c r="R614" s="258"/>
      <c r="S614" s="258"/>
      <c r="T614" s="259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0" t="s">
        <v>152</v>
      </c>
      <c r="AU614" s="260" t="s">
        <v>79</v>
      </c>
      <c r="AV614" s="14" t="s">
        <v>79</v>
      </c>
      <c r="AW614" s="14" t="s">
        <v>32</v>
      </c>
      <c r="AX614" s="14" t="s">
        <v>70</v>
      </c>
      <c r="AY614" s="260" t="s">
        <v>142</v>
      </c>
    </row>
    <row r="615" spans="1:51" s="13" customFormat="1" ht="12">
      <c r="A615" s="13"/>
      <c r="B615" s="239"/>
      <c r="C615" s="240"/>
      <c r="D615" s="241" t="s">
        <v>152</v>
      </c>
      <c r="E615" s="242" t="s">
        <v>18</v>
      </c>
      <c r="F615" s="243" t="s">
        <v>1203</v>
      </c>
      <c r="G615" s="240"/>
      <c r="H615" s="242" t="s">
        <v>18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9" t="s">
        <v>152</v>
      </c>
      <c r="AU615" s="249" t="s">
        <v>79</v>
      </c>
      <c r="AV615" s="13" t="s">
        <v>77</v>
      </c>
      <c r="AW615" s="13" t="s">
        <v>32</v>
      </c>
      <c r="AX615" s="13" t="s">
        <v>70</v>
      </c>
      <c r="AY615" s="249" t="s">
        <v>142</v>
      </c>
    </row>
    <row r="616" spans="1:51" s="14" customFormat="1" ht="12">
      <c r="A616" s="14"/>
      <c r="B616" s="250"/>
      <c r="C616" s="251"/>
      <c r="D616" s="241" t="s">
        <v>152</v>
      </c>
      <c r="E616" s="252" t="s">
        <v>18</v>
      </c>
      <c r="F616" s="253" t="s">
        <v>1204</v>
      </c>
      <c r="G616" s="251"/>
      <c r="H616" s="254">
        <v>-2.19</v>
      </c>
      <c r="I616" s="255"/>
      <c r="J616" s="251"/>
      <c r="K616" s="251"/>
      <c r="L616" s="256"/>
      <c r="M616" s="257"/>
      <c r="N616" s="258"/>
      <c r="O616" s="258"/>
      <c r="P616" s="258"/>
      <c r="Q616" s="258"/>
      <c r="R616" s="258"/>
      <c r="S616" s="258"/>
      <c r="T616" s="25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0" t="s">
        <v>152</v>
      </c>
      <c r="AU616" s="260" t="s">
        <v>79</v>
      </c>
      <c r="AV616" s="14" t="s">
        <v>79</v>
      </c>
      <c r="AW616" s="14" t="s">
        <v>32</v>
      </c>
      <c r="AX616" s="14" t="s">
        <v>70</v>
      </c>
      <c r="AY616" s="260" t="s">
        <v>142</v>
      </c>
    </row>
    <row r="617" spans="1:51" s="15" customFormat="1" ht="12">
      <c r="A617" s="15"/>
      <c r="B617" s="261"/>
      <c r="C617" s="262"/>
      <c r="D617" s="241" t="s">
        <v>152</v>
      </c>
      <c r="E617" s="263" t="s">
        <v>18</v>
      </c>
      <c r="F617" s="264" t="s">
        <v>156</v>
      </c>
      <c r="G617" s="262"/>
      <c r="H617" s="265">
        <v>72.14</v>
      </c>
      <c r="I617" s="266"/>
      <c r="J617" s="262"/>
      <c r="K617" s="262"/>
      <c r="L617" s="267"/>
      <c r="M617" s="268"/>
      <c r="N617" s="269"/>
      <c r="O617" s="269"/>
      <c r="P617" s="269"/>
      <c r="Q617" s="269"/>
      <c r="R617" s="269"/>
      <c r="S617" s="269"/>
      <c r="T617" s="270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71" t="s">
        <v>152</v>
      </c>
      <c r="AU617" s="271" t="s">
        <v>79</v>
      </c>
      <c r="AV617" s="15" t="s">
        <v>150</v>
      </c>
      <c r="AW617" s="15" t="s">
        <v>32</v>
      </c>
      <c r="AX617" s="15" t="s">
        <v>77</v>
      </c>
      <c r="AY617" s="271" t="s">
        <v>142</v>
      </c>
    </row>
    <row r="618" spans="1:51" s="14" customFormat="1" ht="12">
      <c r="A618" s="14"/>
      <c r="B618" s="250"/>
      <c r="C618" s="251"/>
      <c r="D618" s="241" t="s">
        <v>152</v>
      </c>
      <c r="E618" s="251"/>
      <c r="F618" s="253" t="s">
        <v>1206</v>
      </c>
      <c r="G618" s="251"/>
      <c r="H618" s="254">
        <v>79.35</v>
      </c>
      <c r="I618" s="255"/>
      <c r="J618" s="251"/>
      <c r="K618" s="251"/>
      <c r="L618" s="256"/>
      <c r="M618" s="257"/>
      <c r="N618" s="258"/>
      <c r="O618" s="258"/>
      <c r="P618" s="258"/>
      <c r="Q618" s="258"/>
      <c r="R618" s="258"/>
      <c r="S618" s="258"/>
      <c r="T618" s="25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0" t="s">
        <v>152</v>
      </c>
      <c r="AU618" s="260" t="s">
        <v>79</v>
      </c>
      <c r="AV618" s="14" t="s">
        <v>79</v>
      </c>
      <c r="AW618" s="14" t="s">
        <v>4</v>
      </c>
      <c r="AX618" s="14" t="s">
        <v>77</v>
      </c>
      <c r="AY618" s="260" t="s">
        <v>142</v>
      </c>
    </row>
    <row r="619" spans="1:65" s="2" customFormat="1" ht="24" customHeight="1">
      <c r="A619" s="39"/>
      <c r="B619" s="40"/>
      <c r="C619" s="227" t="s">
        <v>753</v>
      </c>
      <c r="D619" s="227" t="s">
        <v>145</v>
      </c>
      <c r="E619" s="228" t="s">
        <v>786</v>
      </c>
      <c r="F619" s="229" t="s">
        <v>787</v>
      </c>
      <c r="G619" s="230" t="s">
        <v>148</v>
      </c>
      <c r="H619" s="231">
        <v>2.19</v>
      </c>
      <c r="I619" s="232"/>
      <c r="J619" s="231">
        <f>ROUND(I619*H619,2)</f>
        <v>0</v>
      </c>
      <c r="K619" s="229" t="s">
        <v>149</v>
      </c>
      <c r="L619" s="45"/>
      <c r="M619" s="233" t="s">
        <v>18</v>
      </c>
      <c r="N619" s="234" t="s">
        <v>41</v>
      </c>
      <c r="O619" s="85"/>
      <c r="P619" s="235">
        <f>O619*H619</f>
        <v>0</v>
      </c>
      <c r="Q619" s="235">
        <v>0.006</v>
      </c>
      <c r="R619" s="235">
        <f>Q619*H619</f>
        <v>0.01314</v>
      </c>
      <c r="S619" s="235">
        <v>0</v>
      </c>
      <c r="T619" s="236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7" t="s">
        <v>251</v>
      </c>
      <c r="AT619" s="237" t="s">
        <v>145</v>
      </c>
      <c r="AU619" s="237" t="s">
        <v>79</v>
      </c>
      <c r="AY619" s="18" t="s">
        <v>142</v>
      </c>
      <c r="BE619" s="238">
        <f>IF(N619="základní",J619,0)</f>
        <v>0</v>
      </c>
      <c r="BF619" s="238">
        <f>IF(N619="snížená",J619,0)</f>
        <v>0</v>
      </c>
      <c r="BG619" s="238">
        <f>IF(N619="zákl. přenesená",J619,0)</f>
        <v>0</v>
      </c>
      <c r="BH619" s="238">
        <f>IF(N619="sníž. přenesená",J619,0)</f>
        <v>0</v>
      </c>
      <c r="BI619" s="238">
        <f>IF(N619="nulová",J619,0)</f>
        <v>0</v>
      </c>
      <c r="BJ619" s="18" t="s">
        <v>77</v>
      </c>
      <c r="BK619" s="238">
        <f>ROUND(I619*H619,2)</f>
        <v>0</v>
      </c>
      <c r="BL619" s="18" t="s">
        <v>251</v>
      </c>
      <c r="BM619" s="237" t="s">
        <v>1207</v>
      </c>
    </row>
    <row r="620" spans="1:51" s="13" customFormat="1" ht="12">
      <c r="A620" s="13"/>
      <c r="B620" s="239"/>
      <c r="C620" s="240"/>
      <c r="D620" s="241" t="s">
        <v>152</v>
      </c>
      <c r="E620" s="242" t="s">
        <v>18</v>
      </c>
      <c r="F620" s="243" t="s">
        <v>789</v>
      </c>
      <c r="G620" s="240"/>
      <c r="H620" s="242" t="s">
        <v>18</v>
      </c>
      <c r="I620" s="244"/>
      <c r="J620" s="240"/>
      <c r="K620" s="240"/>
      <c r="L620" s="245"/>
      <c r="M620" s="246"/>
      <c r="N620" s="247"/>
      <c r="O620" s="247"/>
      <c r="P620" s="247"/>
      <c r="Q620" s="247"/>
      <c r="R620" s="247"/>
      <c r="S620" s="247"/>
      <c r="T620" s="24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9" t="s">
        <v>152</v>
      </c>
      <c r="AU620" s="249" t="s">
        <v>79</v>
      </c>
      <c r="AV620" s="13" t="s">
        <v>77</v>
      </c>
      <c r="AW620" s="13" t="s">
        <v>32</v>
      </c>
      <c r="AX620" s="13" t="s">
        <v>70</v>
      </c>
      <c r="AY620" s="249" t="s">
        <v>142</v>
      </c>
    </row>
    <row r="621" spans="1:51" s="14" customFormat="1" ht="12">
      <c r="A621" s="14"/>
      <c r="B621" s="250"/>
      <c r="C621" s="251"/>
      <c r="D621" s="241" t="s">
        <v>152</v>
      </c>
      <c r="E621" s="252" t="s">
        <v>18</v>
      </c>
      <c r="F621" s="253" t="s">
        <v>1208</v>
      </c>
      <c r="G621" s="251"/>
      <c r="H621" s="254">
        <v>1.04</v>
      </c>
      <c r="I621" s="255"/>
      <c r="J621" s="251"/>
      <c r="K621" s="251"/>
      <c r="L621" s="256"/>
      <c r="M621" s="257"/>
      <c r="N621" s="258"/>
      <c r="O621" s="258"/>
      <c r="P621" s="258"/>
      <c r="Q621" s="258"/>
      <c r="R621" s="258"/>
      <c r="S621" s="258"/>
      <c r="T621" s="25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0" t="s">
        <v>152</v>
      </c>
      <c r="AU621" s="260" t="s">
        <v>79</v>
      </c>
      <c r="AV621" s="14" t="s">
        <v>79</v>
      </c>
      <c r="AW621" s="14" t="s">
        <v>32</v>
      </c>
      <c r="AX621" s="14" t="s">
        <v>70</v>
      </c>
      <c r="AY621" s="260" t="s">
        <v>142</v>
      </c>
    </row>
    <row r="622" spans="1:51" s="13" customFormat="1" ht="12">
      <c r="A622" s="13"/>
      <c r="B622" s="239"/>
      <c r="C622" s="240"/>
      <c r="D622" s="241" t="s">
        <v>152</v>
      </c>
      <c r="E622" s="242" t="s">
        <v>18</v>
      </c>
      <c r="F622" s="243" t="s">
        <v>791</v>
      </c>
      <c r="G622" s="240"/>
      <c r="H622" s="242" t="s">
        <v>18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9" t="s">
        <v>152</v>
      </c>
      <c r="AU622" s="249" t="s">
        <v>79</v>
      </c>
      <c r="AV622" s="13" t="s">
        <v>77</v>
      </c>
      <c r="AW622" s="13" t="s">
        <v>32</v>
      </c>
      <c r="AX622" s="13" t="s">
        <v>70</v>
      </c>
      <c r="AY622" s="249" t="s">
        <v>142</v>
      </c>
    </row>
    <row r="623" spans="1:51" s="14" customFormat="1" ht="12">
      <c r="A623" s="14"/>
      <c r="B623" s="250"/>
      <c r="C623" s="251"/>
      <c r="D623" s="241" t="s">
        <v>152</v>
      </c>
      <c r="E623" s="252" t="s">
        <v>18</v>
      </c>
      <c r="F623" s="253" t="s">
        <v>1209</v>
      </c>
      <c r="G623" s="251"/>
      <c r="H623" s="254">
        <v>1.15</v>
      </c>
      <c r="I623" s="255"/>
      <c r="J623" s="251"/>
      <c r="K623" s="251"/>
      <c r="L623" s="256"/>
      <c r="M623" s="257"/>
      <c r="N623" s="258"/>
      <c r="O623" s="258"/>
      <c r="P623" s="258"/>
      <c r="Q623" s="258"/>
      <c r="R623" s="258"/>
      <c r="S623" s="258"/>
      <c r="T623" s="259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0" t="s">
        <v>152</v>
      </c>
      <c r="AU623" s="260" t="s">
        <v>79</v>
      </c>
      <c r="AV623" s="14" t="s">
        <v>79</v>
      </c>
      <c r="AW623" s="14" t="s">
        <v>32</v>
      </c>
      <c r="AX623" s="14" t="s">
        <v>70</v>
      </c>
      <c r="AY623" s="260" t="s">
        <v>142</v>
      </c>
    </row>
    <row r="624" spans="1:51" s="15" customFormat="1" ht="12">
      <c r="A624" s="15"/>
      <c r="B624" s="261"/>
      <c r="C624" s="262"/>
      <c r="D624" s="241" t="s">
        <v>152</v>
      </c>
      <c r="E624" s="263" t="s">
        <v>18</v>
      </c>
      <c r="F624" s="264" t="s">
        <v>156</v>
      </c>
      <c r="G624" s="262"/>
      <c r="H624" s="265">
        <v>2.19</v>
      </c>
      <c r="I624" s="266"/>
      <c r="J624" s="262"/>
      <c r="K624" s="262"/>
      <c r="L624" s="267"/>
      <c r="M624" s="268"/>
      <c r="N624" s="269"/>
      <c r="O624" s="269"/>
      <c r="P624" s="269"/>
      <c r="Q624" s="269"/>
      <c r="R624" s="269"/>
      <c r="S624" s="269"/>
      <c r="T624" s="270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71" t="s">
        <v>152</v>
      </c>
      <c r="AU624" s="271" t="s">
        <v>79</v>
      </c>
      <c r="AV624" s="15" t="s">
        <v>150</v>
      </c>
      <c r="AW624" s="15" t="s">
        <v>32</v>
      </c>
      <c r="AX624" s="15" t="s">
        <v>77</v>
      </c>
      <c r="AY624" s="271" t="s">
        <v>142</v>
      </c>
    </row>
    <row r="625" spans="1:65" s="2" customFormat="1" ht="16.5" customHeight="1">
      <c r="A625" s="39"/>
      <c r="B625" s="40"/>
      <c r="C625" s="272" t="s">
        <v>759</v>
      </c>
      <c r="D625" s="272" t="s">
        <v>321</v>
      </c>
      <c r="E625" s="273" t="s">
        <v>794</v>
      </c>
      <c r="F625" s="274" t="s">
        <v>795</v>
      </c>
      <c r="G625" s="275" t="s">
        <v>148</v>
      </c>
      <c r="H625" s="276">
        <v>2.41</v>
      </c>
      <c r="I625" s="277"/>
      <c r="J625" s="276">
        <f>ROUND(I625*H625,2)</f>
        <v>0</v>
      </c>
      <c r="K625" s="274" t="s">
        <v>231</v>
      </c>
      <c r="L625" s="278"/>
      <c r="M625" s="279" t="s">
        <v>18</v>
      </c>
      <c r="N625" s="280" t="s">
        <v>41</v>
      </c>
      <c r="O625" s="85"/>
      <c r="P625" s="235">
        <f>O625*H625</f>
        <v>0</v>
      </c>
      <c r="Q625" s="235">
        <v>0.00116</v>
      </c>
      <c r="R625" s="235">
        <f>Q625*H625</f>
        <v>0.0027956</v>
      </c>
      <c r="S625" s="235">
        <v>0</v>
      </c>
      <c r="T625" s="236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7" t="s">
        <v>324</v>
      </c>
      <c r="AT625" s="237" t="s">
        <v>321</v>
      </c>
      <c r="AU625" s="237" t="s">
        <v>79</v>
      </c>
      <c r="AY625" s="18" t="s">
        <v>142</v>
      </c>
      <c r="BE625" s="238">
        <f>IF(N625="základní",J625,0)</f>
        <v>0</v>
      </c>
      <c r="BF625" s="238">
        <f>IF(N625="snížená",J625,0)</f>
        <v>0</v>
      </c>
      <c r="BG625" s="238">
        <f>IF(N625="zákl. přenesená",J625,0)</f>
        <v>0</v>
      </c>
      <c r="BH625" s="238">
        <f>IF(N625="sníž. přenesená",J625,0)</f>
        <v>0</v>
      </c>
      <c r="BI625" s="238">
        <f>IF(N625="nulová",J625,0)</f>
        <v>0</v>
      </c>
      <c r="BJ625" s="18" t="s">
        <v>77</v>
      </c>
      <c r="BK625" s="238">
        <f>ROUND(I625*H625,2)</f>
        <v>0</v>
      </c>
      <c r="BL625" s="18" t="s">
        <v>251</v>
      </c>
      <c r="BM625" s="237" t="s">
        <v>1210</v>
      </c>
    </row>
    <row r="626" spans="1:51" s="13" customFormat="1" ht="12">
      <c r="A626" s="13"/>
      <c r="B626" s="239"/>
      <c r="C626" s="240"/>
      <c r="D626" s="241" t="s">
        <v>152</v>
      </c>
      <c r="E626" s="242" t="s">
        <v>18</v>
      </c>
      <c r="F626" s="243" t="s">
        <v>789</v>
      </c>
      <c r="G626" s="240"/>
      <c r="H626" s="242" t="s">
        <v>18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9" t="s">
        <v>152</v>
      </c>
      <c r="AU626" s="249" t="s">
        <v>79</v>
      </c>
      <c r="AV626" s="13" t="s">
        <v>77</v>
      </c>
      <c r="AW626" s="13" t="s">
        <v>32</v>
      </c>
      <c r="AX626" s="13" t="s">
        <v>70</v>
      </c>
      <c r="AY626" s="249" t="s">
        <v>142</v>
      </c>
    </row>
    <row r="627" spans="1:51" s="14" customFormat="1" ht="12">
      <c r="A627" s="14"/>
      <c r="B627" s="250"/>
      <c r="C627" s="251"/>
      <c r="D627" s="241" t="s">
        <v>152</v>
      </c>
      <c r="E627" s="252" t="s">
        <v>18</v>
      </c>
      <c r="F627" s="253" t="s">
        <v>1208</v>
      </c>
      <c r="G627" s="251"/>
      <c r="H627" s="254">
        <v>1.04</v>
      </c>
      <c r="I627" s="255"/>
      <c r="J627" s="251"/>
      <c r="K627" s="251"/>
      <c r="L627" s="256"/>
      <c r="M627" s="257"/>
      <c r="N627" s="258"/>
      <c r="O627" s="258"/>
      <c r="P627" s="258"/>
      <c r="Q627" s="258"/>
      <c r="R627" s="258"/>
      <c r="S627" s="258"/>
      <c r="T627" s="259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0" t="s">
        <v>152</v>
      </c>
      <c r="AU627" s="260" t="s">
        <v>79</v>
      </c>
      <c r="AV627" s="14" t="s">
        <v>79</v>
      </c>
      <c r="AW627" s="14" t="s">
        <v>32</v>
      </c>
      <c r="AX627" s="14" t="s">
        <v>70</v>
      </c>
      <c r="AY627" s="260" t="s">
        <v>142</v>
      </c>
    </row>
    <row r="628" spans="1:51" s="13" customFormat="1" ht="12">
      <c r="A628" s="13"/>
      <c r="B628" s="239"/>
      <c r="C628" s="240"/>
      <c r="D628" s="241" t="s">
        <v>152</v>
      </c>
      <c r="E628" s="242" t="s">
        <v>18</v>
      </c>
      <c r="F628" s="243" t="s">
        <v>791</v>
      </c>
      <c r="G628" s="240"/>
      <c r="H628" s="242" t="s">
        <v>18</v>
      </c>
      <c r="I628" s="244"/>
      <c r="J628" s="240"/>
      <c r="K628" s="240"/>
      <c r="L628" s="245"/>
      <c r="M628" s="246"/>
      <c r="N628" s="247"/>
      <c r="O628" s="247"/>
      <c r="P628" s="247"/>
      <c r="Q628" s="247"/>
      <c r="R628" s="247"/>
      <c r="S628" s="247"/>
      <c r="T628" s="248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9" t="s">
        <v>152</v>
      </c>
      <c r="AU628" s="249" t="s">
        <v>79</v>
      </c>
      <c r="AV628" s="13" t="s">
        <v>77</v>
      </c>
      <c r="AW628" s="13" t="s">
        <v>32</v>
      </c>
      <c r="AX628" s="13" t="s">
        <v>70</v>
      </c>
      <c r="AY628" s="249" t="s">
        <v>142</v>
      </c>
    </row>
    <row r="629" spans="1:51" s="14" customFormat="1" ht="12">
      <c r="A629" s="14"/>
      <c r="B629" s="250"/>
      <c r="C629" s="251"/>
      <c r="D629" s="241" t="s">
        <v>152</v>
      </c>
      <c r="E629" s="252" t="s">
        <v>18</v>
      </c>
      <c r="F629" s="253" t="s">
        <v>1209</v>
      </c>
      <c r="G629" s="251"/>
      <c r="H629" s="254">
        <v>1.15</v>
      </c>
      <c r="I629" s="255"/>
      <c r="J629" s="251"/>
      <c r="K629" s="251"/>
      <c r="L629" s="256"/>
      <c r="M629" s="257"/>
      <c r="N629" s="258"/>
      <c r="O629" s="258"/>
      <c r="P629" s="258"/>
      <c r="Q629" s="258"/>
      <c r="R629" s="258"/>
      <c r="S629" s="258"/>
      <c r="T629" s="259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0" t="s">
        <v>152</v>
      </c>
      <c r="AU629" s="260" t="s">
        <v>79</v>
      </c>
      <c r="AV629" s="14" t="s">
        <v>79</v>
      </c>
      <c r="AW629" s="14" t="s">
        <v>32</v>
      </c>
      <c r="AX629" s="14" t="s">
        <v>70</v>
      </c>
      <c r="AY629" s="260" t="s">
        <v>142</v>
      </c>
    </row>
    <row r="630" spans="1:51" s="15" customFormat="1" ht="12">
      <c r="A630" s="15"/>
      <c r="B630" s="261"/>
      <c r="C630" s="262"/>
      <c r="D630" s="241" t="s">
        <v>152</v>
      </c>
      <c r="E630" s="263" t="s">
        <v>18</v>
      </c>
      <c r="F630" s="264" t="s">
        <v>156</v>
      </c>
      <c r="G630" s="262"/>
      <c r="H630" s="265">
        <v>2.19</v>
      </c>
      <c r="I630" s="266"/>
      <c r="J630" s="262"/>
      <c r="K630" s="262"/>
      <c r="L630" s="267"/>
      <c r="M630" s="268"/>
      <c r="N630" s="269"/>
      <c r="O630" s="269"/>
      <c r="P630" s="269"/>
      <c r="Q630" s="269"/>
      <c r="R630" s="269"/>
      <c r="S630" s="269"/>
      <c r="T630" s="270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1" t="s">
        <v>152</v>
      </c>
      <c r="AU630" s="271" t="s">
        <v>79</v>
      </c>
      <c r="AV630" s="15" t="s">
        <v>150</v>
      </c>
      <c r="AW630" s="15" t="s">
        <v>32</v>
      </c>
      <c r="AX630" s="15" t="s">
        <v>77</v>
      </c>
      <c r="AY630" s="271" t="s">
        <v>142</v>
      </c>
    </row>
    <row r="631" spans="1:51" s="14" customFormat="1" ht="12">
      <c r="A631" s="14"/>
      <c r="B631" s="250"/>
      <c r="C631" s="251"/>
      <c r="D631" s="241" t="s">
        <v>152</v>
      </c>
      <c r="E631" s="251"/>
      <c r="F631" s="253" t="s">
        <v>1211</v>
      </c>
      <c r="G631" s="251"/>
      <c r="H631" s="254">
        <v>2.41</v>
      </c>
      <c r="I631" s="255"/>
      <c r="J631" s="251"/>
      <c r="K631" s="251"/>
      <c r="L631" s="256"/>
      <c r="M631" s="257"/>
      <c r="N631" s="258"/>
      <c r="O631" s="258"/>
      <c r="P631" s="258"/>
      <c r="Q631" s="258"/>
      <c r="R631" s="258"/>
      <c r="S631" s="258"/>
      <c r="T631" s="25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0" t="s">
        <v>152</v>
      </c>
      <c r="AU631" s="260" t="s">
        <v>79</v>
      </c>
      <c r="AV631" s="14" t="s">
        <v>79</v>
      </c>
      <c r="AW631" s="14" t="s">
        <v>4</v>
      </c>
      <c r="AX631" s="14" t="s">
        <v>77</v>
      </c>
      <c r="AY631" s="260" t="s">
        <v>142</v>
      </c>
    </row>
    <row r="632" spans="1:65" s="2" customFormat="1" ht="24" customHeight="1">
      <c r="A632" s="39"/>
      <c r="B632" s="40"/>
      <c r="C632" s="227" t="s">
        <v>765</v>
      </c>
      <c r="D632" s="227" t="s">
        <v>145</v>
      </c>
      <c r="E632" s="228" t="s">
        <v>799</v>
      </c>
      <c r="F632" s="229" t="s">
        <v>800</v>
      </c>
      <c r="G632" s="230" t="s">
        <v>148</v>
      </c>
      <c r="H632" s="231">
        <v>2.19</v>
      </c>
      <c r="I632" s="232"/>
      <c r="J632" s="231">
        <f>ROUND(I632*H632,2)</f>
        <v>0</v>
      </c>
      <c r="K632" s="229" t="s">
        <v>149</v>
      </c>
      <c r="L632" s="45"/>
      <c r="M632" s="233" t="s">
        <v>18</v>
      </c>
      <c r="N632" s="234" t="s">
        <v>41</v>
      </c>
      <c r="O632" s="85"/>
      <c r="P632" s="235">
        <f>O632*H632</f>
        <v>0</v>
      </c>
      <c r="Q632" s="235">
        <v>0</v>
      </c>
      <c r="R632" s="235">
        <f>Q632*H632</f>
        <v>0</v>
      </c>
      <c r="S632" s="235">
        <v>0</v>
      </c>
      <c r="T632" s="236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7" t="s">
        <v>251</v>
      </c>
      <c r="AT632" s="237" t="s">
        <v>145</v>
      </c>
      <c r="AU632" s="237" t="s">
        <v>79</v>
      </c>
      <c r="AY632" s="18" t="s">
        <v>142</v>
      </c>
      <c r="BE632" s="238">
        <f>IF(N632="základní",J632,0)</f>
        <v>0</v>
      </c>
      <c r="BF632" s="238">
        <f>IF(N632="snížená",J632,0)</f>
        <v>0</v>
      </c>
      <c r="BG632" s="238">
        <f>IF(N632="zákl. přenesená",J632,0)</f>
        <v>0</v>
      </c>
      <c r="BH632" s="238">
        <f>IF(N632="sníž. přenesená",J632,0)</f>
        <v>0</v>
      </c>
      <c r="BI632" s="238">
        <f>IF(N632="nulová",J632,0)</f>
        <v>0</v>
      </c>
      <c r="BJ632" s="18" t="s">
        <v>77</v>
      </c>
      <c r="BK632" s="238">
        <f>ROUND(I632*H632,2)</f>
        <v>0</v>
      </c>
      <c r="BL632" s="18" t="s">
        <v>251</v>
      </c>
      <c r="BM632" s="237" t="s">
        <v>1212</v>
      </c>
    </row>
    <row r="633" spans="1:51" s="13" customFormat="1" ht="12">
      <c r="A633" s="13"/>
      <c r="B633" s="239"/>
      <c r="C633" s="240"/>
      <c r="D633" s="241" t="s">
        <v>152</v>
      </c>
      <c r="E633" s="242" t="s">
        <v>18</v>
      </c>
      <c r="F633" s="243" t="s">
        <v>789</v>
      </c>
      <c r="G633" s="240"/>
      <c r="H633" s="242" t="s">
        <v>18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9" t="s">
        <v>152</v>
      </c>
      <c r="AU633" s="249" t="s">
        <v>79</v>
      </c>
      <c r="AV633" s="13" t="s">
        <v>77</v>
      </c>
      <c r="AW633" s="13" t="s">
        <v>32</v>
      </c>
      <c r="AX633" s="13" t="s">
        <v>70</v>
      </c>
      <c r="AY633" s="249" t="s">
        <v>142</v>
      </c>
    </row>
    <row r="634" spans="1:51" s="14" customFormat="1" ht="12">
      <c r="A634" s="14"/>
      <c r="B634" s="250"/>
      <c r="C634" s="251"/>
      <c r="D634" s="241" t="s">
        <v>152</v>
      </c>
      <c r="E634" s="252" t="s">
        <v>18</v>
      </c>
      <c r="F634" s="253" t="s">
        <v>1208</v>
      </c>
      <c r="G634" s="251"/>
      <c r="H634" s="254">
        <v>1.04</v>
      </c>
      <c r="I634" s="255"/>
      <c r="J634" s="251"/>
      <c r="K634" s="251"/>
      <c r="L634" s="256"/>
      <c r="M634" s="257"/>
      <c r="N634" s="258"/>
      <c r="O634" s="258"/>
      <c r="P634" s="258"/>
      <c r="Q634" s="258"/>
      <c r="R634" s="258"/>
      <c r="S634" s="258"/>
      <c r="T634" s="259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0" t="s">
        <v>152</v>
      </c>
      <c r="AU634" s="260" t="s">
        <v>79</v>
      </c>
      <c r="AV634" s="14" t="s">
        <v>79</v>
      </c>
      <c r="AW634" s="14" t="s">
        <v>32</v>
      </c>
      <c r="AX634" s="14" t="s">
        <v>70</v>
      </c>
      <c r="AY634" s="260" t="s">
        <v>142</v>
      </c>
    </row>
    <row r="635" spans="1:51" s="13" customFormat="1" ht="12">
      <c r="A635" s="13"/>
      <c r="B635" s="239"/>
      <c r="C635" s="240"/>
      <c r="D635" s="241" t="s">
        <v>152</v>
      </c>
      <c r="E635" s="242" t="s">
        <v>18</v>
      </c>
      <c r="F635" s="243" t="s">
        <v>791</v>
      </c>
      <c r="G635" s="240"/>
      <c r="H635" s="242" t="s">
        <v>18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9" t="s">
        <v>152</v>
      </c>
      <c r="AU635" s="249" t="s">
        <v>79</v>
      </c>
      <c r="AV635" s="13" t="s">
        <v>77</v>
      </c>
      <c r="AW635" s="13" t="s">
        <v>32</v>
      </c>
      <c r="AX635" s="13" t="s">
        <v>70</v>
      </c>
      <c r="AY635" s="249" t="s">
        <v>142</v>
      </c>
    </row>
    <row r="636" spans="1:51" s="14" customFormat="1" ht="12">
      <c r="A636" s="14"/>
      <c r="B636" s="250"/>
      <c r="C636" s="251"/>
      <c r="D636" s="241" t="s">
        <v>152</v>
      </c>
      <c r="E636" s="252" t="s">
        <v>18</v>
      </c>
      <c r="F636" s="253" t="s">
        <v>1209</v>
      </c>
      <c r="G636" s="251"/>
      <c r="H636" s="254">
        <v>1.15</v>
      </c>
      <c r="I636" s="255"/>
      <c r="J636" s="251"/>
      <c r="K636" s="251"/>
      <c r="L636" s="256"/>
      <c r="M636" s="257"/>
      <c r="N636" s="258"/>
      <c r="O636" s="258"/>
      <c r="P636" s="258"/>
      <c r="Q636" s="258"/>
      <c r="R636" s="258"/>
      <c r="S636" s="258"/>
      <c r="T636" s="25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0" t="s">
        <v>152</v>
      </c>
      <c r="AU636" s="260" t="s">
        <v>79</v>
      </c>
      <c r="AV636" s="14" t="s">
        <v>79</v>
      </c>
      <c r="AW636" s="14" t="s">
        <v>32</v>
      </c>
      <c r="AX636" s="14" t="s">
        <v>70</v>
      </c>
      <c r="AY636" s="260" t="s">
        <v>142</v>
      </c>
    </row>
    <row r="637" spans="1:51" s="15" customFormat="1" ht="12">
      <c r="A637" s="15"/>
      <c r="B637" s="261"/>
      <c r="C637" s="262"/>
      <c r="D637" s="241" t="s">
        <v>152</v>
      </c>
      <c r="E637" s="263" t="s">
        <v>18</v>
      </c>
      <c r="F637" s="264" t="s">
        <v>156</v>
      </c>
      <c r="G637" s="262"/>
      <c r="H637" s="265">
        <v>2.19</v>
      </c>
      <c r="I637" s="266"/>
      <c r="J637" s="262"/>
      <c r="K637" s="262"/>
      <c r="L637" s="267"/>
      <c r="M637" s="268"/>
      <c r="N637" s="269"/>
      <c r="O637" s="269"/>
      <c r="P637" s="269"/>
      <c r="Q637" s="269"/>
      <c r="R637" s="269"/>
      <c r="S637" s="269"/>
      <c r="T637" s="270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71" t="s">
        <v>152</v>
      </c>
      <c r="AU637" s="271" t="s">
        <v>79</v>
      </c>
      <c r="AV637" s="15" t="s">
        <v>150</v>
      </c>
      <c r="AW637" s="15" t="s">
        <v>32</v>
      </c>
      <c r="AX637" s="15" t="s">
        <v>77</v>
      </c>
      <c r="AY637" s="271" t="s">
        <v>142</v>
      </c>
    </row>
    <row r="638" spans="1:65" s="2" customFormat="1" ht="16.5" customHeight="1">
      <c r="A638" s="39"/>
      <c r="B638" s="40"/>
      <c r="C638" s="227" t="s">
        <v>769</v>
      </c>
      <c r="D638" s="227" t="s">
        <v>145</v>
      </c>
      <c r="E638" s="228" t="s">
        <v>803</v>
      </c>
      <c r="F638" s="229" t="s">
        <v>804</v>
      </c>
      <c r="G638" s="230" t="s">
        <v>148</v>
      </c>
      <c r="H638" s="231">
        <v>0.83</v>
      </c>
      <c r="I638" s="232"/>
      <c r="J638" s="231">
        <f>ROUND(I638*H638,2)</f>
        <v>0</v>
      </c>
      <c r="K638" s="229" t="s">
        <v>149</v>
      </c>
      <c r="L638" s="45"/>
      <c r="M638" s="233" t="s">
        <v>18</v>
      </c>
      <c r="N638" s="234" t="s">
        <v>41</v>
      </c>
      <c r="O638" s="85"/>
      <c r="P638" s="235">
        <f>O638*H638</f>
        <v>0</v>
      </c>
      <c r="Q638" s="235">
        <v>0.00058</v>
      </c>
      <c r="R638" s="235">
        <f>Q638*H638</f>
        <v>0.0004814</v>
      </c>
      <c r="S638" s="235">
        <v>0</v>
      </c>
      <c r="T638" s="236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7" t="s">
        <v>251</v>
      </c>
      <c r="AT638" s="237" t="s">
        <v>145</v>
      </c>
      <c r="AU638" s="237" t="s">
        <v>79</v>
      </c>
      <c r="AY638" s="18" t="s">
        <v>142</v>
      </c>
      <c r="BE638" s="238">
        <f>IF(N638="základní",J638,0)</f>
        <v>0</v>
      </c>
      <c r="BF638" s="238">
        <f>IF(N638="snížená",J638,0)</f>
        <v>0</v>
      </c>
      <c r="BG638" s="238">
        <f>IF(N638="zákl. přenesená",J638,0)</f>
        <v>0</v>
      </c>
      <c r="BH638" s="238">
        <f>IF(N638="sníž. přenesená",J638,0)</f>
        <v>0</v>
      </c>
      <c r="BI638" s="238">
        <f>IF(N638="nulová",J638,0)</f>
        <v>0</v>
      </c>
      <c r="BJ638" s="18" t="s">
        <v>77</v>
      </c>
      <c r="BK638" s="238">
        <f>ROUND(I638*H638,2)</f>
        <v>0</v>
      </c>
      <c r="BL638" s="18" t="s">
        <v>251</v>
      </c>
      <c r="BM638" s="237" t="s">
        <v>1213</v>
      </c>
    </row>
    <row r="639" spans="1:51" s="13" customFormat="1" ht="12">
      <c r="A639" s="13"/>
      <c r="B639" s="239"/>
      <c r="C639" s="240"/>
      <c r="D639" s="241" t="s">
        <v>152</v>
      </c>
      <c r="E639" s="242" t="s">
        <v>18</v>
      </c>
      <c r="F639" s="243" t="s">
        <v>1214</v>
      </c>
      <c r="G639" s="240"/>
      <c r="H639" s="242" t="s">
        <v>18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9" t="s">
        <v>152</v>
      </c>
      <c r="AU639" s="249" t="s">
        <v>79</v>
      </c>
      <c r="AV639" s="13" t="s">
        <v>77</v>
      </c>
      <c r="AW639" s="13" t="s">
        <v>32</v>
      </c>
      <c r="AX639" s="13" t="s">
        <v>70</v>
      </c>
      <c r="AY639" s="249" t="s">
        <v>142</v>
      </c>
    </row>
    <row r="640" spans="1:51" s="14" customFormat="1" ht="12">
      <c r="A640" s="14"/>
      <c r="B640" s="250"/>
      <c r="C640" s="251"/>
      <c r="D640" s="241" t="s">
        <v>152</v>
      </c>
      <c r="E640" s="252" t="s">
        <v>18</v>
      </c>
      <c r="F640" s="253" t="s">
        <v>806</v>
      </c>
      <c r="G640" s="251"/>
      <c r="H640" s="254">
        <v>0.38</v>
      </c>
      <c r="I640" s="255"/>
      <c r="J640" s="251"/>
      <c r="K640" s="251"/>
      <c r="L640" s="256"/>
      <c r="M640" s="257"/>
      <c r="N640" s="258"/>
      <c r="O640" s="258"/>
      <c r="P640" s="258"/>
      <c r="Q640" s="258"/>
      <c r="R640" s="258"/>
      <c r="S640" s="258"/>
      <c r="T640" s="25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0" t="s">
        <v>152</v>
      </c>
      <c r="AU640" s="260" t="s">
        <v>79</v>
      </c>
      <c r="AV640" s="14" t="s">
        <v>79</v>
      </c>
      <c r="AW640" s="14" t="s">
        <v>32</v>
      </c>
      <c r="AX640" s="14" t="s">
        <v>70</v>
      </c>
      <c r="AY640" s="260" t="s">
        <v>142</v>
      </c>
    </row>
    <row r="641" spans="1:51" s="13" customFormat="1" ht="12">
      <c r="A641" s="13"/>
      <c r="B641" s="239"/>
      <c r="C641" s="240"/>
      <c r="D641" s="241" t="s">
        <v>152</v>
      </c>
      <c r="E641" s="242" t="s">
        <v>18</v>
      </c>
      <c r="F641" s="243" t="s">
        <v>791</v>
      </c>
      <c r="G641" s="240"/>
      <c r="H641" s="242" t="s">
        <v>18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9" t="s">
        <v>152</v>
      </c>
      <c r="AU641" s="249" t="s">
        <v>79</v>
      </c>
      <c r="AV641" s="13" t="s">
        <v>77</v>
      </c>
      <c r="AW641" s="13" t="s">
        <v>32</v>
      </c>
      <c r="AX641" s="13" t="s">
        <v>70</v>
      </c>
      <c r="AY641" s="249" t="s">
        <v>142</v>
      </c>
    </row>
    <row r="642" spans="1:51" s="14" customFormat="1" ht="12">
      <c r="A642" s="14"/>
      <c r="B642" s="250"/>
      <c r="C642" s="251"/>
      <c r="D642" s="241" t="s">
        <v>152</v>
      </c>
      <c r="E642" s="252" t="s">
        <v>18</v>
      </c>
      <c r="F642" s="253" t="s">
        <v>1215</v>
      </c>
      <c r="G642" s="251"/>
      <c r="H642" s="254">
        <v>0.45</v>
      </c>
      <c r="I642" s="255"/>
      <c r="J642" s="251"/>
      <c r="K642" s="251"/>
      <c r="L642" s="256"/>
      <c r="M642" s="257"/>
      <c r="N642" s="258"/>
      <c r="O642" s="258"/>
      <c r="P642" s="258"/>
      <c r="Q642" s="258"/>
      <c r="R642" s="258"/>
      <c r="S642" s="258"/>
      <c r="T642" s="25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0" t="s">
        <v>152</v>
      </c>
      <c r="AU642" s="260" t="s">
        <v>79</v>
      </c>
      <c r="AV642" s="14" t="s">
        <v>79</v>
      </c>
      <c r="AW642" s="14" t="s">
        <v>32</v>
      </c>
      <c r="AX642" s="14" t="s">
        <v>70</v>
      </c>
      <c r="AY642" s="260" t="s">
        <v>142</v>
      </c>
    </row>
    <row r="643" spans="1:51" s="15" customFormat="1" ht="12">
      <c r="A643" s="15"/>
      <c r="B643" s="261"/>
      <c r="C643" s="262"/>
      <c r="D643" s="241" t="s">
        <v>152</v>
      </c>
      <c r="E643" s="263" t="s">
        <v>18</v>
      </c>
      <c r="F643" s="264" t="s">
        <v>156</v>
      </c>
      <c r="G643" s="262"/>
      <c r="H643" s="265">
        <v>0.8300000000000001</v>
      </c>
      <c r="I643" s="266"/>
      <c r="J643" s="262"/>
      <c r="K643" s="262"/>
      <c r="L643" s="267"/>
      <c r="M643" s="268"/>
      <c r="N643" s="269"/>
      <c r="O643" s="269"/>
      <c r="P643" s="269"/>
      <c r="Q643" s="269"/>
      <c r="R643" s="269"/>
      <c r="S643" s="269"/>
      <c r="T643" s="270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71" t="s">
        <v>152</v>
      </c>
      <c r="AU643" s="271" t="s">
        <v>79</v>
      </c>
      <c r="AV643" s="15" t="s">
        <v>150</v>
      </c>
      <c r="AW643" s="15" t="s">
        <v>32</v>
      </c>
      <c r="AX643" s="15" t="s">
        <v>77</v>
      </c>
      <c r="AY643" s="271" t="s">
        <v>142</v>
      </c>
    </row>
    <row r="644" spans="1:65" s="2" customFormat="1" ht="16.5" customHeight="1">
      <c r="A644" s="39"/>
      <c r="B644" s="40"/>
      <c r="C644" s="272" t="s">
        <v>775</v>
      </c>
      <c r="D644" s="272" t="s">
        <v>321</v>
      </c>
      <c r="E644" s="273" t="s">
        <v>809</v>
      </c>
      <c r="F644" s="274" t="s">
        <v>810</v>
      </c>
      <c r="G644" s="275" t="s">
        <v>148</v>
      </c>
      <c r="H644" s="276">
        <v>0.91</v>
      </c>
      <c r="I644" s="277"/>
      <c r="J644" s="276">
        <f>ROUND(I644*H644,2)</f>
        <v>0</v>
      </c>
      <c r="K644" s="274" t="s">
        <v>149</v>
      </c>
      <c r="L644" s="278"/>
      <c r="M644" s="279" t="s">
        <v>18</v>
      </c>
      <c r="N644" s="280" t="s">
        <v>41</v>
      </c>
      <c r="O644" s="85"/>
      <c r="P644" s="235">
        <f>O644*H644</f>
        <v>0</v>
      </c>
      <c r="Q644" s="235">
        <v>0.012</v>
      </c>
      <c r="R644" s="235">
        <f>Q644*H644</f>
        <v>0.010920000000000001</v>
      </c>
      <c r="S644" s="235">
        <v>0</v>
      </c>
      <c r="T644" s="236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7" t="s">
        <v>324</v>
      </c>
      <c r="AT644" s="237" t="s">
        <v>321</v>
      </c>
      <c r="AU644" s="237" t="s">
        <v>79</v>
      </c>
      <c r="AY644" s="18" t="s">
        <v>142</v>
      </c>
      <c r="BE644" s="238">
        <f>IF(N644="základní",J644,0)</f>
        <v>0</v>
      </c>
      <c r="BF644" s="238">
        <f>IF(N644="snížená",J644,0)</f>
        <v>0</v>
      </c>
      <c r="BG644" s="238">
        <f>IF(N644="zákl. přenesená",J644,0)</f>
        <v>0</v>
      </c>
      <c r="BH644" s="238">
        <f>IF(N644="sníž. přenesená",J644,0)</f>
        <v>0</v>
      </c>
      <c r="BI644" s="238">
        <f>IF(N644="nulová",J644,0)</f>
        <v>0</v>
      </c>
      <c r="BJ644" s="18" t="s">
        <v>77</v>
      </c>
      <c r="BK644" s="238">
        <f>ROUND(I644*H644,2)</f>
        <v>0</v>
      </c>
      <c r="BL644" s="18" t="s">
        <v>251</v>
      </c>
      <c r="BM644" s="237" t="s">
        <v>1216</v>
      </c>
    </row>
    <row r="645" spans="1:51" s="13" customFormat="1" ht="12">
      <c r="A645" s="13"/>
      <c r="B645" s="239"/>
      <c r="C645" s="240"/>
      <c r="D645" s="241" t="s">
        <v>152</v>
      </c>
      <c r="E645" s="242" t="s">
        <v>18</v>
      </c>
      <c r="F645" s="243" t="s">
        <v>1214</v>
      </c>
      <c r="G645" s="240"/>
      <c r="H645" s="242" t="s">
        <v>18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9" t="s">
        <v>152</v>
      </c>
      <c r="AU645" s="249" t="s">
        <v>79</v>
      </c>
      <c r="AV645" s="13" t="s">
        <v>77</v>
      </c>
      <c r="AW645" s="13" t="s">
        <v>32</v>
      </c>
      <c r="AX645" s="13" t="s">
        <v>70</v>
      </c>
      <c r="AY645" s="249" t="s">
        <v>142</v>
      </c>
    </row>
    <row r="646" spans="1:51" s="14" customFormat="1" ht="12">
      <c r="A646" s="14"/>
      <c r="B646" s="250"/>
      <c r="C646" s="251"/>
      <c r="D646" s="241" t="s">
        <v>152</v>
      </c>
      <c r="E646" s="252" t="s">
        <v>18</v>
      </c>
      <c r="F646" s="253" t="s">
        <v>806</v>
      </c>
      <c r="G646" s="251"/>
      <c r="H646" s="254">
        <v>0.38</v>
      </c>
      <c r="I646" s="255"/>
      <c r="J646" s="251"/>
      <c r="K646" s="251"/>
      <c r="L646" s="256"/>
      <c r="M646" s="257"/>
      <c r="N646" s="258"/>
      <c r="O646" s="258"/>
      <c r="P646" s="258"/>
      <c r="Q646" s="258"/>
      <c r="R646" s="258"/>
      <c r="S646" s="258"/>
      <c r="T646" s="25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0" t="s">
        <v>152</v>
      </c>
      <c r="AU646" s="260" t="s">
        <v>79</v>
      </c>
      <c r="AV646" s="14" t="s">
        <v>79</v>
      </c>
      <c r="AW646" s="14" t="s">
        <v>32</v>
      </c>
      <c r="AX646" s="14" t="s">
        <v>70</v>
      </c>
      <c r="AY646" s="260" t="s">
        <v>142</v>
      </c>
    </row>
    <row r="647" spans="1:51" s="13" customFormat="1" ht="12">
      <c r="A647" s="13"/>
      <c r="B647" s="239"/>
      <c r="C647" s="240"/>
      <c r="D647" s="241" t="s">
        <v>152</v>
      </c>
      <c r="E647" s="242" t="s">
        <v>18</v>
      </c>
      <c r="F647" s="243" t="s">
        <v>791</v>
      </c>
      <c r="G647" s="240"/>
      <c r="H647" s="242" t="s">
        <v>18</v>
      </c>
      <c r="I647" s="244"/>
      <c r="J647" s="240"/>
      <c r="K647" s="240"/>
      <c r="L647" s="245"/>
      <c r="M647" s="246"/>
      <c r="N647" s="247"/>
      <c r="O647" s="247"/>
      <c r="P647" s="247"/>
      <c r="Q647" s="247"/>
      <c r="R647" s="247"/>
      <c r="S647" s="247"/>
      <c r="T647" s="24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9" t="s">
        <v>152</v>
      </c>
      <c r="AU647" s="249" t="s">
        <v>79</v>
      </c>
      <c r="AV647" s="13" t="s">
        <v>77</v>
      </c>
      <c r="AW647" s="13" t="s">
        <v>32</v>
      </c>
      <c r="AX647" s="13" t="s">
        <v>70</v>
      </c>
      <c r="AY647" s="249" t="s">
        <v>142</v>
      </c>
    </row>
    <row r="648" spans="1:51" s="14" customFormat="1" ht="12">
      <c r="A648" s="14"/>
      <c r="B648" s="250"/>
      <c r="C648" s="251"/>
      <c r="D648" s="241" t="s">
        <v>152</v>
      </c>
      <c r="E648" s="252" t="s">
        <v>18</v>
      </c>
      <c r="F648" s="253" t="s">
        <v>1215</v>
      </c>
      <c r="G648" s="251"/>
      <c r="H648" s="254">
        <v>0.45</v>
      </c>
      <c r="I648" s="255"/>
      <c r="J648" s="251"/>
      <c r="K648" s="251"/>
      <c r="L648" s="256"/>
      <c r="M648" s="257"/>
      <c r="N648" s="258"/>
      <c r="O648" s="258"/>
      <c r="P648" s="258"/>
      <c r="Q648" s="258"/>
      <c r="R648" s="258"/>
      <c r="S648" s="258"/>
      <c r="T648" s="25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0" t="s">
        <v>152</v>
      </c>
      <c r="AU648" s="260" t="s">
        <v>79</v>
      </c>
      <c r="AV648" s="14" t="s">
        <v>79</v>
      </c>
      <c r="AW648" s="14" t="s">
        <v>32</v>
      </c>
      <c r="AX648" s="14" t="s">
        <v>70</v>
      </c>
      <c r="AY648" s="260" t="s">
        <v>142</v>
      </c>
    </row>
    <row r="649" spans="1:51" s="15" customFormat="1" ht="12">
      <c r="A649" s="15"/>
      <c r="B649" s="261"/>
      <c r="C649" s="262"/>
      <c r="D649" s="241" t="s">
        <v>152</v>
      </c>
      <c r="E649" s="263" t="s">
        <v>18</v>
      </c>
      <c r="F649" s="264" t="s">
        <v>156</v>
      </c>
      <c r="G649" s="262"/>
      <c r="H649" s="265">
        <v>0.8300000000000001</v>
      </c>
      <c r="I649" s="266"/>
      <c r="J649" s="262"/>
      <c r="K649" s="262"/>
      <c r="L649" s="267"/>
      <c r="M649" s="268"/>
      <c r="N649" s="269"/>
      <c r="O649" s="269"/>
      <c r="P649" s="269"/>
      <c r="Q649" s="269"/>
      <c r="R649" s="269"/>
      <c r="S649" s="269"/>
      <c r="T649" s="270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71" t="s">
        <v>152</v>
      </c>
      <c r="AU649" s="271" t="s">
        <v>79</v>
      </c>
      <c r="AV649" s="15" t="s">
        <v>150</v>
      </c>
      <c r="AW649" s="15" t="s">
        <v>32</v>
      </c>
      <c r="AX649" s="15" t="s">
        <v>77</v>
      </c>
      <c r="AY649" s="271" t="s">
        <v>142</v>
      </c>
    </row>
    <row r="650" spans="1:51" s="14" customFormat="1" ht="12">
      <c r="A650" s="14"/>
      <c r="B650" s="250"/>
      <c r="C650" s="251"/>
      <c r="D650" s="241" t="s">
        <v>152</v>
      </c>
      <c r="E650" s="251"/>
      <c r="F650" s="253" t="s">
        <v>1217</v>
      </c>
      <c r="G650" s="251"/>
      <c r="H650" s="254">
        <v>0.91</v>
      </c>
      <c r="I650" s="255"/>
      <c r="J650" s="251"/>
      <c r="K650" s="251"/>
      <c r="L650" s="256"/>
      <c r="M650" s="257"/>
      <c r="N650" s="258"/>
      <c r="O650" s="258"/>
      <c r="P650" s="258"/>
      <c r="Q650" s="258"/>
      <c r="R650" s="258"/>
      <c r="S650" s="258"/>
      <c r="T650" s="25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0" t="s">
        <v>152</v>
      </c>
      <c r="AU650" s="260" t="s">
        <v>79</v>
      </c>
      <c r="AV650" s="14" t="s">
        <v>79</v>
      </c>
      <c r="AW650" s="14" t="s">
        <v>4</v>
      </c>
      <c r="AX650" s="14" t="s">
        <v>77</v>
      </c>
      <c r="AY650" s="260" t="s">
        <v>142</v>
      </c>
    </row>
    <row r="651" spans="1:65" s="2" customFormat="1" ht="16.5" customHeight="1">
      <c r="A651" s="39"/>
      <c r="B651" s="40"/>
      <c r="C651" s="227" t="s">
        <v>780</v>
      </c>
      <c r="D651" s="227" t="s">
        <v>145</v>
      </c>
      <c r="E651" s="228" t="s">
        <v>814</v>
      </c>
      <c r="F651" s="229" t="s">
        <v>815</v>
      </c>
      <c r="G651" s="230" t="s">
        <v>316</v>
      </c>
      <c r="H651" s="231">
        <v>9.1</v>
      </c>
      <c r="I651" s="232"/>
      <c r="J651" s="231">
        <f>ROUND(I651*H651,2)</f>
        <v>0</v>
      </c>
      <c r="K651" s="229" t="s">
        <v>149</v>
      </c>
      <c r="L651" s="45"/>
      <c r="M651" s="233" t="s">
        <v>18</v>
      </c>
      <c r="N651" s="234" t="s">
        <v>41</v>
      </c>
      <c r="O651" s="85"/>
      <c r="P651" s="235">
        <f>O651*H651</f>
        <v>0</v>
      </c>
      <c r="Q651" s="235">
        <v>0.00031</v>
      </c>
      <c r="R651" s="235">
        <f>Q651*H651</f>
        <v>0.0028209999999999997</v>
      </c>
      <c r="S651" s="235">
        <v>0</v>
      </c>
      <c r="T651" s="236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7" t="s">
        <v>251</v>
      </c>
      <c r="AT651" s="237" t="s">
        <v>145</v>
      </c>
      <c r="AU651" s="237" t="s">
        <v>79</v>
      </c>
      <c r="AY651" s="18" t="s">
        <v>142</v>
      </c>
      <c r="BE651" s="238">
        <f>IF(N651="základní",J651,0)</f>
        <v>0</v>
      </c>
      <c r="BF651" s="238">
        <f>IF(N651="snížená",J651,0)</f>
        <v>0</v>
      </c>
      <c r="BG651" s="238">
        <f>IF(N651="zákl. přenesená",J651,0)</f>
        <v>0</v>
      </c>
      <c r="BH651" s="238">
        <f>IF(N651="sníž. přenesená",J651,0)</f>
        <v>0</v>
      </c>
      <c r="BI651" s="238">
        <f>IF(N651="nulová",J651,0)</f>
        <v>0</v>
      </c>
      <c r="BJ651" s="18" t="s">
        <v>77</v>
      </c>
      <c r="BK651" s="238">
        <f>ROUND(I651*H651,2)</f>
        <v>0</v>
      </c>
      <c r="BL651" s="18" t="s">
        <v>251</v>
      </c>
      <c r="BM651" s="237" t="s">
        <v>1218</v>
      </c>
    </row>
    <row r="652" spans="1:51" s="14" customFormat="1" ht="12">
      <c r="A652" s="14"/>
      <c r="B652" s="250"/>
      <c r="C652" s="251"/>
      <c r="D652" s="241" t="s">
        <v>152</v>
      </c>
      <c r="E652" s="252" t="s">
        <v>18</v>
      </c>
      <c r="F652" s="253" t="s">
        <v>1219</v>
      </c>
      <c r="G652" s="251"/>
      <c r="H652" s="254">
        <v>7</v>
      </c>
      <c r="I652" s="255"/>
      <c r="J652" s="251"/>
      <c r="K652" s="251"/>
      <c r="L652" s="256"/>
      <c r="M652" s="257"/>
      <c r="N652" s="258"/>
      <c r="O652" s="258"/>
      <c r="P652" s="258"/>
      <c r="Q652" s="258"/>
      <c r="R652" s="258"/>
      <c r="S652" s="258"/>
      <c r="T652" s="25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0" t="s">
        <v>152</v>
      </c>
      <c r="AU652" s="260" t="s">
        <v>79</v>
      </c>
      <c r="AV652" s="14" t="s">
        <v>79</v>
      </c>
      <c r="AW652" s="14" t="s">
        <v>32</v>
      </c>
      <c r="AX652" s="14" t="s">
        <v>70</v>
      </c>
      <c r="AY652" s="260" t="s">
        <v>142</v>
      </c>
    </row>
    <row r="653" spans="1:51" s="14" customFormat="1" ht="12">
      <c r="A653" s="14"/>
      <c r="B653" s="250"/>
      <c r="C653" s="251"/>
      <c r="D653" s="241" t="s">
        <v>152</v>
      </c>
      <c r="E653" s="252" t="s">
        <v>18</v>
      </c>
      <c r="F653" s="253" t="s">
        <v>1080</v>
      </c>
      <c r="G653" s="251"/>
      <c r="H653" s="254">
        <v>2.1</v>
      </c>
      <c r="I653" s="255"/>
      <c r="J653" s="251"/>
      <c r="K653" s="251"/>
      <c r="L653" s="256"/>
      <c r="M653" s="257"/>
      <c r="N653" s="258"/>
      <c r="O653" s="258"/>
      <c r="P653" s="258"/>
      <c r="Q653" s="258"/>
      <c r="R653" s="258"/>
      <c r="S653" s="258"/>
      <c r="T653" s="25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0" t="s">
        <v>152</v>
      </c>
      <c r="AU653" s="260" t="s">
        <v>79</v>
      </c>
      <c r="AV653" s="14" t="s">
        <v>79</v>
      </c>
      <c r="AW653" s="14" t="s">
        <v>32</v>
      </c>
      <c r="AX653" s="14" t="s">
        <v>70</v>
      </c>
      <c r="AY653" s="260" t="s">
        <v>142</v>
      </c>
    </row>
    <row r="654" spans="1:51" s="15" customFormat="1" ht="12">
      <c r="A654" s="15"/>
      <c r="B654" s="261"/>
      <c r="C654" s="262"/>
      <c r="D654" s="241" t="s">
        <v>152</v>
      </c>
      <c r="E654" s="263" t="s">
        <v>18</v>
      </c>
      <c r="F654" s="264" t="s">
        <v>156</v>
      </c>
      <c r="G654" s="262"/>
      <c r="H654" s="265">
        <v>9.1</v>
      </c>
      <c r="I654" s="266"/>
      <c r="J654" s="262"/>
      <c r="K654" s="262"/>
      <c r="L654" s="267"/>
      <c r="M654" s="268"/>
      <c r="N654" s="269"/>
      <c r="O654" s="269"/>
      <c r="P654" s="269"/>
      <c r="Q654" s="269"/>
      <c r="R654" s="269"/>
      <c r="S654" s="269"/>
      <c r="T654" s="270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71" t="s">
        <v>152</v>
      </c>
      <c r="AU654" s="271" t="s">
        <v>79</v>
      </c>
      <c r="AV654" s="15" t="s">
        <v>150</v>
      </c>
      <c r="AW654" s="15" t="s">
        <v>32</v>
      </c>
      <c r="AX654" s="15" t="s">
        <v>77</v>
      </c>
      <c r="AY654" s="271" t="s">
        <v>142</v>
      </c>
    </row>
    <row r="655" spans="1:65" s="2" customFormat="1" ht="16.5" customHeight="1">
      <c r="A655" s="39"/>
      <c r="B655" s="40"/>
      <c r="C655" s="227" t="s">
        <v>785</v>
      </c>
      <c r="D655" s="227" t="s">
        <v>145</v>
      </c>
      <c r="E655" s="228" t="s">
        <v>820</v>
      </c>
      <c r="F655" s="229" t="s">
        <v>821</v>
      </c>
      <c r="G655" s="230" t="s">
        <v>316</v>
      </c>
      <c r="H655" s="231">
        <v>41.81</v>
      </c>
      <c r="I655" s="232"/>
      <c r="J655" s="231">
        <f>ROUND(I655*H655,2)</f>
        <v>0</v>
      </c>
      <c r="K655" s="229" t="s">
        <v>149</v>
      </c>
      <c r="L655" s="45"/>
      <c r="M655" s="233" t="s">
        <v>18</v>
      </c>
      <c r="N655" s="234" t="s">
        <v>41</v>
      </c>
      <c r="O655" s="85"/>
      <c r="P655" s="235">
        <f>O655*H655</f>
        <v>0</v>
      </c>
      <c r="Q655" s="235">
        <v>0.00026</v>
      </c>
      <c r="R655" s="235">
        <f>Q655*H655</f>
        <v>0.0108706</v>
      </c>
      <c r="S655" s="235">
        <v>0</v>
      </c>
      <c r="T655" s="236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7" t="s">
        <v>251</v>
      </c>
      <c r="AT655" s="237" t="s">
        <v>145</v>
      </c>
      <c r="AU655" s="237" t="s">
        <v>79</v>
      </c>
      <c r="AY655" s="18" t="s">
        <v>142</v>
      </c>
      <c r="BE655" s="238">
        <f>IF(N655="základní",J655,0)</f>
        <v>0</v>
      </c>
      <c r="BF655" s="238">
        <f>IF(N655="snížená",J655,0)</f>
        <v>0</v>
      </c>
      <c r="BG655" s="238">
        <f>IF(N655="zákl. přenesená",J655,0)</f>
        <v>0</v>
      </c>
      <c r="BH655" s="238">
        <f>IF(N655="sníž. přenesená",J655,0)</f>
        <v>0</v>
      </c>
      <c r="BI655" s="238">
        <f>IF(N655="nulová",J655,0)</f>
        <v>0</v>
      </c>
      <c r="BJ655" s="18" t="s">
        <v>77</v>
      </c>
      <c r="BK655" s="238">
        <f>ROUND(I655*H655,2)</f>
        <v>0</v>
      </c>
      <c r="BL655" s="18" t="s">
        <v>251</v>
      </c>
      <c r="BM655" s="237" t="s">
        <v>1220</v>
      </c>
    </row>
    <row r="656" spans="1:51" s="14" customFormat="1" ht="12">
      <c r="A656" s="14"/>
      <c r="B656" s="250"/>
      <c r="C656" s="251"/>
      <c r="D656" s="241" t="s">
        <v>152</v>
      </c>
      <c r="E656" s="252" t="s">
        <v>18</v>
      </c>
      <c r="F656" s="253" t="s">
        <v>1221</v>
      </c>
      <c r="G656" s="251"/>
      <c r="H656" s="254">
        <v>11.83</v>
      </c>
      <c r="I656" s="255"/>
      <c r="J656" s="251"/>
      <c r="K656" s="251"/>
      <c r="L656" s="256"/>
      <c r="M656" s="257"/>
      <c r="N656" s="258"/>
      <c r="O656" s="258"/>
      <c r="P656" s="258"/>
      <c r="Q656" s="258"/>
      <c r="R656" s="258"/>
      <c r="S656" s="258"/>
      <c r="T656" s="25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0" t="s">
        <v>152</v>
      </c>
      <c r="AU656" s="260" t="s">
        <v>79</v>
      </c>
      <c r="AV656" s="14" t="s">
        <v>79</v>
      </c>
      <c r="AW656" s="14" t="s">
        <v>32</v>
      </c>
      <c r="AX656" s="14" t="s">
        <v>70</v>
      </c>
      <c r="AY656" s="260" t="s">
        <v>142</v>
      </c>
    </row>
    <row r="657" spans="1:51" s="14" customFormat="1" ht="12">
      <c r="A657" s="14"/>
      <c r="B657" s="250"/>
      <c r="C657" s="251"/>
      <c r="D657" s="241" t="s">
        <v>152</v>
      </c>
      <c r="E657" s="252" t="s">
        <v>18</v>
      </c>
      <c r="F657" s="253" t="s">
        <v>1222</v>
      </c>
      <c r="G657" s="251"/>
      <c r="H657" s="254">
        <v>11</v>
      </c>
      <c r="I657" s="255"/>
      <c r="J657" s="251"/>
      <c r="K657" s="251"/>
      <c r="L657" s="256"/>
      <c r="M657" s="257"/>
      <c r="N657" s="258"/>
      <c r="O657" s="258"/>
      <c r="P657" s="258"/>
      <c r="Q657" s="258"/>
      <c r="R657" s="258"/>
      <c r="S657" s="258"/>
      <c r="T657" s="25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0" t="s">
        <v>152</v>
      </c>
      <c r="AU657" s="260" t="s">
        <v>79</v>
      </c>
      <c r="AV657" s="14" t="s">
        <v>79</v>
      </c>
      <c r="AW657" s="14" t="s">
        <v>32</v>
      </c>
      <c r="AX657" s="14" t="s">
        <v>70</v>
      </c>
      <c r="AY657" s="260" t="s">
        <v>142</v>
      </c>
    </row>
    <row r="658" spans="1:51" s="14" customFormat="1" ht="12">
      <c r="A658" s="14"/>
      <c r="B658" s="250"/>
      <c r="C658" s="251"/>
      <c r="D658" s="241" t="s">
        <v>152</v>
      </c>
      <c r="E658" s="252" t="s">
        <v>18</v>
      </c>
      <c r="F658" s="253" t="s">
        <v>1223</v>
      </c>
      <c r="G658" s="251"/>
      <c r="H658" s="254">
        <v>11.7</v>
      </c>
      <c r="I658" s="255"/>
      <c r="J658" s="251"/>
      <c r="K658" s="251"/>
      <c r="L658" s="256"/>
      <c r="M658" s="257"/>
      <c r="N658" s="258"/>
      <c r="O658" s="258"/>
      <c r="P658" s="258"/>
      <c r="Q658" s="258"/>
      <c r="R658" s="258"/>
      <c r="S658" s="258"/>
      <c r="T658" s="25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0" t="s">
        <v>152</v>
      </c>
      <c r="AU658" s="260" t="s">
        <v>79</v>
      </c>
      <c r="AV658" s="14" t="s">
        <v>79</v>
      </c>
      <c r="AW658" s="14" t="s">
        <v>32</v>
      </c>
      <c r="AX658" s="14" t="s">
        <v>70</v>
      </c>
      <c r="AY658" s="260" t="s">
        <v>142</v>
      </c>
    </row>
    <row r="659" spans="1:51" s="14" customFormat="1" ht="12">
      <c r="A659" s="14"/>
      <c r="B659" s="250"/>
      <c r="C659" s="251"/>
      <c r="D659" s="241" t="s">
        <v>152</v>
      </c>
      <c r="E659" s="252" t="s">
        <v>18</v>
      </c>
      <c r="F659" s="253" t="s">
        <v>1224</v>
      </c>
      <c r="G659" s="251"/>
      <c r="H659" s="254">
        <v>7.28</v>
      </c>
      <c r="I659" s="255"/>
      <c r="J659" s="251"/>
      <c r="K659" s="251"/>
      <c r="L659" s="256"/>
      <c r="M659" s="257"/>
      <c r="N659" s="258"/>
      <c r="O659" s="258"/>
      <c r="P659" s="258"/>
      <c r="Q659" s="258"/>
      <c r="R659" s="258"/>
      <c r="S659" s="258"/>
      <c r="T659" s="25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0" t="s">
        <v>152</v>
      </c>
      <c r="AU659" s="260" t="s">
        <v>79</v>
      </c>
      <c r="AV659" s="14" t="s">
        <v>79</v>
      </c>
      <c r="AW659" s="14" t="s">
        <v>32</v>
      </c>
      <c r="AX659" s="14" t="s">
        <v>70</v>
      </c>
      <c r="AY659" s="260" t="s">
        <v>142</v>
      </c>
    </row>
    <row r="660" spans="1:51" s="15" customFormat="1" ht="12">
      <c r="A660" s="15"/>
      <c r="B660" s="261"/>
      <c r="C660" s="262"/>
      <c r="D660" s="241" t="s">
        <v>152</v>
      </c>
      <c r="E660" s="263" t="s">
        <v>18</v>
      </c>
      <c r="F660" s="264" t="s">
        <v>156</v>
      </c>
      <c r="G660" s="262"/>
      <c r="H660" s="265">
        <v>41.81</v>
      </c>
      <c r="I660" s="266"/>
      <c r="J660" s="262"/>
      <c r="K660" s="262"/>
      <c r="L660" s="267"/>
      <c r="M660" s="268"/>
      <c r="N660" s="269"/>
      <c r="O660" s="269"/>
      <c r="P660" s="269"/>
      <c r="Q660" s="269"/>
      <c r="R660" s="269"/>
      <c r="S660" s="269"/>
      <c r="T660" s="270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71" t="s">
        <v>152</v>
      </c>
      <c r="AU660" s="271" t="s">
        <v>79</v>
      </c>
      <c r="AV660" s="15" t="s">
        <v>150</v>
      </c>
      <c r="AW660" s="15" t="s">
        <v>32</v>
      </c>
      <c r="AX660" s="15" t="s">
        <v>77</v>
      </c>
      <c r="AY660" s="271" t="s">
        <v>142</v>
      </c>
    </row>
    <row r="661" spans="1:65" s="2" customFormat="1" ht="24" customHeight="1">
      <c r="A661" s="39"/>
      <c r="B661" s="40"/>
      <c r="C661" s="227" t="s">
        <v>793</v>
      </c>
      <c r="D661" s="227" t="s">
        <v>145</v>
      </c>
      <c r="E661" s="228" t="s">
        <v>832</v>
      </c>
      <c r="F661" s="229" t="s">
        <v>833</v>
      </c>
      <c r="G661" s="230" t="s">
        <v>309</v>
      </c>
      <c r="H661" s="232"/>
      <c r="I661" s="232"/>
      <c r="J661" s="231">
        <f>ROUND(I661*H661,2)</f>
        <v>0</v>
      </c>
      <c r="K661" s="229" t="s">
        <v>149</v>
      </c>
      <c r="L661" s="45"/>
      <c r="M661" s="233" t="s">
        <v>18</v>
      </c>
      <c r="N661" s="234" t="s">
        <v>41</v>
      </c>
      <c r="O661" s="85"/>
      <c r="P661" s="235">
        <f>O661*H661</f>
        <v>0</v>
      </c>
      <c r="Q661" s="235">
        <v>0</v>
      </c>
      <c r="R661" s="235">
        <f>Q661*H661</f>
        <v>0</v>
      </c>
      <c r="S661" s="235">
        <v>0</v>
      </c>
      <c r="T661" s="236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7" t="s">
        <v>251</v>
      </c>
      <c r="AT661" s="237" t="s">
        <v>145</v>
      </c>
      <c r="AU661" s="237" t="s">
        <v>79</v>
      </c>
      <c r="AY661" s="18" t="s">
        <v>142</v>
      </c>
      <c r="BE661" s="238">
        <f>IF(N661="základní",J661,0)</f>
        <v>0</v>
      </c>
      <c r="BF661" s="238">
        <f>IF(N661="snížená",J661,0)</f>
        <v>0</v>
      </c>
      <c r="BG661" s="238">
        <f>IF(N661="zákl. přenesená",J661,0)</f>
        <v>0</v>
      </c>
      <c r="BH661" s="238">
        <f>IF(N661="sníž. přenesená",J661,0)</f>
        <v>0</v>
      </c>
      <c r="BI661" s="238">
        <f>IF(N661="nulová",J661,0)</f>
        <v>0</v>
      </c>
      <c r="BJ661" s="18" t="s">
        <v>77</v>
      </c>
      <c r="BK661" s="238">
        <f>ROUND(I661*H661,2)</f>
        <v>0</v>
      </c>
      <c r="BL661" s="18" t="s">
        <v>251</v>
      </c>
      <c r="BM661" s="237" t="s">
        <v>1225</v>
      </c>
    </row>
    <row r="662" spans="1:63" s="12" customFormat="1" ht="22.8" customHeight="1">
      <c r="A662" s="12"/>
      <c r="B662" s="211"/>
      <c r="C662" s="212"/>
      <c r="D662" s="213" t="s">
        <v>69</v>
      </c>
      <c r="E662" s="225" t="s">
        <v>835</v>
      </c>
      <c r="F662" s="225" t="s">
        <v>836</v>
      </c>
      <c r="G662" s="212"/>
      <c r="H662" s="212"/>
      <c r="I662" s="215"/>
      <c r="J662" s="226">
        <f>BK662</f>
        <v>0</v>
      </c>
      <c r="K662" s="212"/>
      <c r="L662" s="217"/>
      <c r="M662" s="218"/>
      <c r="N662" s="219"/>
      <c r="O662" s="219"/>
      <c r="P662" s="220">
        <f>SUM(P663:P666)</f>
        <v>0</v>
      </c>
      <c r="Q662" s="219"/>
      <c r="R662" s="220">
        <f>SUM(R663:R666)</f>
        <v>0</v>
      </c>
      <c r="S662" s="219"/>
      <c r="T662" s="221">
        <f>SUM(T663:T666)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22" t="s">
        <v>79</v>
      </c>
      <c r="AT662" s="223" t="s">
        <v>69</v>
      </c>
      <c r="AU662" s="223" t="s">
        <v>77</v>
      </c>
      <c r="AY662" s="222" t="s">
        <v>142</v>
      </c>
      <c r="BK662" s="224">
        <f>SUM(BK663:BK666)</f>
        <v>0</v>
      </c>
    </row>
    <row r="663" spans="1:65" s="2" customFormat="1" ht="16.5" customHeight="1">
      <c r="A663" s="39"/>
      <c r="B663" s="40"/>
      <c r="C663" s="227" t="s">
        <v>798</v>
      </c>
      <c r="D663" s="227" t="s">
        <v>145</v>
      </c>
      <c r="E663" s="228" t="s">
        <v>838</v>
      </c>
      <c r="F663" s="229" t="s">
        <v>839</v>
      </c>
      <c r="G663" s="230" t="s">
        <v>632</v>
      </c>
      <c r="H663" s="231">
        <v>4</v>
      </c>
      <c r="I663" s="232"/>
      <c r="J663" s="231">
        <f>ROUND(I663*H663,2)</f>
        <v>0</v>
      </c>
      <c r="K663" s="229" t="s">
        <v>231</v>
      </c>
      <c r="L663" s="45"/>
      <c r="M663" s="233" t="s">
        <v>18</v>
      </c>
      <c r="N663" s="234" t="s">
        <v>41</v>
      </c>
      <c r="O663" s="85"/>
      <c r="P663" s="235">
        <f>O663*H663</f>
        <v>0</v>
      </c>
      <c r="Q663" s="235">
        <v>0</v>
      </c>
      <c r="R663" s="235">
        <f>Q663*H663</f>
        <v>0</v>
      </c>
      <c r="S663" s="235">
        <v>0</v>
      </c>
      <c r="T663" s="236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7" t="s">
        <v>251</v>
      </c>
      <c r="AT663" s="237" t="s">
        <v>145</v>
      </c>
      <c r="AU663" s="237" t="s">
        <v>79</v>
      </c>
      <c r="AY663" s="18" t="s">
        <v>142</v>
      </c>
      <c r="BE663" s="238">
        <f>IF(N663="základní",J663,0)</f>
        <v>0</v>
      </c>
      <c r="BF663" s="238">
        <f>IF(N663="snížená",J663,0)</f>
        <v>0</v>
      </c>
      <c r="BG663" s="238">
        <f>IF(N663="zákl. přenesená",J663,0)</f>
        <v>0</v>
      </c>
      <c r="BH663" s="238">
        <f>IF(N663="sníž. přenesená",J663,0)</f>
        <v>0</v>
      </c>
      <c r="BI663" s="238">
        <f>IF(N663="nulová",J663,0)</f>
        <v>0</v>
      </c>
      <c r="BJ663" s="18" t="s">
        <v>77</v>
      </c>
      <c r="BK663" s="238">
        <f>ROUND(I663*H663,2)</f>
        <v>0</v>
      </c>
      <c r="BL663" s="18" t="s">
        <v>251</v>
      </c>
      <c r="BM663" s="237" t="s">
        <v>1226</v>
      </c>
    </row>
    <row r="664" spans="1:51" s="14" customFormat="1" ht="12">
      <c r="A664" s="14"/>
      <c r="B664" s="250"/>
      <c r="C664" s="251"/>
      <c r="D664" s="241" t="s">
        <v>152</v>
      </c>
      <c r="E664" s="252" t="s">
        <v>18</v>
      </c>
      <c r="F664" s="253" t="s">
        <v>150</v>
      </c>
      <c r="G664" s="251"/>
      <c r="H664" s="254">
        <v>4</v>
      </c>
      <c r="I664" s="255"/>
      <c r="J664" s="251"/>
      <c r="K664" s="251"/>
      <c r="L664" s="256"/>
      <c r="M664" s="257"/>
      <c r="N664" s="258"/>
      <c r="O664" s="258"/>
      <c r="P664" s="258"/>
      <c r="Q664" s="258"/>
      <c r="R664" s="258"/>
      <c r="S664" s="258"/>
      <c r="T664" s="25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0" t="s">
        <v>152</v>
      </c>
      <c r="AU664" s="260" t="s">
        <v>79</v>
      </c>
      <c r="AV664" s="14" t="s">
        <v>79</v>
      </c>
      <c r="AW664" s="14" t="s">
        <v>32</v>
      </c>
      <c r="AX664" s="14" t="s">
        <v>70</v>
      </c>
      <c r="AY664" s="260" t="s">
        <v>142</v>
      </c>
    </row>
    <row r="665" spans="1:51" s="15" customFormat="1" ht="12">
      <c r="A665" s="15"/>
      <c r="B665" s="261"/>
      <c r="C665" s="262"/>
      <c r="D665" s="241" t="s">
        <v>152</v>
      </c>
      <c r="E665" s="263" t="s">
        <v>18</v>
      </c>
      <c r="F665" s="264" t="s">
        <v>156</v>
      </c>
      <c r="G665" s="262"/>
      <c r="H665" s="265">
        <v>4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71" t="s">
        <v>152</v>
      </c>
      <c r="AU665" s="271" t="s">
        <v>79</v>
      </c>
      <c r="AV665" s="15" t="s">
        <v>150</v>
      </c>
      <c r="AW665" s="15" t="s">
        <v>32</v>
      </c>
      <c r="AX665" s="15" t="s">
        <v>77</v>
      </c>
      <c r="AY665" s="271" t="s">
        <v>142</v>
      </c>
    </row>
    <row r="666" spans="1:65" s="2" customFormat="1" ht="16.5" customHeight="1">
      <c r="A666" s="39"/>
      <c r="B666" s="40"/>
      <c r="C666" s="227" t="s">
        <v>802</v>
      </c>
      <c r="D666" s="227" t="s">
        <v>145</v>
      </c>
      <c r="E666" s="228" t="s">
        <v>842</v>
      </c>
      <c r="F666" s="229" t="s">
        <v>843</v>
      </c>
      <c r="G666" s="230" t="s">
        <v>641</v>
      </c>
      <c r="H666" s="231">
        <v>1</v>
      </c>
      <c r="I666" s="232"/>
      <c r="J666" s="231">
        <f>ROUND(I666*H666,2)</f>
        <v>0</v>
      </c>
      <c r="K666" s="229" t="s">
        <v>231</v>
      </c>
      <c r="L666" s="45"/>
      <c r="M666" s="233" t="s">
        <v>18</v>
      </c>
      <c r="N666" s="234" t="s">
        <v>41</v>
      </c>
      <c r="O666" s="85"/>
      <c r="P666" s="235">
        <f>O666*H666</f>
        <v>0</v>
      </c>
      <c r="Q666" s="235">
        <v>0</v>
      </c>
      <c r="R666" s="235">
        <f>Q666*H666</f>
        <v>0</v>
      </c>
      <c r="S666" s="235">
        <v>0</v>
      </c>
      <c r="T666" s="236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7" t="s">
        <v>251</v>
      </c>
      <c r="AT666" s="237" t="s">
        <v>145</v>
      </c>
      <c r="AU666" s="237" t="s">
        <v>79</v>
      </c>
      <c r="AY666" s="18" t="s">
        <v>142</v>
      </c>
      <c r="BE666" s="238">
        <f>IF(N666="základní",J666,0)</f>
        <v>0</v>
      </c>
      <c r="BF666" s="238">
        <f>IF(N666="snížená",J666,0)</f>
        <v>0</v>
      </c>
      <c r="BG666" s="238">
        <f>IF(N666="zákl. přenesená",J666,0)</f>
        <v>0</v>
      </c>
      <c r="BH666" s="238">
        <f>IF(N666="sníž. přenesená",J666,0)</f>
        <v>0</v>
      </c>
      <c r="BI666" s="238">
        <f>IF(N666="nulová",J666,0)</f>
        <v>0</v>
      </c>
      <c r="BJ666" s="18" t="s">
        <v>77</v>
      </c>
      <c r="BK666" s="238">
        <f>ROUND(I666*H666,2)</f>
        <v>0</v>
      </c>
      <c r="BL666" s="18" t="s">
        <v>251</v>
      </c>
      <c r="BM666" s="237" t="s">
        <v>1227</v>
      </c>
    </row>
    <row r="667" spans="1:63" s="12" customFormat="1" ht="22.8" customHeight="1">
      <c r="A667" s="12"/>
      <c r="B667" s="211"/>
      <c r="C667" s="212"/>
      <c r="D667" s="213" t="s">
        <v>69</v>
      </c>
      <c r="E667" s="225" t="s">
        <v>855</v>
      </c>
      <c r="F667" s="225" t="s">
        <v>856</v>
      </c>
      <c r="G667" s="212"/>
      <c r="H667" s="212"/>
      <c r="I667" s="215"/>
      <c r="J667" s="226">
        <f>BK667</f>
        <v>0</v>
      </c>
      <c r="K667" s="212"/>
      <c r="L667" s="217"/>
      <c r="M667" s="218"/>
      <c r="N667" s="219"/>
      <c r="O667" s="219"/>
      <c r="P667" s="220">
        <f>SUM(P668:P705)</f>
        <v>0</v>
      </c>
      <c r="Q667" s="219"/>
      <c r="R667" s="220">
        <f>SUM(R668:R705)</f>
        <v>0.1417248</v>
      </c>
      <c r="S667" s="219"/>
      <c r="T667" s="221">
        <f>SUM(T668:T705)</f>
        <v>0.0348688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22" t="s">
        <v>79</v>
      </c>
      <c r="AT667" s="223" t="s">
        <v>69</v>
      </c>
      <c r="AU667" s="223" t="s">
        <v>77</v>
      </c>
      <c r="AY667" s="222" t="s">
        <v>142</v>
      </c>
      <c r="BK667" s="224">
        <f>SUM(BK668:BK705)</f>
        <v>0</v>
      </c>
    </row>
    <row r="668" spans="1:65" s="2" customFormat="1" ht="16.5" customHeight="1">
      <c r="A668" s="39"/>
      <c r="B668" s="40"/>
      <c r="C668" s="227" t="s">
        <v>808</v>
      </c>
      <c r="D668" s="227" t="s">
        <v>145</v>
      </c>
      <c r="E668" s="228" t="s">
        <v>858</v>
      </c>
      <c r="F668" s="229" t="s">
        <v>859</v>
      </c>
      <c r="G668" s="230" t="s">
        <v>148</v>
      </c>
      <c r="H668" s="231">
        <v>112.48</v>
      </c>
      <c r="I668" s="232"/>
      <c r="J668" s="231">
        <f>ROUND(I668*H668,2)</f>
        <v>0</v>
      </c>
      <c r="K668" s="229" t="s">
        <v>149</v>
      </c>
      <c r="L668" s="45"/>
      <c r="M668" s="233" t="s">
        <v>18</v>
      </c>
      <c r="N668" s="234" t="s">
        <v>41</v>
      </c>
      <c r="O668" s="85"/>
      <c r="P668" s="235">
        <f>O668*H668</f>
        <v>0</v>
      </c>
      <c r="Q668" s="235">
        <v>0.001</v>
      </c>
      <c r="R668" s="235">
        <f>Q668*H668</f>
        <v>0.11248000000000001</v>
      </c>
      <c r="S668" s="235">
        <v>0.00031</v>
      </c>
      <c r="T668" s="236">
        <f>S668*H668</f>
        <v>0.0348688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7" t="s">
        <v>251</v>
      </c>
      <c r="AT668" s="237" t="s">
        <v>145</v>
      </c>
      <c r="AU668" s="237" t="s">
        <v>79</v>
      </c>
      <c r="AY668" s="18" t="s">
        <v>142</v>
      </c>
      <c r="BE668" s="238">
        <f>IF(N668="základní",J668,0)</f>
        <v>0</v>
      </c>
      <c r="BF668" s="238">
        <f>IF(N668="snížená",J668,0)</f>
        <v>0</v>
      </c>
      <c r="BG668" s="238">
        <f>IF(N668="zákl. přenesená",J668,0)</f>
        <v>0</v>
      </c>
      <c r="BH668" s="238">
        <f>IF(N668="sníž. přenesená",J668,0)</f>
        <v>0</v>
      </c>
      <c r="BI668" s="238">
        <f>IF(N668="nulová",J668,0)</f>
        <v>0</v>
      </c>
      <c r="BJ668" s="18" t="s">
        <v>77</v>
      </c>
      <c r="BK668" s="238">
        <f>ROUND(I668*H668,2)</f>
        <v>0</v>
      </c>
      <c r="BL668" s="18" t="s">
        <v>251</v>
      </c>
      <c r="BM668" s="237" t="s">
        <v>1228</v>
      </c>
    </row>
    <row r="669" spans="1:51" s="13" customFormat="1" ht="12">
      <c r="A669" s="13"/>
      <c r="B669" s="239"/>
      <c r="C669" s="240"/>
      <c r="D669" s="241" t="s">
        <v>152</v>
      </c>
      <c r="E669" s="242" t="s">
        <v>18</v>
      </c>
      <c r="F669" s="243" t="s">
        <v>861</v>
      </c>
      <c r="G669" s="240"/>
      <c r="H669" s="242" t="s">
        <v>18</v>
      </c>
      <c r="I669" s="244"/>
      <c r="J669" s="240"/>
      <c r="K669" s="240"/>
      <c r="L669" s="245"/>
      <c r="M669" s="246"/>
      <c r="N669" s="247"/>
      <c r="O669" s="247"/>
      <c r="P669" s="247"/>
      <c r="Q669" s="247"/>
      <c r="R669" s="247"/>
      <c r="S669" s="247"/>
      <c r="T669" s="24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9" t="s">
        <v>152</v>
      </c>
      <c r="AU669" s="249" t="s">
        <v>79</v>
      </c>
      <c r="AV669" s="13" t="s">
        <v>77</v>
      </c>
      <c r="AW669" s="13" t="s">
        <v>32</v>
      </c>
      <c r="AX669" s="13" t="s">
        <v>70</v>
      </c>
      <c r="AY669" s="249" t="s">
        <v>142</v>
      </c>
    </row>
    <row r="670" spans="1:51" s="14" customFormat="1" ht="12">
      <c r="A670" s="14"/>
      <c r="B670" s="250"/>
      <c r="C670" s="251"/>
      <c r="D670" s="241" t="s">
        <v>152</v>
      </c>
      <c r="E670" s="252" t="s">
        <v>18</v>
      </c>
      <c r="F670" s="253" t="s">
        <v>1229</v>
      </c>
      <c r="G670" s="251"/>
      <c r="H670" s="254">
        <v>32.95</v>
      </c>
      <c r="I670" s="255"/>
      <c r="J670" s="251"/>
      <c r="K670" s="251"/>
      <c r="L670" s="256"/>
      <c r="M670" s="257"/>
      <c r="N670" s="258"/>
      <c r="O670" s="258"/>
      <c r="P670" s="258"/>
      <c r="Q670" s="258"/>
      <c r="R670" s="258"/>
      <c r="S670" s="258"/>
      <c r="T670" s="259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0" t="s">
        <v>152</v>
      </c>
      <c r="AU670" s="260" t="s">
        <v>79</v>
      </c>
      <c r="AV670" s="14" t="s">
        <v>79</v>
      </c>
      <c r="AW670" s="14" t="s">
        <v>32</v>
      </c>
      <c r="AX670" s="14" t="s">
        <v>70</v>
      </c>
      <c r="AY670" s="260" t="s">
        <v>142</v>
      </c>
    </row>
    <row r="671" spans="1:51" s="13" customFormat="1" ht="12">
      <c r="A671" s="13"/>
      <c r="B671" s="239"/>
      <c r="C671" s="240"/>
      <c r="D671" s="241" t="s">
        <v>152</v>
      </c>
      <c r="E671" s="242" t="s">
        <v>18</v>
      </c>
      <c r="F671" s="243" t="s">
        <v>1033</v>
      </c>
      <c r="G671" s="240"/>
      <c r="H671" s="242" t="s">
        <v>18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9" t="s">
        <v>152</v>
      </c>
      <c r="AU671" s="249" t="s">
        <v>79</v>
      </c>
      <c r="AV671" s="13" t="s">
        <v>77</v>
      </c>
      <c r="AW671" s="13" t="s">
        <v>32</v>
      </c>
      <c r="AX671" s="13" t="s">
        <v>70</v>
      </c>
      <c r="AY671" s="249" t="s">
        <v>142</v>
      </c>
    </row>
    <row r="672" spans="1:51" s="14" customFormat="1" ht="12">
      <c r="A672" s="14"/>
      <c r="B672" s="250"/>
      <c r="C672" s="251"/>
      <c r="D672" s="241" t="s">
        <v>152</v>
      </c>
      <c r="E672" s="252" t="s">
        <v>18</v>
      </c>
      <c r="F672" s="253" t="s">
        <v>1034</v>
      </c>
      <c r="G672" s="251"/>
      <c r="H672" s="254">
        <v>16.93</v>
      </c>
      <c r="I672" s="255"/>
      <c r="J672" s="251"/>
      <c r="K672" s="251"/>
      <c r="L672" s="256"/>
      <c r="M672" s="257"/>
      <c r="N672" s="258"/>
      <c r="O672" s="258"/>
      <c r="P672" s="258"/>
      <c r="Q672" s="258"/>
      <c r="R672" s="258"/>
      <c r="S672" s="258"/>
      <c r="T672" s="259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0" t="s">
        <v>152</v>
      </c>
      <c r="AU672" s="260" t="s">
        <v>79</v>
      </c>
      <c r="AV672" s="14" t="s">
        <v>79</v>
      </c>
      <c r="AW672" s="14" t="s">
        <v>32</v>
      </c>
      <c r="AX672" s="14" t="s">
        <v>70</v>
      </c>
      <c r="AY672" s="260" t="s">
        <v>142</v>
      </c>
    </row>
    <row r="673" spans="1:51" s="14" customFormat="1" ht="12">
      <c r="A673" s="14"/>
      <c r="B673" s="250"/>
      <c r="C673" s="251"/>
      <c r="D673" s="241" t="s">
        <v>152</v>
      </c>
      <c r="E673" s="252" t="s">
        <v>18</v>
      </c>
      <c r="F673" s="253" t="s">
        <v>194</v>
      </c>
      <c r="G673" s="251"/>
      <c r="H673" s="254">
        <v>-0.4</v>
      </c>
      <c r="I673" s="255"/>
      <c r="J673" s="251"/>
      <c r="K673" s="251"/>
      <c r="L673" s="256"/>
      <c r="M673" s="257"/>
      <c r="N673" s="258"/>
      <c r="O673" s="258"/>
      <c r="P673" s="258"/>
      <c r="Q673" s="258"/>
      <c r="R673" s="258"/>
      <c r="S673" s="258"/>
      <c r="T673" s="25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0" t="s">
        <v>152</v>
      </c>
      <c r="AU673" s="260" t="s">
        <v>79</v>
      </c>
      <c r="AV673" s="14" t="s">
        <v>79</v>
      </c>
      <c r="AW673" s="14" t="s">
        <v>32</v>
      </c>
      <c r="AX673" s="14" t="s">
        <v>70</v>
      </c>
      <c r="AY673" s="260" t="s">
        <v>142</v>
      </c>
    </row>
    <row r="674" spans="1:51" s="13" customFormat="1" ht="12">
      <c r="A674" s="13"/>
      <c r="B674" s="239"/>
      <c r="C674" s="240"/>
      <c r="D674" s="241" t="s">
        <v>152</v>
      </c>
      <c r="E674" s="242" t="s">
        <v>18</v>
      </c>
      <c r="F674" s="243" t="s">
        <v>1035</v>
      </c>
      <c r="G674" s="240"/>
      <c r="H674" s="242" t="s">
        <v>18</v>
      </c>
      <c r="I674" s="244"/>
      <c r="J674" s="240"/>
      <c r="K674" s="240"/>
      <c r="L674" s="245"/>
      <c r="M674" s="246"/>
      <c r="N674" s="247"/>
      <c r="O674" s="247"/>
      <c r="P674" s="247"/>
      <c r="Q674" s="247"/>
      <c r="R674" s="247"/>
      <c r="S674" s="247"/>
      <c r="T674" s="24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9" t="s">
        <v>152</v>
      </c>
      <c r="AU674" s="249" t="s">
        <v>79</v>
      </c>
      <c r="AV674" s="13" t="s">
        <v>77</v>
      </c>
      <c r="AW674" s="13" t="s">
        <v>32</v>
      </c>
      <c r="AX674" s="13" t="s">
        <v>70</v>
      </c>
      <c r="AY674" s="249" t="s">
        <v>142</v>
      </c>
    </row>
    <row r="675" spans="1:51" s="14" customFormat="1" ht="12">
      <c r="A675" s="14"/>
      <c r="B675" s="250"/>
      <c r="C675" s="251"/>
      <c r="D675" s="241" t="s">
        <v>152</v>
      </c>
      <c r="E675" s="252" t="s">
        <v>18</v>
      </c>
      <c r="F675" s="253" t="s">
        <v>1036</v>
      </c>
      <c r="G675" s="251"/>
      <c r="H675" s="254">
        <v>23.13</v>
      </c>
      <c r="I675" s="255"/>
      <c r="J675" s="251"/>
      <c r="K675" s="251"/>
      <c r="L675" s="256"/>
      <c r="M675" s="257"/>
      <c r="N675" s="258"/>
      <c r="O675" s="258"/>
      <c r="P675" s="258"/>
      <c r="Q675" s="258"/>
      <c r="R675" s="258"/>
      <c r="S675" s="258"/>
      <c r="T675" s="25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0" t="s">
        <v>152</v>
      </c>
      <c r="AU675" s="260" t="s">
        <v>79</v>
      </c>
      <c r="AV675" s="14" t="s">
        <v>79</v>
      </c>
      <c r="AW675" s="14" t="s">
        <v>32</v>
      </c>
      <c r="AX675" s="14" t="s">
        <v>70</v>
      </c>
      <c r="AY675" s="260" t="s">
        <v>142</v>
      </c>
    </row>
    <row r="676" spans="1:51" s="14" customFormat="1" ht="12">
      <c r="A676" s="14"/>
      <c r="B676" s="250"/>
      <c r="C676" s="251"/>
      <c r="D676" s="241" t="s">
        <v>152</v>
      </c>
      <c r="E676" s="252" t="s">
        <v>18</v>
      </c>
      <c r="F676" s="253" t="s">
        <v>1037</v>
      </c>
      <c r="G676" s="251"/>
      <c r="H676" s="254">
        <v>-0.2</v>
      </c>
      <c r="I676" s="255"/>
      <c r="J676" s="251"/>
      <c r="K676" s="251"/>
      <c r="L676" s="256"/>
      <c r="M676" s="257"/>
      <c r="N676" s="258"/>
      <c r="O676" s="258"/>
      <c r="P676" s="258"/>
      <c r="Q676" s="258"/>
      <c r="R676" s="258"/>
      <c r="S676" s="258"/>
      <c r="T676" s="259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0" t="s">
        <v>152</v>
      </c>
      <c r="AU676" s="260" t="s">
        <v>79</v>
      </c>
      <c r="AV676" s="14" t="s">
        <v>79</v>
      </c>
      <c r="AW676" s="14" t="s">
        <v>32</v>
      </c>
      <c r="AX676" s="14" t="s">
        <v>70</v>
      </c>
      <c r="AY676" s="260" t="s">
        <v>142</v>
      </c>
    </row>
    <row r="677" spans="1:51" s="14" customFormat="1" ht="12">
      <c r="A677" s="14"/>
      <c r="B677" s="250"/>
      <c r="C677" s="251"/>
      <c r="D677" s="241" t="s">
        <v>152</v>
      </c>
      <c r="E677" s="252" t="s">
        <v>18</v>
      </c>
      <c r="F677" s="253" t="s">
        <v>198</v>
      </c>
      <c r="G677" s="251"/>
      <c r="H677" s="254">
        <v>-1.65</v>
      </c>
      <c r="I677" s="255"/>
      <c r="J677" s="251"/>
      <c r="K677" s="251"/>
      <c r="L677" s="256"/>
      <c r="M677" s="257"/>
      <c r="N677" s="258"/>
      <c r="O677" s="258"/>
      <c r="P677" s="258"/>
      <c r="Q677" s="258"/>
      <c r="R677" s="258"/>
      <c r="S677" s="258"/>
      <c r="T677" s="25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0" t="s">
        <v>152</v>
      </c>
      <c r="AU677" s="260" t="s">
        <v>79</v>
      </c>
      <c r="AV677" s="14" t="s">
        <v>79</v>
      </c>
      <c r="AW677" s="14" t="s">
        <v>32</v>
      </c>
      <c r="AX677" s="14" t="s">
        <v>70</v>
      </c>
      <c r="AY677" s="260" t="s">
        <v>142</v>
      </c>
    </row>
    <row r="678" spans="1:51" s="13" customFormat="1" ht="12">
      <c r="A678" s="13"/>
      <c r="B678" s="239"/>
      <c r="C678" s="240"/>
      <c r="D678" s="241" t="s">
        <v>152</v>
      </c>
      <c r="E678" s="242" t="s">
        <v>18</v>
      </c>
      <c r="F678" s="243" t="s">
        <v>1038</v>
      </c>
      <c r="G678" s="240"/>
      <c r="H678" s="242" t="s">
        <v>18</v>
      </c>
      <c r="I678" s="244"/>
      <c r="J678" s="240"/>
      <c r="K678" s="240"/>
      <c r="L678" s="245"/>
      <c r="M678" s="246"/>
      <c r="N678" s="247"/>
      <c r="O678" s="247"/>
      <c r="P678" s="247"/>
      <c r="Q678" s="247"/>
      <c r="R678" s="247"/>
      <c r="S678" s="247"/>
      <c r="T678" s="24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9" t="s">
        <v>152</v>
      </c>
      <c r="AU678" s="249" t="s">
        <v>79</v>
      </c>
      <c r="AV678" s="13" t="s">
        <v>77</v>
      </c>
      <c r="AW678" s="13" t="s">
        <v>32</v>
      </c>
      <c r="AX678" s="13" t="s">
        <v>70</v>
      </c>
      <c r="AY678" s="249" t="s">
        <v>142</v>
      </c>
    </row>
    <row r="679" spans="1:51" s="14" customFormat="1" ht="12">
      <c r="A679" s="14"/>
      <c r="B679" s="250"/>
      <c r="C679" s="251"/>
      <c r="D679" s="241" t="s">
        <v>152</v>
      </c>
      <c r="E679" s="252" t="s">
        <v>18</v>
      </c>
      <c r="F679" s="253" t="s">
        <v>1039</v>
      </c>
      <c r="G679" s="251"/>
      <c r="H679" s="254">
        <v>22.48</v>
      </c>
      <c r="I679" s="255"/>
      <c r="J679" s="251"/>
      <c r="K679" s="251"/>
      <c r="L679" s="256"/>
      <c r="M679" s="257"/>
      <c r="N679" s="258"/>
      <c r="O679" s="258"/>
      <c r="P679" s="258"/>
      <c r="Q679" s="258"/>
      <c r="R679" s="258"/>
      <c r="S679" s="258"/>
      <c r="T679" s="25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0" t="s">
        <v>152</v>
      </c>
      <c r="AU679" s="260" t="s">
        <v>79</v>
      </c>
      <c r="AV679" s="14" t="s">
        <v>79</v>
      </c>
      <c r="AW679" s="14" t="s">
        <v>32</v>
      </c>
      <c r="AX679" s="14" t="s">
        <v>70</v>
      </c>
      <c r="AY679" s="260" t="s">
        <v>142</v>
      </c>
    </row>
    <row r="680" spans="1:51" s="14" customFormat="1" ht="12">
      <c r="A680" s="14"/>
      <c r="B680" s="250"/>
      <c r="C680" s="251"/>
      <c r="D680" s="241" t="s">
        <v>152</v>
      </c>
      <c r="E680" s="252" t="s">
        <v>18</v>
      </c>
      <c r="F680" s="253" t="s">
        <v>1037</v>
      </c>
      <c r="G680" s="251"/>
      <c r="H680" s="254">
        <v>-0.2</v>
      </c>
      <c r="I680" s="255"/>
      <c r="J680" s="251"/>
      <c r="K680" s="251"/>
      <c r="L680" s="256"/>
      <c r="M680" s="257"/>
      <c r="N680" s="258"/>
      <c r="O680" s="258"/>
      <c r="P680" s="258"/>
      <c r="Q680" s="258"/>
      <c r="R680" s="258"/>
      <c r="S680" s="258"/>
      <c r="T680" s="259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0" t="s">
        <v>152</v>
      </c>
      <c r="AU680" s="260" t="s">
        <v>79</v>
      </c>
      <c r="AV680" s="14" t="s">
        <v>79</v>
      </c>
      <c r="AW680" s="14" t="s">
        <v>32</v>
      </c>
      <c r="AX680" s="14" t="s">
        <v>70</v>
      </c>
      <c r="AY680" s="260" t="s">
        <v>142</v>
      </c>
    </row>
    <row r="681" spans="1:51" s="14" customFormat="1" ht="12">
      <c r="A681" s="14"/>
      <c r="B681" s="250"/>
      <c r="C681" s="251"/>
      <c r="D681" s="241" t="s">
        <v>152</v>
      </c>
      <c r="E681" s="252" t="s">
        <v>18</v>
      </c>
      <c r="F681" s="253" t="s">
        <v>203</v>
      </c>
      <c r="G681" s="251"/>
      <c r="H681" s="254">
        <v>-3.3</v>
      </c>
      <c r="I681" s="255"/>
      <c r="J681" s="251"/>
      <c r="K681" s="251"/>
      <c r="L681" s="256"/>
      <c r="M681" s="257"/>
      <c r="N681" s="258"/>
      <c r="O681" s="258"/>
      <c r="P681" s="258"/>
      <c r="Q681" s="258"/>
      <c r="R681" s="258"/>
      <c r="S681" s="258"/>
      <c r="T681" s="25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0" t="s">
        <v>152</v>
      </c>
      <c r="AU681" s="260" t="s">
        <v>79</v>
      </c>
      <c r="AV681" s="14" t="s">
        <v>79</v>
      </c>
      <c r="AW681" s="14" t="s">
        <v>32</v>
      </c>
      <c r="AX681" s="14" t="s">
        <v>70</v>
      </c>
      <c r="AY681" s="260" t="s">
        <v>142</v>
      </c>
    </row>
    <row r="682" spans="1:51" s="13" customFormat="1" ht="12">
      <c r="A682" s="13"/>
      <c r="B682" s="239"/>
      <c r="C682" s="240"/>
      <c r="D682" s="241" t="s">
        <v>152</v>
      </c>
      <c r="E682" s="242" t="s">
        <v>18</v>
      </c>
      <c r="F682" s="243" t="s">
        <v>1040</v>
      </c>
      <c r="G682" s="240"/>
      <c r="H682" s="242" t="s">
        <v>18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9" t="s">
        <v>152</v>
      </c>
      <c r="AU682" s="249" t="s">
        <v>79</v>
      </c>
      <c r="AV682" s="13" t="s">
        <v>77</v>
      </c>
      <c r="AW682" s="13" t="s">
        <v>32</v>
      </c>
      <c r="AX682" s="13" t="s">
        <v>70</v>
      </c>
      <c r="AY682" s="249" t="s">
        <v>142</v>
      </c>
    </row>
    <row r="683" spans="1:51" s="14" customFormat="1" ht="12">
      <c r="A683" s="14"/>
      <c r="B683" s="250"/>
      <c r="C683" s="251"/>
      <c r="D683" s="241" t="s">
        <v>152</v>
      </c>
      <c r="E683" s="252" t="s">
        <v>18</v>
      </c>
      <c r="F683" s="253" t="s">
        <v>1041</v>
      </c>
      <c r="G683" s="251"/>
      <c r="H683" s="254">
        <v>24.79</v>
      </c>
      <c r="I683" s="255"/>
      <c r="J683" s="251"/>
      <c r="K683" s="251"/>
      <c r="L683" s="256"/>
      <c r="M683" s="257"/>
      <c r="N683" s="258"/>
      <c r="O683" s="258"/>
      <c r="P683" s="258"/>
      <c r="Q683" s="258"/>
      <c r="R683" s="258"/>
      <c r="S683" s="258"/>
      <c r="T683" s="25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0" t="s">
        <v>152</v>
      </c>
      <c r="AU683" s="260" t="s">
        <v>79</v>
      </c>
      <c r="AV683" s="14" t="s">
        <v>79</v>
      </c>
      <c r="AW683" s="14" t="s">
        <v>32</v>
      </c>
      <c r="AX683" s="14" t="s">
        <v>70</v>
      </c>
      <c r="AY683" s="260" t="s">
        <v>142</v>
      </c>
    </row>
    <row r="684" spans="1:51" s="14" customFormat="1" ht="12">
      <c r="A684" s="14"/>
      <c r="B684" s="250"/>
      <c r="C684" s="251"/>
      <c r="D684" s="241" t="s">
        <v>152</v>
      </c>
      <c r="E684" s="252" t="s">
        <v>18</v>
      </c>
      <c r="F684" s="253" t="s">
        <v>194</v>
      </c>
      <c r="G684" s="251"/>
      <c r="H684" s="254">
        <v>-0.4</v>
      </c>
      <c r="I684" s="255"/>
      <c r="J684" s="251"/>
      <c r="K684" s="251"/>
      <c r="L684" s="256"/>
      <c r="M684" s="257"/>
      <c r="N684" s="258"/>
      <c r="O684" s="258"/>
      <c r="P684" s="258"/>
      <c r="Q684" s="258"/>
      <c r="R684" s="258"/>
      <c r="S684" s="258"/>
      <c r="T684" s="25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0" t="s">
        <v>152</v>
      </c>
      <c r="AU684" s="260" t="s">
        <v>79</v>
      </c>
      <c r="AV684" s="14" t="s">
        <v>79</v>
      </c>
      <c r="AW684" s="14" t="s">
        <v>32</v>
      </c>
      <c r="AX684" s="14" t="s">
        <v>70</v>
      </c>
      <c r="AY684" s="260" t="s">
        <v>142</v>
      </c>
    </row>
    <row r="685" spans="1:51" s="14" customFormat="1" ht="12">
      <c r="A685" s="14"/>
      <c r="B685" s="250"/>
      <c r="C685" s="251"/>
      <c r="D685" s="241" t="s">
        <v>152</v>
      </c>
      <c r="E685" s="252" t="s">
        <v>18</v>
      </c>
      <c r="F685" s="253" t="s">
        <v>198</v>
      </c>
      <c r="G685" s="251"/>
      <c r="H685" s="254">
        <v>-1.65</v>
      </c>
      <c r="I685" s="255"/>
      <c r="J685" s="251"/>
      <c r="K685" s="251"/>
      <c r="L685" s="256"/>
      <c r="M685" s="257"/>
      <c r="N685" s="258"/>
      <c r="O685" s="258"/>
      <c r="P685" s="258"/>
      <c r="Q685" s="258"/>
      <c r="R685" s="258"/>
      <c r="S685" s="258"/>
      <c r="T685" s="259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0" t="s">
        <v>152</v>
      </c>
      <c r="AU685" s="260" t="s">
        <v>79</v>
      </c>
      <c r="AV685" s="14" t="s">
        <v>79</v>
      </c>
      <c r="AW685" s="14" t="s">
        <v>32</v>
      </c>
      <c r="AX685" s="14" t="s">
        <v>70</v>
      </c>
      <c r="AY685" s="260" t="s">
        <v>142</v>
      </c>
    </row>
    <row r="686" spans="1:51" s="15" customFormat="1" ht="12">
      <c r="A686" s="15"/>
      <c r="B686" s="261"/>
      <c r="C686" s="262"/>
      <c r="D686" s="241" t="s">
        <v>152</v>
      </c>
      <c r="E686" s="263" t="s">
        <v>18</v>
      </c>
      <c r="F686" s="264" t="s">
        <v>156</v>
      </c>
      <c r="G686" s="262"/>
      <c r="H686" s="265">
        <v>112.47999999999999</v>
      </c>
      <c r="I686" s="266"/>
      <c r="J686" s="262"/>
      <c r="K686" s="262"/>
      <c r="L686" s="267"/>
      <c r="M686" s="268"/>
      <c r="N686" s="269"/>
      <c r="O686" s="269"/>
      <c r="P686" s="269"/>
      <c r="Q686" s="269"/>
      <c r="R686" s="269"/>
      <c r="S686" s="269"/>
      <c r="T686" s="270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71" t="s">
        <v>152</v>
      </c>
      <c r="AU686" s="271" t="s">
        <v>79</v>
      </c>
      <c r="AV686" s="15" t="s">
        <v>150</v>
      </c>
      <c r="AW686" s="15" t="s">
        <v>32</v>
      </c>
      <c r="AX686" s="15" t="s">
        <v>77</v>
      </c>
      <c r="AY686" s="271" t="s">
        <v>142</v>
      </c>
    </row>
    <row r="687" spans="1:65" s="2" customFormat="1" ht="24" customHeight="1">
      <c r="A687" s="39"/>
      <c r="B687" s="40"/>
      <c r="C687" s="227" t="s">
        <v>813</v>
      </c>
      <c r="D687" s="227" t="s">
        <v>145</v>
      </c>
      <c r="E687" s="228" t="s">
        <v>864</v>
      </c>
      <c r="F687" s="229" t="s">
        <v>865</v>
      </c>
      <c r="G687" s="230" t="s">
        <v>148</v>
      </c>
      <c r="H687" s="231">
        <v>112.48</v>
      </c>
      <c r="I687" s="232"/>
      <c r="J687" s="231">
        <f>ROUND(I687*H687,2)</f>
        <v>0</v>
      </c>
      <c r="K687" s="229" t="s">
        <v>149</v>
      </c>
      <c r="L687" s="45"/>
      <c r="M687" s="233" t="s">
        <v>18</v>
      </c>
      <c r="N687" s="234" t="s">
        <v>41</v>
      </c>
      <c r="O687" s="85"/>
      <c r="P687" s="235">
        <f>O687*H687</f>
        <v>0</v>
      </c>
      <c r="Q687" s="235">
        <v>0.00026</v>
      </c>
      <c r="R687" s="235">
        <f>Q687*H687</f>
        <v>0.029244799999999998</v>
      </c>
      <c r="S687" s="235">
        <v>0</v>
      </c>
      <c r="T687" s="236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7" t="s">
        <v>251</v>
      </c>
      <c r="AT687" s="237" t="s">
        <v>145</v>
      </c>
      <c r="AU687" s="237" t="s">
        <v>79</v>
      </c>
      <c r="AY687" s="18" t="s">
        <v>142</v>
      </c>
      <c r="BE687" s="238">
        <f>IF(N687="základní",J687,0)</f>
        <v>0</v>
      </c>
      <c r="BF687" s="238">
        <f>IF(N687="snížená",J687,0)</f>
        <v>0</v>
      </c>
      <c r="BG687" s="238">
        <f>IF(N687="zákl. přenesená",J687,0)</f>
        <v>0</v>
      </c>
      <c r="BH687" s="238">
        <f>IF(N687="sníž. přenesená",J687,0)</f>
        <v>0</v>
      </c>
      <c r="BI687" s="238">
        <f>IF(N687="nulová",J687,0)</f>
        <v>0</v>
      </c>
      <c r="BJ687" s="18" t="s">
        <v>77</v>
      </c>
      <c r="BK687" s="238">
        <f>ROUND(I687*H687,2)</f>
        <v>0</v>
      </c>
      <c r="BL687" s="18" t="s">
        <v>251</v>
      </c>
      <c r="BM687" s="237" t="s">
        <v>1230</v>
      </c>
    </row>
    <row r="688" spans="1:51" s="13" customFormat="1" ht="12">
      <c r="A688" s="13"/>
      <c r="B688" s="239"/>
      <c r="C688" s="240"/>
      <c r="D688" s="241" t="s">
        <v>152</v>
      </c>
      <c r="E688" s="242" t="s">
        <v>18</v>
      </c>
      <c r="F688" s="243" t="s">
        <v>861</v>
      </c>
      <c r="G688" s="240"/>
      <c r="H688" s="242" t="s">
        <v>18</v>
      </c>
      <c r="I688" s="244"/>
      <c r="J688" s="240"/>
      <c r="K688" s="240"/>
      <c r="L688" s="245"/>
      <c r="M688" s="246"/>
      <c r="N688" s="247"/>
      <c r="O688" s="247"/>
      <c r="P688" s="247"/>
      <c r="Q688" s="247"/>
      <c r="R688" s="247"/>
      <c r="S688" s="247"/>
      <c r="T688" s="24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9" t="s">
        <v>152</v>
      </c>
      <c r="AU688" s="249" t="s">
        <v>79</v>
      </c>
      <c r="AV688" s="13" t="s">
        <v>77</v>
      </c>
      <c r="AW688" s="13" t="s">
        <v>32</v>
      </c>
      <c r="AX688" s="13" t="s">
        <v>70</v>
      </c>
      <c r="AY688" s="249" t="s">
        <v>142</v>
      </c>
    </row>
    <row r="689" spans="1:51" s="14" customFormat="1" ht="12">
      <c r="A689" s="14"/>
      <c r="B689" s="250"/>
      <c r="C689" s="251"/>
      <c r="D689" s="241" t="s">
        <v>152</v>
      </c>
      <c r="E689" s="252" t="s">
        <v>18</v>
      </c>
      <c r="F689" s="253" t="s">
        <v>1229</v>
      </c>
      <c r="G689" s="251"/>
      <c r="H689" s="254">
        <v>32.95</v>
      </c>
      <c r="I689" s="255"/>
      <c r="J689" s="251"/>
      <c r="K689" s="251"/>
      <c r="L689" s="256"/>
      <c r="M689" s="257"/>
      <c r="N689" s="258"/>
      <c r="O689" s="258"/>
      <c r="P689" s="258"/>
      <c r="Q689" s="258"/>
      <c r="R689" s="258"/>
      <c r="S689" s="258"/>
      <c r="T689" s="259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0" t="s">
        <v>152</v>
      </c>
      <c r="AU689" s="260" t="s">
        <v>79</v>
      </c>
      <c r="AV689" s="14" t="s">
        <v>79</v>
      </c>
      <c r="AW689" s="14" t="s">
        <v>32</v>
      </c>
      <c r="AX689" s="14" t="s">
        <v>70</v>
      </c>
      <c r="AY689" s="260" t="s">
        <v>142</v>
      </c>
    </row>
    <row r="690" spans="1:51" s="13" customFormat="1" ht="12">
      <c r="A690" s="13"/>
      <c r="B690" s="239"/>
      <c r="C690" s="240"/>
      <c r="D690" s="241" t="s">
        <v>152</v>
      </c>
      <c r="E690" s="242" t="s">
        <v>18</v>
      </c>
      <c r="F690" s="243" t="s">
        <v>1033</v>
      </c>
      <c r="G690" s="240"/>
      <c r="H690" s="242" t="s">
        <v>18</v>
      </c>
      <c r="I690" s="244"/>
      <c r="J690" s="240"/>
      <c r="K690" s="240"/>
      <c r="L690" s="245"/>
      <c r="M690" s="246"/>
      <c r="N690" s="247"/>
      <c r="O690" s="247"/>
      <c r="P690" s="247"/>
      <c r="Q690" s="247"/>
      <c r="R690" s="247"/>
      <c r="S690" s="247"/>
      <c r="T690" s="24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9" t="s">
        <v>152</v>
      </c>
      <c r="AU690" s="249" t="s">
        <v>79</v>
      </c>
      <c r="AV690" s="13" t="s">
        <v>77</v>
      </c>
      <c r="AW690" s="13" t="s">
        <v>32</v>
      </c>
      <c r="AX690" s="13" t="s">
        <v>70</v>
      </c>
      <c r="AY690" s="249" t="s">
        <v>142</v>
      </c>
    </row>
    <row r="691" spans="1:51" s="14" customFormat="1" ht="12">
      <c r="A691" s="14"/>
      <c r="B691" s="250"/>
      <c r="C691" s="251"/>
      <c r="D691" s="241" t="s">
        <v>152</v>
      </c>
      <c r="E691" s="252" t="s">
        <v>18</v>
      </c>
      <c r="F691" s="253" t="s">
        <v>1034</v>
      </c>
      <c r="G691" s="251"/>
      <c r="H691" s="254">
        <v>16.93</v>
      </c>
      <c r="I691" s="255"/>
      <c r="J691" s="251"/>
      <c r="K691" s="251"/>
      <c r="L691" s="256"/>
      <c r="M691" s="257"/>
      <c r="N691" s="258"/>
      <c r="O691" s="258"/>
      <c r="P691" s="258"/>
      <c r="Q691" s="258"/>
      <c r="R691" s="258"/>
      <c r="S691" s="258"/>
      <c r="T691" s="259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0" t="s">
        <v>152</v>
      </c>
      <c r="AU691" s="260" t="s">
        <v>79</v>
      </c>
      <c r="AV691" s="14" t="s">
        <v>79</v>
      </c>
      <c r="AW691" s="14" t="s">
        <v>32</v>
      </c>
      <c r="AX691" s="14" t="s">
        <v>70</v>
      </c>
      <c r="AY691" s="260" t="s">
        <v>142</v>
      </c>
    </row>
    <row r="692" spans="1:51" s="14" customFormat="1" ht="12">
      <c r="A692" s="14"/>
      <c r="B692" s="250"/>
      <c r="C692" s="251"/>
      <c r="D692" s="241" t="s">
        <v>152</v>
      </c>
      <c r="E692" s="252" t="s">
        <v>18</v>
      </c>
      <c r="F692" s="253" t="s">
        <v>194</v>
      </c>
      <c r="G692" s="251"/>
      <c r="H692" s="254">
        <v>-0.4</v>
      </c>
      <c r="I692" s="255"/>
      <c r="J692" s="251"/>
      <c r="K692" s="251"/>
      <c r="L692" s="256"/>
      <c r="M692" s="257"/>
      <c r="N692" s="258"/>
      <c r="O692" s="258"/>
      <c r="P692" s="258"/>
      <c r="Q692" s="258"/>
      <c r="R692" s="258"/>
      <c r="S692" s="258"/>
      <c r="T692" s="259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0" t="s">
        <v>152</v>
      </c>
      <c r="AU692" s="260" t="s">
        <v>79</v>
      </c>
      <c r="AV692" s="14" t="s">
        <v>79</v>
      </c>
      <c r="AW692" s="14" t="s">
        <v>32</v>
      </c>
      <c r="AX692" s="14" t="s">
        <v>70</v>
      </c>
      <c r="AY692" s="260" t="s">
        <v>142</v>
      </c>
    </row>
    <row r="693" spans="1:51" s="13" customFormat="1" ht="12">
      <c r="A693" s="13"/>
      <c r="B693" s="239"/>
      <c r="C693" s="240"/>
      <c r="D693" s="241" t="s">
        <v>152</v>
      </c>
      <c r="E693" s="242" t="s">
        <v>18</v>
      </c>
      <c r="F693" s="243" t="s">
        <v>1035</v>
      </c>
      <c r="G693" s="240"/>
      <c r="H693" s="242" t="s">
        <v>18</v>
      </c>
      <c r="I693" s="244"/>
      <c r="J693" s="240"/>
      <c r="K693" s="240"/>
      <c r="L693" s="245"/>
      <c r="M693" s="246"/>
      <c r="N693" s="247"/>
      <c r="O693" s="247"/>
      <c r="P693" s="247"/>
      <c r="Q693" s="247"/>
      <c r="R693" s="247"/>
      <c r="S693" s="247"/>
      <c r="T693" s="24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9" t="s">
        <v>152</v>
      </c>
      <c r="AU693" s="249" t="s">
        <v>79</v>
      </c>
      <c r="AV693" s="13" t="s">
        <v>77</v>
      </c>
      <c r="AW693" s="13" t="s">
        <v>32</v>
      </c>
      <c r="AX693" s="13" t="s">
        <v>70</v>
      </c>
      <c r="AY693" s="249" t="s">
        <v>142</v>
      </c>
    </row>
    <row r="694" spans="1:51" s="14" customFormat="1" ht="12">
      <c r="A694" s="14"/>
      <c r="B694" s="250"/>
      <c r="C694" s="251"/>
      <c r="D694" s="241" t="s">
        <v>152</v>
      </c>
      <c r="E694" s="252" t="s">
        <v>18</v>
      </c>
      <c r="F694" s="253" t="s">
        <v>1036</v>
      </c>
      <c r="G694" s="251"/>
      <c r="H694" s="254">
        <v>23.13</v>
      </c>
      <c r="I694" s="255"/>
      <c r="J694" s="251"/>
      <c r="K694" s="251"/>
      <c r="L694" s="256"/>
      <c r="M694" s="257"/>
      <c r="N694" s="258"/>
      <c r="O694" s="258"/>
      <c r="P694" s="258"/>
      <c r="Q694" s="258"/>
      <c r="R694" s="258"/>
      <c r="S694" s="258"/>
      <c r="T694" s="259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0" t="s">
        <v>152</v>
      </c>
      <c r="AU694" s="260" t="s">
        <v>79</v>
      </c>
      <c r="AV694" s="14" t="s">
        <v>79</v>
      </c>
      <c r="AW694" s="14" t="s">
        <v>32</v>
      </c>
      <c r="AX694" s="14" t="s">
        <v>70</v>
      </c>
      <c r="AY694" s="260" t="s">
        <v>142</v>
      </c>
    </row>
    <row r="695" spans="1:51" s="14" customFormat="1" ht="12">
      <c r="A695" s="14"/>
      <c r="B695" s="250"/>
      <c r="C695" s="251"/>
      <c r="D695" s="241" t="s">
        <v>152</v>
      </c>
      <c r="E695" s="252" t="s">
        <v>18</v>
      </c>
      <c r="F695" s="253" t="s">
        <v>1037</v>
      </c>
      <c r="G695" s="251"/>
      <c r="H695" s="254">
        <v>-0.2</v>
      </c>
      <c r="I695" s="255"/>
      <c r="J695" s="251"/>
      <c r="K695" s="251"/>
      <c r="L695" s="256"/>
      <c r="M695" s="257"/>
      <c r="N695" s="258"/>
      <c r="O695" s="258"/>
      <c r="P695" s="258"/>
      <c r="Q695" s="258"/>
      <c r="R695" s="258"/>
      <c r="S695" s="258"/>
      <c r="T695" s="25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0" t="s">
        <v>152</v>
      </c>
      <c r="AU695" s="260" t="s">
        <v>79</v>
      </c>
      <c r="AV695" s="14" t="s">
        <v>79</v>
      </c>
      <c r="AW695" s="14" t="s">
        <v>32</v>
      </c>
      <c r="AX695" s="14" t="s">
        <v>70</v>
      </c>
      <c r="AY695" s="260" t="s">
        <v>142</v>
      </c>
    </row>
    <row r="696" spans="1:51" s="14" customFormat="1" ht="12">
      <c r="A696" s="14"/>
      <c r="B696" s="250"/>
      <c r="C696" s="251"/>
      <c r="D696" s="241" t="s">
        <v>152</v>
      </c>
      <c r="E696" s="252" t="s">
        <v>18</v>
      </c>
      <c r="F696" s="253" t="s">
        <v>198</v>
      </c>
      <c r="G696" s="251"/>
      <c r="H696" s="254">
        <v>-1.65</v>
      </c>
      <c r="I696" s="255"/>
      <c r="J696" s="251"/>
      <c r="K696" s="251"/>
      <c r="L696" s="256"/>
      <c r="M696" s="257"/>
      <c r="N696" s="258"/>
      <c r="O696" s="258"/>
      <c r="P696" s="258"/>
      <c r="Q696" s="258"/>
      <c r="R696" s="258"/>
      <c r="S696" s="258"/>
      <c r="T696" s="259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0" t="s">
        <v>152</v>
      </c>
      <c r="AU696" s="260" t="s">
        <v>79</v>
      </c>
      <c r="AV696" s="14" t="s">
        <v>79</v>
      </c>
      <c r="AW696" s="14" t="s">
        <v>32</v>
      </c>
      <c r="AX696" s="14" t="s">
        <v>70</v>
      </c>
      <c r="AY696" s="260" t="s">
        <v>142</v>
      </c>
    </row>
    <row r="697" spans="1:51" s="13" customFormat="1" ht="12">
      <c r="A697" s="13"/>
      <c r="B697" s="239"/>
      <c r="C697" s="240"/>
      <c r="D697" s="241" t="s">
        <v>152</v>
      </c>
      <c r="E697" s="242" t="s">
        <v>18</v>
      </c>
      <c r="F697" s="243" t="s">
        <v>1038</v>
      </c>
      <c r="G697" s="240"/>
      <c r="H697" s="242" t="s">
        <v>18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9" t="s">
        <v>152</v>
      </c>
      <c r="AU697" s="249" t="s">
        <v>79</v>
      </c>
      <c r="AV697" s="13" t="s">
        <v>77</v>
      </c>
      <c r="AW697" s="13" t="s">
        <v>32</v>
      </c>
      <c r="AX697" s="13" t="s">
        <v>70</v>
      </c>
      <c r="AY697" s="249" t="s">
        <v>142</v>
      </c>
    </row>
    <row r="698" spans="1:51" s="14" customFormat="1" ht="12">
      <c r="A698" s="14"/>
      <c r="B698" s="250"/>
      <c r="C698" s="251"/>
      <c r="D698" s="241" t="s">
        <v>152</v>
      </c>
      <c r="E698" s="252" t="s">
        <v>18</v>
      </c>
      <c r="F698" s="253" t="s">
        <v>1039</v>
      </c>
      <c r="G698" s="251"/>
      <c r="H698" s="254">
        <v>22.48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0" t="s">
        <v>152</v>
      </c>
      <c r="AU698" s="260" t="s">
        <v>79</v>
      </c>
      <c r="AV698" s="14" t="s">
        <v>79</v>
      </c>
      <c r="AW698" s="14" t="s">
        <v>32</v>
      </c>
      <c r="AX698" s="14" t="s">
        <v>70</v>
      </c>
      <c r="AY698" s="260" t="s">
        <v>142</v>
      </c>
    </row>
    <row r="699" spans="1:51" s="14" customFormat="1" ht="12">
      <c r="A699" s="14"/>
      <c r="B699" s="250"/>
      <c r="C699" s="251"/>
      <c r="D699" s="241" t="s">
        <v>152</v>
      </c>
      <c r="E699" s="252" t="s">
        <v>18</v>
      </c>
      <c r="F699" s="253" t="s">
        <v>1037</v>
      </c>
      <c r="G699" s="251"/>
      <c r="H699" s="254">
        <v>-0.2</v>
      </c>
      <c r="I699" s="255"/>
      <c r="J699" s="251"/>
      <c r="K699" s="251"/>
      <c r="L699" s="256"/>
      <c r="M699" s="257"/>
      <c r="N699" s="258"/>
      <c r="O699" s="258"/>
      <c r="P699" s="258"/>
      <c r="Q699" s="258"/>
      <c r="R699" s="258"/>
      <c r="S699" s="258"/>
      <c r="T699" s="259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0" t="s">
        <v>152</v>
      </c>
      <c r="AU699" s="260" t="s">
        <v>79</v>
      </c>
      <c r="AV699" s="14" t="s">
        <v>79</v>
      </c>
      <c r="AW699" s="14" t="s">
        <v>32</v>
      </c>
      <c r="AX699" s="14" t="s">
        <v>70</v>
      </c>
      <c r="AY699" s="260" t="s">
        <v>142</v>
      </c>
    </row>
    <row r="700" spans="1:51" s="14" customFormat="1" ht="12">
      <c r="A700" s="14"/>
      <c r="B700" s="250"/>
      <c r="C700" s="251"/>
      <c r="D700" s="241" t="s">
        <v>152</v>
      </c>
      <c r="E700" s="252" t="s">
        <v>18</v>
      </c>
      <c r="F700" s="253" t="s">
        <v>203</v>
      </c>
      <c r="G700" s="251"/>
      <c r="H700" s="254">
        <v>-3.3</v>
      </c>
      <c r="I700" s="255"/>
      <c r="J700" s="251"/>
      <c r="K700" s="251"/>
      <c r="L700" s="256"/>
      <c r="M700" s="257"/>
      <c r="N700" s="258"/>
      <c r="O700" s="258"/>
      <c r="P700" s="258"/>
      <c r="Q700" s="258"/>
      <c r="R700" s="258"/>
      <c r="S700" s="258"/>
      <c r="T700" s="259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0" t="s">
        <v>152</v>
      </c>
      <c r="AU700" s="260" t="s">
        <v>79</v>
      </c>
      <c r="AV700" s="14" t="s">
        <v>79</v>
      </c>
      <c r="AW700" s="14" t="s">
        <v>32</v>
      </c>
      <c r="AX700" s="14" t="s">
        <v>70</v>
      </c>
      <c r="AY700" s="260" t="s">
        <v>142</v>
      </c>
    </row>
    <row r="701" spans="1:51" s="13" customFormat="1" ht="12">
      <c r="A701" s="13"/>
      <c r="B701" s="239"/>
      <c r="C701" s="240"/>
      <c r="D701" s="241" t="s">
        <v>152</v>
      </c>
      <c r="E701" s="242" t="s">
        <v>18</v>
      </c>
      <c r="F701" s="243" t="s">
        <v>1040</v>
      </c>
      <c r="G701" s="240"/>
      <c r="H701" s="242" t="s">
        <v>18</v>
      </c>
      <c r="I701" s="244"/>
      <c r="J701" s="240"/>
      <c r="K701" s="240"/>
      <c r="L701" s="245"/>
      <c r="M701" s="246"/>
      <c r="N701" s="247"/>
      <c r="O701" s="247"/>
      <c r="P701" s="247"/>
      <c r="Q701" s="247"/>
      <c r="R701" s="247"/>
      <c r="S701" s="247"/>
      <c r="T701" s="24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9" t="s">
        <v>152</v>
      </c>
      <c r="AU701" s="249" t="s">
        <v>79</v>
      </c>
      <c r="AV701" s="13" t="s">
        <v>77</v>
      </c>
      <c r="AW701" s="13" t="s">
        <v>32</v>
      </c>
      <c r="AX701" s="13" t="s">
        <v>70</v>
      </c>
      <c r="AY701" s="249" t="s">
        <v>142</v>
      </c>
    </row>
    <row r="702" spans="1:51" s="14" customFormat="1" ht="12">
      <c r="A702" s="14"/>
      <c r="B702" s="250"/>
      <c r="C702" s="251"/>
      <c r="D702" s="241" t="s">
        <v>152</v>
      </c>
      <c r="E702" s="252" t="s">
        <v>18</v>
      </c>
      <c r="F702" s="253" t="s">
        <v>1041</v>
      </c>
      <c r="G702" s="251"/>
      <c r="H702" s="254">
        <v>24.79</v>
      </c>
      <c r="I702" s="255"/>
      <c r="J702" s="251"/>
      <c r="K702" s="251"/>
      <c r="L702" s="256"/>
      <c r="M702" s="257"/>
      <c r="N702" s="258"/>
      <c r="O702" s="258"/>
      <c r="P702" s="258"/>
      <c r="Q702" s="258"/>
      <c r="R702" s="258"/>
      <c r="S702" s="258"/>
      <c r="T702" s="259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0" t="s">
        <v>152</v>
      </c>
      <c r="AU702" s="260" t="s">
        <v>79</v>
      </c>
      <c r="AV702" s="14" t="s">
        <v>79</v>
      </c>
      <c r="AW702" s="14" t="s">
        <v>32</v>
      </c>
      <c r="AX702" s="14" t="s">
        <v>70</v>
      </c>
      <c r="AY702" s="260" t="s">
        <v>142</v>
      </c>
    </row>
    <row r="703" spans="1:51" s="14" customFormat="1" ht="12">
      <c r="A703" s="14"/>
      <c r="B703" s="250"/>
      <c r="C703" s="251"/>
      <c r="D703" s="241" t="s">
        <v>152</v>
      </c>
      <c r="E703" s="252" t="s">
        <v>18</v>
      </c>
      <c r="F703" s="253" t="s">
        <v>194</v>
      </c>
      <c r="G703" s="251"/>
      <c r="H703" s="254">
        <v>-0.4</v>
      </c>
      <c r="I703" s="255"/>
      <c r="J703" s="251"/>
      <c r="K703" s="251"/>
      <c r="L703" s="256"/>
      <c r="M703" s="257"/>
      <c r="N703" s="258"/>
      <c r="O703" s="258"/>
      <c r="P703" s="258"/>
      <c r="Q703" s="258"/>
      <c r="R703" s="258"/>
      <c r="S703" s="258"/>
      <c r="T703" s="25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0" t="s">
        <v>152</v>
      </c>
      <c r="AU703" s="260" t="s">
        <v>79</v>
      </c>
      <c r="AV703" s="14" t="s">
        <v>79</v>
      </c>
      <c r="AW703" s="14" t="s">
        <v>32</v>
      </c>
      <c r="AX703" s="14" t="s">
        <v>70</v>
      </c>
      <c r="AY703" s="260" t="s">
        <v>142</v>
      </c>
    </row>
    <row r="704" spans="1:51" s="14" customFormat="1" ht="12">
      <c r="A704" s="14"/>
      <c r="B704" s="250"/>
      <c r="C704" s="251"/>
      <c r="D704" s="241" t="s">
        <v>152</v>
      </c>
      <c r="E704" s="252" t="s">
        <v>18</v>
      </c>
      <c r="F704" s="253" t="s">
        <v>198</v>
      </c>
      <c r="G704" s="251"/>
      <c r="H704" s="254">
        <v>-1.65</v>
      </c>
      <c r="I704" s="255"/>
      <c r="J704" s="251"/>
      <c r="K704" s="251"/>
      <c r="L704" s="256"/>
      <c r="M704" s="257"/>
      <c r="N704" s="258"/>
      <c r="O704" s="258"/>
      <c r="P704" s="258"/>
      <c r="Q704" s="258"/>
      <c r="R704" s="258"/>
      <c r="S704" s="258"/>
      <c r="T704" s="259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0" t="s">
        <v>152</v>
      </c>
      <c r="AU704" s="260" t="s">
        <v>79</v>
      </c>
      <c r="AV704" s="14" t="s">
        <v>79</v>
      </c>
      <c r="AW704" s="14" t="s">
        <v>32</v>
      </c>
      <c r="AX704" s="14" t="s">
        <v>70</v>
      </c>
      <c r="AY704" s="260" t="s">
        <v>142</v>
      </c>
    </row>
    <row r="705" spans="1:51" s="15" customFormat="1" ht="12">
      <c r="A705" s="15"/>
      <c r="B705" s="261"/>
      <c r="C705" s="262"/>
      <c r="D705" s="241" t="s">
        <v>152</v>
      </c>
      <c r="E705" s="263" t="s">
        <v>18</v>
      </c>
      <c r="F705" s="264" t="s">
        <v>156</v>
      </c>
      <c r="G705" s="262"/>
      <c r="H705" s="265">
        <v>112.47999999999999</v>
      </c>
      <c r="I705" s="266"/>
      <c r="J705" s="262"/>
      <c r="K705" s="262"/>
      <c r="L705" s="267"/>
      <c r="M705" s="268"/>
      <c r="N705" s="269"/>
      <c r="O705" s="269"/>
      <c r="P705" s="269"/>
      <c r="Q705" s="269"/>
      <c r="R705" s="269"/>
      <c r="S705" s="269"/>
      <c r="T705" s="270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71" t="s">
        <v>152</v>
      </c>
      <c r="AU705" s="271" t="s">
        <v>79</v>
      </c>
      <c r="AV705" s="15" t="s">
        <v>150</v>
      </c>
      <c r="AW705" s="15" t="s">
        <v>32</v>
      </c>
      <c r="AX705" s="15" t="s">
        <v>77</v>
      </c>
      <c r="AY705" s="271" t="s">
        <v>142</v>
      </c>
    </row>
    <row r="706" spans="1:63" s="12" customFormat="1" ht="25.9" customHeight="1">
      <c r="A706" s="12"/>
      <c r="B706" s="211"/>
      <c r="C706" s="212"/>
      <c r="D706" s="213" t="s">
        <v>69</v>
      </c>
      <c r="E706" s="214" t="s">
        <v>867</v>
      </c>
      <c r="F706" s="214" t="s">
        <v>868</v>
      </c>
      <c r="G706" s="212"/>
      <c r="H706" s="212"/>
      <c r="I706" s="215"/>
      <c r="J706" s="216">
        <f>BK706</f>
        <v>0</v>
      </c>
      <c r="K706" s="212"/>
      <c r="L706" s="217"/>
      <c r="M706" s="218"/>
      <c r="N706" s="219"/>
      <c r="O706" s="219"/>
      <c r="P706" s="220">
        <f>P707</f>
        <v>0</v>
      </c>
      <c r="Q706" s="219"/>
      <c r="R706" s="220">
        <f>R707</f>
        <v>0</v>
      </c>
      <c r="S706" s="219"/>
      <c r="T706" s="221">
        <f>T707</f>
        <v>0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22" t="s">
        <v>180</v>
      </c>
      <c r="AT706" s="223" t="s">
        <v>69</v>
      </c>
      <c r="AU706" s="223" t="s">
        <v>70</v>
      </c>
      <c r="AY706" s="222" t="s">
        <v>142</v>
      </c>
      <c r="BK706" s="224">
        <f>BK707</f>
        <v>0</v>
      </c>
    </row>
    <row r="707" spans="1:65" s="2" customFormat="1" ht="16.5" customHeight="1">
      <c r="A707" s="39"/>
      <c r="B707" s="40"/>
      <c r="C707" s="227" t="s">
        <v>819</v>
      </c>
      <c r="D707" s="227" t="s">
        <v>145</v>
      </c>
      <c r="E707" s="228" t="s">
        <v>870</v>
      </c>
      <c r="F707" s="229" t="s">
        <v>871</v>
      </c>
      <c r="G707" s="230" t="s">
        <v>309</v>
      </c>
      <c r="H707" s="232"/>
      <c r="I707" s="232"/>
      <c r="J707" s="231">
        <f>ROUND(I707*H707,2)</f>
        <v>0</v>
      </c>
      <c r="K707" s="229" t="s">
        <v>231</v>
      </c>
      <c r="L707" s="45"/>
      <c r="M707" s="281" t="s">
        <v>18</v>
      </c>
      <c r="N707" s="282" t="s">
        <v>41</v>
      </c>
      <c r="O707" s="283"/>
      <c r="P707" s="284">
        <f>O707*H707</f>
        <v>0</v>
      </c>
      <c r="Q707" s="284">
        <v>0</v>
      </c>
      <c r="R707" s="284">
        <f>Q707*H707</f>
        <v>0</v>
      </c>
      <c r="S707" s="284">
        <v>0</v>
      </c>
      <c r="T707" s="285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7" t="s">
        <v>150</v>
      </c>
      <c r="AT707" s="237" t="s">
        <v>145</v>
      </c>
      <c r="AU707" s="237" t="s">
        <v>77</v>
      </c>
      <c r="AY707" s="18" t="s">
        <v>142</v>
      </c>
      <c r="BE707" s="238">
        <f>IF(N707="základní",J707,0)</f>
        <v>0</v>
      </c>
      <c r="BF707" s="238">
        <f>IF(N707="snížená",J707,0)</f>
        <v>0</v>
      </c>
      <c r="BG707" s="238">
        <f>IF(N707="zákl. přenesená",J707,0)</f>
        <v>0</v>
      </c>
      <c r="BH707" s="238">
        <f>IF(N707="sníž. přenesená",J707,0)</f>
        <v>0</v>
      </c>
      <c r="BI707" s="238">
        <f>IF(N707="nulová",J707,0)</f>
        <v>0</v>
      </c>
      <c r="BJ707" s="18" t="s">
        <v>77</v>
      </c>
      <c r="BK707" s="238">
        <f>ROUND(I707*H707,2)</f>
        <v>0</v>
      </c>
      <c r="BL707" s="18" t="s">
        <v>150</v>
      </c>
      <c r="BM707" s="237" t="s">
        <v>1231</v>
      </c>
    </row>
    <row r="708" spans="1:31" s="2" customFormat="1" ht="6.95" customHeight="1">
      <c r="A708" s="39"/>
      <c r="B708" s="60"/>
      <c r="C708" s="61"/>
      <c r="D708" s="61"/>
      <c r="E708" s="61"/>
      <c r="F708" s="61"/>
      <c r="G708" s="61"/>
      <c r="H708" s="61"/>
      <c r="I708" s="176"/>
      <c r="J708" s="61"/>
      <c r="K708" s="61"/>
      <c r="L708" s="45"/>
      <c r="M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</row>
  </sheetData>
  <sheetProtection password="CC35" sheet="1" objects="1" scenarios="1" formatColumns="0" formatRows="0" autoFilter="0"/>
  <autoFilter ref="C101:K707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2"/>
      <c r="J3" s="141"/>
      <c r="K3" s="141"/>
      <c r="L3" s="21"/>
      <c r="AT3" s="18" t="s">
        <v>79</v>
      </c>
    </row>
    <row r="4" spans="2:46" s="1" customFormat="1" ht="24.95" customHeight="1">
      <c r="B4" s="21"/>
      <c r="D4" s="143" t="s">
        <v>95</v>
      </c>
      <c r="I4" s="139"/>
      <c r="L4" s="21"/>
      <c r="M4" s="144" t="s">
        <v>10</v>
      </c>
      <c r="AT4" s="18" t="s">
        <v>4</v>
      </c>
    </row>
    <row r="5" spans="2:12" s="1" customFormat="1" ht="6.95" customHeight="1">
      <c r="B5" s="21"/>
      <c r="I5" s="139"/>
      <c r="L5" s="21"/>
    </row>
    <row r="6" spans="2:12" s="1" customFormat="1" ht="12" customHeight="1">
      <c r="B6" s="21"/>
      <c r="D6" s="145" t="s">
        <v>15</v>
      </c>
      <c r="I6" s="139"/>
      <c r="L6" s="21"/>
    </row>
    <row r="7" spans="2:12" s="1" customFormat="1" ht="16.5" customHeight="1">
      <c r="B7" s="21"/>
      <c r="E7" s="146" t="str">
        <f>'Rekapitulace stavby'!K6</f>
        <v>Oprava ZŠ Záhuní - IV.etapa rekonstrukce sanitárního zázemí v 1.NP a 2.NP, pavilonu učeben</v>
      </c>
      <c r="F7" s="145"/>
      <c r="G7" s="145"/>
      <c r="H7" s="145"/>
      <c r="I7" s="139"/>
      <c r="L7" s="21"/>
    </row>
    <row r="8" spans="2:12" s="1" customFormat="1" ht="12" customHeight="1">
      <c r="B8" s="21"/>
      <c r="D8" s="145" t="s">
        <v>96</v>
      </c>
      <c r="I8" s="139"/>
      <c r="L8" s="21"/>
    </row>
    <row r="9" spans="1:31" s="2" customFormat="1" ht="16.5" customHeight="1">
      <c r="A9" s="39"/>
      <c r="B9" s="45"/>
      <c r="C9" s="39"/>
      <c r="D9" s="39"/>
      <c r="E9" s="146" t="s">
        <v>1016</v>
      </c>
      <c r="F9" s="39"/>
      <c r="G9" s="39"/>
      <c r="H9" s="39"/>
      <c r="I9" s="147"/>
      <c r="J9" s="39"/>
      <c r="K9" s="39"/>
      <c r="L9" s="1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5" t="s">
        <v>98</v>
      </c>
      <c r="E10" s="39"/>
      <c r="F10" s="39"/>
      <c r="G10" s="39"/>
      <c r="H10" s="39"/>
      <c r="I10" s="147"/>
      <c r="J10" s="39"/>
      <c r="K10" s="39"/>
      <c r="L10" s="14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9" t="s">
        <v>1232</v>
      </c>
      <c r="F11" s="39"/>
      <c r="G11" s="39"/>
      <c r="H11" s="39"/>
      <c r="I11" s="147"/>
      <c r="J11" s="39"/>
      <c r="K11" s="39"/>
      <c r="L11" s="14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47"/>
      <c r="J12" s="39"/>
      <c r="K12" s="39"/>
      <c r="L12" s="14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5" t="s">
        <v>17</v>
      </c>
      <c r="E13" s="39"/>
      <c r="F13" s="134" t="s">
        <v>18</v>
      </c>
      <c r="G13" s="39"/>
      <c r="H13" s="39"/>
      <c r="I13" s="150" t="s">
        <v>19</v>
      </c>
      <c r="J13" s="134" t="s">
        <v>18</v>
      </c>
      <c r="K13" s="39"/>
      <c r="L13" s="14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5" t="s">
        <v>20</v>
      </c>
      <c r="E14" s="39"/>
      <c r="F14" s="134" t="s">
        <v>21</v>
      </c>
      <c r="G14" s="39"/>
      <c r="H14" s="39"/>
      <c r="I14" s="150" t="s">
        <v>22</v>
      </c>
      <c r="J14" s="151" t="str">
        <f>'Rekapitulace stavby'!AN8</f>
        <v>22. 5. 2019</v>
      </c>
      <c r="K14" s="39"/>
      <c r="L14" s="14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47"/>
      <c r="J15" s="39"/>
      <c r="K15" s="39"/>
      <c r="L15" s="1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5" t="s">
        <v>24</v>
      </c>
      <c r="E16" s="39"/>
      <c r="F16" s="39"/>
      <c r="G16" s="39"/>
      <c r="H16" s="39"/>
      <c r="I16" s="150" t="s">
        <v>25</v>
      </c>
      <c r="J16" s="134" t="s">
        <v>18</v>
      </c>
      <c r="K16" s="39"/>
      <c r="L16" s="14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26</v>
      </c>
      <c r="F17" s="39"/>
      <c r="G17" s="39"/>
      <c r="H17" s="39"/>
      <c r="I17" s="150" t="s">
        <v>27</v>
      </c>
      <c r="J17" s="134" t="s">
        <v>18</v>
      </c>
      <c r="K17" s="39"/>
      <c r="L17" s="14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47"/>
      <c r="J18" s="39"/>
      <c r="K18" s="39"/>
      <c r="L18" s="14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5" t="s">
        <v>28</v>
      </c>
      <c r="E19" s="39"/>
      <c r="F19" s="39"/>
      <c r="G19" s="39"/>
      <c r="H19" s="39"/>
      <c r="I19" s="150" t="s">
        <v>25</v>
      </c>
      <c r="J19" s="34" t="str">
        <f>'Rekapitulace stavby'!AN13</f>
        <v>Vyplň údaj</v>
      </c>
      <c r="K19" s="39"/>
      <c r="L19" s="14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50" t="s">
        <v>27</v>
      </c>
      <c r="J20" s="34" t="str">
        <f>'Rekapitulace stavby'!AN14</f>
        <v>Vyplň údaj</v>
      </c>
      <c r="K20" s="39"/>
      <c r="L20" s="14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47"/>
      <c r="J21" s="39"/>
      <c r="K21" s="39"/>
      <c r="L21" s="14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5" t="s">
        <v>30</v>
      </c>
      <c r="E22" s="39"/>
      <c r="F22" s="39"/>
      <c r="G22" s="39"/>
      <c r="H22" s="39"/>
      <c r="I22" s="150" t="s">
        <v>25</v>
      </c>
      <c r="J22" s="134" t="s">
        <v>18</v>
      </c>
      <c r="K22" s="39"/>
      <c r="L22" s="14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50" t="s">
        <v>27</v>
      </c>
      <c r="J23" s="134" t="s">
        <v>18</v>
      </c>
      <c r="K23" s="39"/>
      <c r="L23" s="14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47"/>
      <c r="J24" s="39"/>
      <c r="K24" s="39"/>
      <c r="L24" s="14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5" t="s">
        <v>33</v>
      </c>
      <c r="E25" s="39"/>
      <c r="F25" s="39"/>
      <c r="G25" s="39"/>
      <c r="H25" s="39"/>
      <c r="I25" s="150" t="s">
        <v>25</v>
      </c>
      <c r="J25" s="134" t="str">
        <f>IF('Rekapitulace stavby'!AN19="","",'Rekapitulace stavby'!AN19)</f>
        <v/>
      </c>
      <c r="K25" s="39"/>
      <c r="L25" s="14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50" t="s">
        <v>27</v>
      </c>
      <c r="J26" s="134" t="str">
        <f>IF('Rekapitulace stavby'!AN20="","",'Rekapitulace stavby'!AN20)</f>
        <v/>
      </c>
      <c r="K26" s="39"/>
      <c r="L26" s="14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47"/>
      <c r="J27" s="39"/>
      <c r="K27" s="39"/>
      <c r="L27" s="14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5" t="s">
        <v>34</v>
      </c>
      <c r="E28" s="39"/>
      <c r="F28" s="39"/>
      <c r="G28" s="39"/>
      <c r="H28" s="39"/>
      <c r="I28" s="147"/>
      <c r="J28" s="39"/>
      <c r="K28" s="39"/>
      <c r="L28" s="14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2"/>
      <c r="B29" s="153"/>
      <c r="C29" s="152"/>
      <c r="D29" s="152"/>
      <c r="E29" s="154" t="s">
        <v>18</v>
      </c>
      <c r="F29" s="154"/>
      <c r="G29" s="154"/>
      <c r="H29" s="154"/>
      <c r="I29" s="155"/>
      <c r="J29" s="152"/>
      <c r="K29" s="152"/>
      <c r="L29" s="156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47"/>
      <c r="J30" s="39"/>
      <c r="K30" s="39"/>
      <c r="L30" s="14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7"/>
      <c r="E31" s="157"/>
      <c r="F31" s="157"/>
      <c r="G31" s="157"/>
      <c r="H31" s="157"/>
      <c r="I31" s="158"/>
      <c r="J31" s="157"/>
      <c r="K31" s="157"/>
      <c r="L31" s="14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9" t="s">
        <v>36</v>
      </c>
      <c r="E32" s="39"/>
      <c r="F32" s="39"/>
      <c r="G32" s="39"/>
      <c r="H32" s="39"/>
      <c r="I32" s="147"/>
      <c r="J32" s="160">
        <f>ROUND(J96,2)</f>
        <v>0</v>
      </c>
      <c r="K32" s="39"/>
      <c r="L32" s="14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7"/>
      <c r="E33" s="157"/>
      <c r="F33" s="157"/>
      <c r="G33" s="157"/>
      <c r="H33" s="157"/>
      <c r="I33" s="158"/>
      <c r="J33" s="157"/>
      <c r="K33" s="157"/>
      <c r="L33" s="14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1" t="s">
        <v>38</v>
      </c>
      <c r="G34" s="39"/>
      <c r="H34" s="39"/>
      <c r="I34" s="162" t="s">
        <v>37</v>
      </c>
      <c r="J34" s="161" t="s">
        <v>39</v>
      </c>
      <c r="K34" s="39"/>
      <c r="L34" s="14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45" t="s">
        <v>41</v>
      </c>
      <c r="F35" s="164">
        <f>ROUND((SUM(BE96:BE207)),2)</f>
        <v>0</v>
      </c>
      <c r="G35" s="39"/>
      <c r="H35" s="39"/>
      <c r="I35" s="165">
        <v>0.21</v>
      </c>
      <c r="J35" s="164">
        <f>ROUND(((SUM(BE96:BE207))*I35),2)</f>
        <v>0</v>
      </c>
      <c r="K35" s="39"/>
      <c r="L35" s="14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5" t="s">
        <v>42</v>
      </c>
      <c r="F36" s="164">
        <f>ROUND((SUM(BF96:BF207)),2)</f>
        <v>0</v>
      </c>
      <c r="G36" s="39"/>
      <c r="H36" s="39"/>
      <c r="I36" s="165">
        <v>0.15</v>
      </c>
      <c r="J36" s="164">
        <f>ROUND(((SUM(BF96:BF207))*I36),2)</f>
        <v>0</v>
      </c>
      <c r="K36" s="39"/>
      <c r="L36" s="14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5" t="s">
        <v>43</v>
      </c>
      <c r="F37" s="164">
        <f>ROUND((SUM(BG96:BG207)),2)</f>
        <v>0</v>
      </c>
      <c r="G37" s="39"/>
      <c r="H37" s="39"/>
      <c r="I37" s="165">
        <v>0.21</v>
      </c>
      <c r="J37" s="164">
        <f>0</f>
        <v>0</v>
      </c>
      <c r="K37" s="39"/>
      <c r="L37" s="14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5" t="s">
        <v>44</v>
      </c>
      <c r="F38" s="164">
        <f>ROUND((SUM(BH96:BH207)),2)</f>
        <v>0</v>
      </c>
      <c r="G38" s="39"/>
      <c r="H38" s="39"/>
      <c r="I38" s="165">
        <v>0.15</v>
      </c>
      <c r="J38" s="164">
        <f>0</f>
        <v>0</v>
      </c>
      <c r="K38" s="39"/>
      <c r="L38" s="14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5" t="s">
        <v>45</v>
      </c>
      <c r="F39" s="164">
        <f>ROUND((SUM(BI96:BI207)),2)</f>
        <v>0</v>
      </c>
      <c r="G39" s="39"/>
      <c r="H39" s="39"/>
      <c r="I39" s="165">
        <v>0</v>
      </c>
      <c r="J39" s="164">
        <f>0</f>
        <v>0</v>
      </c>
      <c r="K39" s="39"/>
      <c r="L39" s="14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47"/>
      <c r="J40" s="39"/>
      <c r="K40" s="39"/>
      <c r="L40" s="14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71"/>
      <c r="J41" s="172">
        <f>SUM(J32:J39)</f>
        <v>0</v>
      </c>
      <c r="K41" s="173"/>
      <c r="L41" s="14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74"/>
      <c r="C42" s="175"/>
      <c r="D42" s="175"/>
      <c r="E42" s="175"/>
      <c r="F42" s="175"/>
      <c r="G42" s="175"/>
      <c r="H42" s="175"/>
      <c r="I42" s="176"/>
      <c r="J42" s="175"/>
      <c r="K42" s="175"/>
      <c r="L42" s="14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77"/>
      <c r="C46" s="178"/>
      <c r="D46" s="178"/>
      <c r="E46" s="178"/>
      <c r="F46" s="178"/>
      <c r="G46" s="178"/>
      <c r="H46" s="178"/>
      <c r="I46" s="179"/>
      <c r="J46" s="178"/>
      <c r="K46" s="178"/>
      <c r="L46" s="14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100</v>
      </c>
      <c r="D47" s="41"/>
      <c r="E47" s="41"/>
      <c r="F47" s="41"/>
      <c r="G47" s="41"/>
      <c r="H47" s="41"/>
      <c r="I47" s="147"/>
      <c r="J47" s="41"/>
      <c r="K47" s="41"/>
      <c r="L47" s="14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147"/>
      <c r="J48" s="41"/>
      <c r="K48" s="41"/>
      <c r="L48" s="14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15</v>
      </c>
      <c r="D49" s="41"/>
      <c r="E49" s="41"/>
      <c r="F49" s="41"/>
      <c r="G49" s="41"/>
      <c r="H49" s="41"/>
      <c r="I49" s="147"/>
      <c r="J49" s="41"/>
      <c r="K49" s="41"/>
      <c r="L49" s="14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80" t="str">
        <f>E7</f>
        <v>Oprava ZŠ Záhuní - IV.etapa rekonstrukce sanitárního zázemí v 1.NP a 2.NP, pavilonu učeben</v>
      </c>
      <c r="F50" s="33"/>
      <c r="G50" s="33"/>
      <c r="H50" s="33"/>
      <c r="I50" s="147"/>
      <c r="J50" s="41"/>
      <c r="K50" s="41"/>
      <c r="L50" s="14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96</v>
      </c>
      <c r="D51" s="23"/>
      <c r="E51" s="23"/>
      <c r="F51" s="23"/>
      <c r="G51" s="23"/>
      <c r="H51" s="23"/>
      <c r="I51" s="139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80" t="s">
        <v>1016</v>
      </c>
      <c r="F52" s="41"/>
      <c r="G52" s="41"/>
      <c r="H52" s="41"/>
      <c r="I52" s="147"/>
      <c r="J52" s="41"/>
      <c r="K52" s="41"/>
      <c r="L52" s="14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98</v>
      </c>
      <c r="D53" s="41"/>
      <c r="E53" s="41"/>
      <c r="F53" s="41"/>
      <c r="G53" s="41"/>
      <c r="H53" s="41"/>
      <c r="I53" s="147"/>
      <c r="J53" s="41"/>
      <c r="K53" s="41"/>
      <c r="L53" s="14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021 - Oprava skladu u WC v pavilonu učeben</v>
      </c>
      <c r="F54" s="41"/>
      <c r="G54" s="41"/>
      <c r="H54" s="41"/>
      <c r="I54" s="147"/>
      <c r="J54" s="41"/>
      <c r="K54" s="41"/>
      <c r="L54" s="14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147"/>
      <c r="J55" s="41"/>
      <c r="K55" s="41"/>
      <c r="L55" s="14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20</v>
      </c>
      <c r="D56" s="41"/>
      <c r="E56" s="41"/>
      <c r="F56" s="28" t="str">
        <f>F14</f>
        <v xml:space="preserve"> </v>
      </c>
      <c r="G56" s="41"/>
      <c r="H56" s="41"/>
      <c r="I56" s="150" t="s">
        <v>22</v>
      </c>
      <c r="J56" s="73" t="str">
        <f>IF(J14="","",J14)</f>
        <v>22. 5. 2019</v>
      </c>
      <c r="K56" s="41"/>
      <c r="L56" s="14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147"/>
      <c r="J57" s="41"/>
      <c r="K57" s="41"/>
      <c r="L57" s="14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7.9" customHeight="1">
      <c r="A58" s="39"/>
      <c r="B58" s="40"/>
      <c r="C58" s="33" t="s">
        <v>24</v>
      </c>
      <c r="D58" s="41"/>
      <c r="E58" s="41"/>
      <c r="F58" s="28" t="str">
        <f>E17</f>
        <v>Město Frenštát p.R., Náměstí Míru 1</v>
      </c>
      <c r="G58" s="41"/>
      <c r="H58" s="41"/>
      <c r="I58" s="150" t="s">
        <v>30</v>
      </c>
      <c r="J58" s="37" t="str">
        <f>E23</f>
        <v>Ing.arch. Janda Martin</v>
      </c>
      <c r="K58" s="41"/>
      <c r="L58" s="14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150" t="s">
        <v>33</v>
      </c>
      <c r="J59" s="37" t="str">
        <f>E26</f>
        <v xml:space="preserve"> </v>
      </c>
      <c r="K59" s="41"/>
      <c r="L59" s="14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147"/>
      <c r="J60" s="41"/>
      <c r="K60" s="41"/>
      <c r="L60" s="14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81" t="s">
        <v>101</v>
      </c>
      <c r="D61" s="182"/>
      <c r="E61" s="182"/>
      <c r="F61" s="182"/>
      <c r="G61" s="182"/>
      <c r="H61" s="182"/>
      <c r="I61" s="183"/>
      <c r="J61" s="184" t="s">
        <v>102</v>
      </c>
      <c r="K61" s="182"/>
      <c r="L61" s="14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147"/>
      <c r="J62" s="41"/>
      <c r="K62" s="41"/>
      <c r="L62" s="14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85" t="s">
        <v>68</v>
      </c>
      <c r="D63" s="41"/>
      <c r="E63" s="41"/>
      <c r="F63" s="41"/>
      <c r="G63" s="41"/>
      <c r="H63" s="41"/>
      <c r="I63" s="147"/>
      <c r="J63" s="103">
        <f>J96</f>
        <v>0</v>
      </c>
      <c r="K63" s="41"/>
      <c r="L63" s="14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103</v>
      </c>
    </row>
    <row r="64" spans="1:31" s="9" customFormat="1" ht="24.95" customHeight="1">
      <c r="A64" s="9"/>
      <c r="B64" s="186"/>
      <c r="C64" s="187"/>
      <c r="D64" s="188" t="s">
        <v>104</v>
      </c>
      <c r="E64" s="189"/>
      <c r="F64" s="189"/>
      <c r="G64" s="189"/>
      <c r="H64" s="189"/>
      <c r="I64" s="190"/>
      <c r="J64" s="191">
        <f>J97</f>
        <v>0</v>
      </c>
      <c r="K64" s="187"/>
      <c r="L64" s="19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3"/>
      <c r="C65" s="126"/>
      <c r="D65" s="194" t="s">
        <v>105</v>
      </c>
      <c r="E65" s="195"/>
      <c r="F65" s="195"/>
      <c r="G65" s="195"/>
      <c r="H65" s="195"/>
      <c r="I65" s="196"/>
      <c r="J65" s="197">
        <f>J98</f>
        <v>0</v>
      </c>
      <c r="K65" s="126"/>
      <c r="L65" s="19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3"/>
      <c r="C66" s="126"/>
      <c r="D66" s="194" t="s">
        <v>106</v>
      </c>
      <c r="E66" s="195"/>
      <c r="F66" s="195"/>
      <c r="G66" s="195"/>
      <c r="H66" s="195"/>
      <c r="I66" s="196"/>
      <c r="J66" s="197">
        <f>J116</f>
        <v>0</v>
      </c>
      <c r="K66" s="126"/>
      <c r="L66" s="19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3"/>
      <c r="C67" s="126"/>
      <c r="D67" s="194" t="s">
        <v>107</v>
      </c>
      <c r="E67" s="195"/>
      <c r="F67" s="195"/>
      <c r="G67" s="195"/>
      <c r="H67" s="195"/>
      <c r="I67" s="196"/>
      <c r="J67" s="197">
        <f>J146</f>
        <v>0</v>
      </c>
      <c r="K67" s="126"/>
      <c r="L67" s="19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3"/>
      <c r="C68" s="126"/>
      <c r="D68" s="194" t="s">
        <v>108</v>
      </c>
      <c r="E68" s="195"/>
      <c r="F68" s="195"/>
      <c r="G68" s="195"/>
      <c r="H68" s="195"/>
      <c r="I68" s="196"/>
      <c r="J68" s="197">
        <f>J163</f>
        <v>0</v>
      </c>
      <c r="K68" s="126"/>
      <c r="L68" s="19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3"/>
      <c r="C69" s="126"/>
      <c r="D69" s="194" t="s">
        <v>109</v>
      </c>
      <c r="E69" s="195"/>
      <c r="F69" s="195"/>
      <c r="G69" s="195"/>
      <c r="H69" s="195"/>
      <c r="I69" s="196"/>
      <c r="J69" s="197">
        <f>J173</f>
        <v>0</v>
      </c>
      <c r="K69" s="126"/>
      <c r="L69" s="19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6"/>
      <c r="C70" s="187"/>
      <c r="D70" s="188" t="s">
        <v>110</v>
      </c>
      <c r="E70" s="189"/>
      <c r="F70" s="189"/>
      <c r="G70" s="189"/>
      <c r="H70" s="189"/>
      <c r="I70" s="190"/>
      <c r="J70" s="191">
        <f>J176</f>
        <v>0</v>
      </c>
      <c r="K70" s="187"/>
      <c r="L70" s="19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3"/>
      <c r="C71" s="126"/>
      <c r="D71" s="194" t="s">
        <v>118</v>
      </c>
      <c r="E71" s="195"/>
      <c r="F71" s="195"/>
      <c r="G71" s="195"/>
      <c r="H71" s="195"/>
      <c r="I71" s="196"/>
      <c r="J71" s="197">
        <f>J177</f>
        <v>0</v>
      </c>
      <c r="K71" s="126"/>
      <c r="L71" s="19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3"/>
      <c r="C72" s="126"/>
      <c r="D72" s="194" t="s">
        <v>120</v>
      </c>
      <c r="E72" s="195"/>
      <c r="F72" s="195"/>
      <c r="G72" s="195"/>
      <c r="H72" s="195"/>
      <c r="I72" s="196"/>
      <c r="J72" s="197">
        <f>J185</f>
        <v>0</v>
      </c>
      <c r="K72" s="126"/>
      <c r="L72" s="19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3"/>
      <c r="C73" s="126"/>
      <c r="D73" s="194" t="s">
        <v>124</v>
      </c>
      <c r="E73" s="195"/>
      <c r="F73" s="195"/>
      <c r="G73" s="195"/>
      <c r="H73" s="195"/>
      <c r="I73" s="196"/>
      <c r="J73" s="197">
        <f>J201</f>
        <v>0</v>
      </c>
      <c r="K73" s="126"/>
      <c r="L73" s="19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3"/>
      <c r="C74" s="126"/>
      <c r="D74" s="194" t="s">
        <v>125</v>
      </c>
      <c r="E74" s="195"/>
      <c r="F74" s="195"/>
      <c r="G74" s="195"/>
      <c r="H74" s="195"/>
      <c r="I74" s="196"/>
      <c r="J74" s="197">
        <f>J203</f>
        <v>0</v>
      </c>
      <c r="K74" s="126"/>
      <c r="L74" s="19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147"/>
      <c r="J75" s="41"/>
      <c r="K75" s="41"/>
      <c r="L75" s="14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176"/>
      <c r="J76" s="61"/>
      <c r="K76" s="61"/>
      <c r="L76" s="14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179"/>
      <c r="J80" s="63"/>
      <c r="K80" s="63"/>
      <c r="L80" s="14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127</v>
      </c>
      <c r="D81" s="41"/>
      <c r="E81" s="41"/>
      <c r="F81" s="41"/>
      <c r="G81" s="41"/>
      <c r="H81" s="41"/>
      <c r="I81" s="147"/>
      <c r="J81" s="41"/>
      <c r="K81" s="41"/>
      <c r="L81" s="14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47"/>
      <c r="J82" s="41"/>
      <c r="K82" s="41"/>
      <c r="L82" s="14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15</v>
      </c>
      <c r="D83" s="41"/>
      <c r="E83" s="41"/>
      <c r="F83" s="41"/>
      <c r="G83" s="41"/>
      <c r="H83" s="41"/>
      <c r="I83" s="147"/>
      <c r="J83" s="41"/>
      <c r="K83" s="41"/>
      <c r="L83" s="14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80" t="str">
        <f>E7</f>
        <v>Oprava ZŠ Záhuní - IV.etapa rekonstrukce sanitárního zázemí v 1.NP a 2.NP, pavilonu učeben</v>
      </c>
      <c r="F84" s="33"/>
      <c r="G84" s="33"/>
      <c r="H84" s="33"/>
      <c r="I84" s="147"/>
      <c r="J84" s="41"/>
      <c r="K84" s="41"/>
      <c r="L84" s="14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96</v>
      </c>
      <c r="D85" s="23"/>
      <c r="E85" s="23"/>
      <c r="F85" s="23"/>
      <c r="G85" s="23"/>
      <c r="H85" s="23"/>
      <c r="I85" s="139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80" t="s">
        <v>1016</v>
      </c>
      <c r="F86" s="41"/>
      <c r="G86" s="41"/>
      <c r="H86" s="41"/>
      <c r="I86" s="147"/>
      <c r="J86" s="41"/>
      <c r="K86" s="41"/>
      <c r="L86" s="14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98</v>
      </c>
      <c r="D87" s="41"/>
      <c r="E87" s="41"/>
      <c r="F87" s="41"/>
      <c r="G87" s="41"/>
      <c r="H87" s="41"/>
      <c r="I87" s="147"/>
      <c r="J87" s="41"/>
      <c r="K87" s="41"/>
      <c r="L87" s="14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SO 021 - Oprava skladu u WC v pavilonu učeben</v>
      </c>
      <c r="F88" s="41"/>
      <c r="G88" s="41"/>
      <c r="H88" s="41"/>
      <c r="I88" s="147"/>
      <c r="J88" s="41"/>
      <c r="K88" s="41"/>
      <c r="L88" s="14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147"/>
      <c r="J89" s="41"/>
      <c r="K89" s="41"/>
      <c r="L89" s="14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20</v>
      </c>
      <c r="D90" s="41"/>
      <c r="E90" s="41"/>
      <c r="F90" s="28" t="str">
        <f>F14</f>
        <v xml:space="preserve"> </v>
      </c>
      <c r="G90" s="41"/>
      <c r="H90" s="41"/>
      <c r="I90" s="150" t="s">
        <v>22</v>
      </c>
      <c r="J90" s="73" t="str">
        <f>IF(J14="","",J14)</f>
        <v>22. 5. 2019</v>
      </c>
      <c r="K90" s="41"/>
      <c r="L90" s="14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147"/>
      <c r="J91" s="41"/>
      <c r="K91" s="41"/>
      <c r="L91" s="14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7.9" customHeight="1">
      <c r="A92" s="39"/>
      <c r="B92" s="40"/>
      <c r="C92" s="33" t="s">
        <v>24</v>
      </c>
      <c r="D92" s="41"/>
      <c r="E92" s="41"/>
      <c r="F92" s="28" t="str">
        <f>E17</f>
        <v>Město Frenštát p.R., Náměstí Míru 1</v>
      </c>
      <c r="G92" s="41"/>
      <c r="H92" s="41"/>
      <c r="I92" s="150" t="s">
        <v>30</v>
      </c>
      <c r="J92" s="37" t="str">
        <f>E23</f>
        <v>Ing.arch. Janda Martin</v>
      </c>
      <c r="K92" s="41"/>
      <c r="L92" s="14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IF(E20="","",E20)</f>
        <v>Vyplň údaj</v>
      </c>
      <c r="G93" s="41"/>
      <c r="H93" s="41"/>
      <c r="I93" s="150" t="s">
        <v>33</v>
      </c>
      <c r="J93" s="37" t="str">
        <f>E26</f>
        <v xml:space="preserve"> </v>
      </c>
      <c r="K93" s="41"/>
      <c r="L93" s="14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147"/>
      <c r="J94" s="41"/>
      <c r="K94" s="41"/>
      <c r="L94" s="14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99"/>
      <c r="B95" s="200"/>
      <c r="C95" s="201" t="s">
        <v>128</v>
      </c>
      <c r="D95" s="202" t="s">
        <v>55</v>
      </c>
      <c r="E95" s="202" t="s">
        <v>51</v>
      </c>
      <c r="F95" s="202" t="s">
        <v>52</v>
      </c>
      <c r="G95" s="202" t="s">
        <v>129</v>
      </c>
      <c r="H95" s="202" t="s">
        <v>130</v>
      </c>
      <c r="I95" s="203" t="s">
        <v>131</v>
      </c>
      <c r="J95" s="202" t="s">
        <v>102</v>
      </c>
      <c r="K95" s="204" t="s">
        <v>132</v>
      </c>
      <c r="L95" s="205"/>
      <c r="M95" s="93" t="s">
        <v>18</v>
      </c>
      <c r="N95" s="94" t="s">
        <v>40</v>
      </c>
      <c r="O95" s="94" t="s">
        <v>133</v>
      </c>
      <c r="P95" s="94" t="s">
        <v>134</v>
      </c>
      <c r="Q95" s="94" t="s">
        <v>135</v>
      </c>
      <c r="R95" s="94" t="s">
        <v>136</v>
      </c>
      <c r="S95" s="94" t="s">
        <v>137</v>
      </c>
      <c r="T95" s="95" t="s">
        <v>138</v>
      </c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</row>
    <row r="96" spans="1:63" s="2" customFormat="1" ht="22.8" customHeight="1">
      <c r="A96" s="39"/>
      <c r="B96" s="40"/>
      <c r="C96" s="100" t="s">
        <v>139</v>
      </c>
      <c r="D96" s="41"/>
      <c r="E96" s="41"/>
      <c r="F96" s="41"/>
      <c r="G96" s="41"/>
      <c r="H96" s="41"/>
      <c r="I96" s="147"/>
      <c r="J96" s="206">
        <f>BK96</f>
        <v>0</v>
      </c>
      <c r="K96" s="41"/>
      <c r="L96" s="45"/>
      <c r="M96" s="96"/>
      <c r="N96" s="207"/>
      <c r="O96" s="97"/>
      <c r="P96" s="208">
        <f>P97+P176</f>
        <v>0</v>
      </c>
      <c r="Q96" s="97"/>
      <c r="R96" s="208">
        <f>R97+R176</f>
        <v>1.2472398000000002</v>
      </c>
      <c r="S96" s="97"/>
      <c r="T96" s="209">
        <f>T97+T176</f>
        <v>1.0166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69</v>
      </c>
      <c r="AU96" s="18" t="s">
        <v>103</v>
      </c>
      <c r="BK96" s="210">
        <f>BK97+BK176</f>
        <v>0</v>
      </c>
    </row>
    <row r="97" spans="1:63" s="12" customFormat="1" ht="25.9" customHeight="1">
      <c r="A97" s="12"/>
      <c r="B97" s="211"/>
      <c r="C97" s="212"/>
      <c r="D97" s="213" t="s">
        <v>69</v>
      </c>
      <c r="E97" s="214" t="s">
        <v>140</v>
      </c>
      <c r="F97" s="214" t="s">
        <v>141</v>
      </c>
      <c r="G97" s="212"/>
      <c r="H97" s="212"/>
      <c r="I97" s="215"/>
      <c r="J97" s="216">
        <f>BK97</f>
        <v>0</v>
      </c>
      <c r="K97" s="212"/>
      <c r="L97" s="217"/>
      <c r="M97" s="218"/>
      <c r="N97" s="219"/>
      <c r="O97" s="219"/>
      <c r="P97" s="220">
        <f>P98+P116+P146+P163+P173</f>
        <v>0</v>
      </c>
      <c r="Q97" s="219"/>
      <c r="R97" s="220">
        <f>R98+R116+R146+R163+R173</f>
        <v>1.2360076000000002</v>
      </c>
      <c r="S97" s="219"/>
      <c r="T97" s="221">
        <f>T98+T116+T146+T163+T173</f>
        <v>1.0166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2" t="s">
        <v>77</v>
      </c>
      <c r="AT97" s="223" t="s">
        <v>69</v>
      </c>
      <c r="AU97" s="223" t="s">
        <v>70</v>
      </c>
      <c r="AY97" s="222" t="s">
        <v>142</v>
      </c>
      <c r="BK97" s="224">
        <f>BK98+BK116+BK146+BK163+BK173</f>
        <v>0</v>
      </c>
    </row>
    <row r="98" spans="1:63" s="12" customFormat="1" ht="22.8" customHeight="1">
      <c r="A98" s="12"/>
      <c r="B98" s="211"/>
      <c r="C98" s="212"/>
      <c r="D98" s="213" t="s">
        <v>69</v>
      </c>
      <c r="E98" s="225" t="s">
        <v>143</v>
      </c>
      <c r="F98" s="225" t="s">
        <v>144</v>
      </c>
      <c r="G98" s="212"/>
      <c r="H98" s="212"/>
      <c r="I98" s="215"/>
      <c r="J98" s="226">
        <f>BK98</f>
        <v>0</v>
      </c>
      <c r="K98" s="212"/>
      <c r="L98" s="217"/>
      <c r="M98" s="218"/>
      <c r="N98" s="219"/>
      <c r="O98" s="219"/>
      <c r="P98" s="220">
        <f>SUM(P99:P115)</f>
        <v>0</v>
      </c>
      <c r="Q98" s="219"/>
      <c r="R98" s="220">
        <f>SUM(R99:R115)</f>
        <v>0.9460896</v>
      </c>
      <c r="S98" s="219"/>
      <c r="T98" s="221">
        <f>SUM(T99:T115)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2" t="s">
        <v>77</v>
      </c>
      <c r="AT98" s="223" t="s">
        <v>69</v>
      </c>
      <c r="AU98" s="223" t="s">
        <v>77</v>
      </c>
      <c r="AY98" s="222" t="s">
        <v>142</v>
      </c>
      <c r="BK98" s="224">
        <f>SUM(BK99:BK115)</f>
        <v>0</v>
      </c>
    </row>
    <row r="99" spans="1:65" s="2" customFormat="1" ht="24" customHeight="1">
      <c r="A99" s="39"/>
      <c r="B99" s="40"/>
      <c r="C99" s="227" t="s">
        <v>77</v>
      </c>
      <c r="D99" s="227" t="s">
        <v>145</v>
      </c>
      <c r="E99" s="228" t="s">
        <v>1233</v>
      </c>
      <c r="F99" s="229" t="s">
        <v>1234</v>
      </c>
      <c r="G99" s="230" t="s">
        <v>148</v>
      </c>
      <c r="H99" s="231">
        <v>18.12</v>
      </c>
      <c r="I99" s="232"/>
      <c r="J99" s="231">
        <f>ROUND(I99*H99,2)</f>
        <v>0</v>
      </c>
      <c r="K99" s="229" t="s">
        <v>149</v>
      </c>
      <c r="L99" s="45"/>
      <c r="M99" s="233" t="s">
        <v>18</v>
      </c>
      <c r="N99" s="234" t="s">
        <v>41</v>
      </c>
      <c r="O99" s="85"/>
      <c r="P99" s="235">
        <f>O99*H99</f>
        <v>0</v>
      </c>
      <c r="Q99" s="235">
        <v>0.05168</v>
      </c>
      <c r="R99" s="235">
        <f>Q99*H99</f>
        <v>0.9364416</v>
      </c>
      <c r="S99" s="235">
        <v>0</v>
      </c>
      <c r="T99" s="23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7" t="s">
        <v>150</v>
      </c>
      <c r="AT99" s="237" t="s">
        <v>145</v>
      </c>
      <c r="AU99" s="237" t="s">
        <v>79</v>
      </c>
      <c r="AY99" s="18" t="s">
        <v>142</v>
      </c>
      <c r="BE99" s="238">
        <f>IF(N99="základní",J99,0)</f>
        <v>0</v>
      </c>
      <c r="BF99" s="238">
        <f>IF(N99="snížená",J99,0)</f>
        <v>0</v>
      </c>
      <c r="BG99" s="238">
        <f>IF(N99="zákl. přenesená",J99,0)</f>
        <v>0</v>
      </c>
      <c r="BH99" s="238">
        <f>IF(N99="sníž. přenesená",J99,0)</f>
        <v>0</v>
      </c>
      <c r="BI99" s="238">
        <f>IF(N99="nulová",J99,0)</f>
        <v>0</v>
      </c>
      <c r="BJ99" s="18" t="s">
        <v>77</v>
      </c>
      <c r="BK99" s="238">
        <f>ROUND(I99*H99,2)</f>
        <v>0</v>
      </c>
      <c r="BL99" s="18" t="s">
        <v>150</v>
      </c>
      <c r="BM99" s="237" t="s">
        <v>1235</v>
      </c>
    </row>
    <row r="100" spans="1:51" s="13" customFormat="1" ht="12">
      <c r="A100" s="13"/>
      <c r="B100" s="239"/>
      <c r="C100" s="240"/>
      <c r="D100" s="241" t="s">
        <v>152</v>
      </c>
      <c r="E100" s="242" t="s">
        <v>18</v>
      </c>
      <c r="F100" s="243" t="s">
        <v>1122</v>
      </c>
      <c r="G100" s="240"/>
      <c r="H100" s="242" t="s">
        <v>18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9" t="s">
        <v>152</v>
      </c>
      <c r="AU100" s="249" t="s">
        <v>79</v>
      </c>
      <c r="AV100" s="13" t="s">
        <v>77</v>
      </c>
      <c r="AW100" s="13" t="s">
        <v>32</v>
      </c>
      <c r="AX100" s="13" t="s">
        <v>70</v>
      </c>
      <c r="AY100" s="249" t="s">
        <v>142</v>
      </c>
    </row>
    <row r="101" spans="1:51" s="14" customFormat="1" ht="12">
      <c r="A101" s="14"/>
      <c r="B101" s="250"/>
      <c r="C101" s="251"/>
      <c r="D101" s="241" t="s">
        <v>152</v>
      </c>
      <c r="E101" s="252" t="s">
        <v>18</v>
      </c>
      <c r="F101" s="253" t="s">
        <v>1236</v>
      </c>
      <c r="G101" s="251"/>
      <c r="H101" s="254">
        <v>1.66</v>
      </c>
      <c r="I101" s="255"/>
      <c r="J101" s="251"/>
      <c r="K101" s="251"/>
      <c r="L101" s="256"/>
      <c r="M101" s="257"/>
      <c r="N101" s="258"/>
      <c r="O101" s="258"/>
      <c r="P101" s="258"/>
      <c r="Q101" s="258"/>
      <c r="R101" s="258"/>
      <c r="S101" s="258"/>
      <c r="T101" s="25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0" t="s">
        <v>152</v>
      </c>
      <c r="AU101" s="260" t="s">
        <v>79</v>
      </c>
      <c r="AV101" s="14" t="s">
        <v>79</v>
      </c>
      <c r="AW101" s="14" t="s">
        <v>32</v>
      </c>
      <c r="AX101" s="14" t="s">
        <v>70</v>
      </c>
      <c r="AY101" s="260" t="s">
        <v>142</v>
      </c>
    </row>
    <row r="102" spans="1:51" s="14" customFormat="1" ht="12">
      <c r="A102" s="14"/>
      <c r="B102" s="250"/>
      <c r="C102" s="251"/>
      <c r="D102" s="241" t="s">
        <v>152</v>
      </c>
      <c r="E102" s="252" t="s">
        <v>18</v>
      </c>
      <c r="F102" s="253" t="s">
        <v>1237</v>
      </c>
      <c r="G102" s="251"/>
      <c r="H102" s="254">
        <v>1.86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0" t="s">
        <v>152</v>
      </c>
      <c r="AU102" s="260" t="s">
        <v>79</v>
      </c>
      <c r="AV102" s="14" t="s">
        <v>79</v>
      </c>
      <c r="AW102" s="14" t="s">
        <v>32</v>
      </c>
      <c r="AX102" s="14" t="s">
        <v>70</v>
      </c>
      <c r="AY102" s="260" t="s">
        <v>142</v>
      </c>
    </row>
    <row r="103" spans="1:51" s="14" customFormat="1" ht="12">
      <c r="A103" s="14"/>
      <c r="B103" s="250"/>
      <c r="C103" s="251"/>
      <c r="D103" s="241" t="s">
        <v>152</v>
      </c>
      <c r="E103" s="252" t="s">
        <v>18</v>
      </c>
      <c r="F103" s="253" t="s">
        <v>1238</v>
      </c>
      <c r="G103" s="251"/>
      <c r="H103" s="254">
        <v>7.3</v>
      </c>
      <c r="I103" s="255"/>
      <c r="J103" s="251"/>
      <c r="K103" s="251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152</v>
      </c>
      <c r="AU103" s="260" t="s">
        <v>79</v>
      </c>
      <c r="AV103" s="14" t="s">
        <v>79</v>
      </c>
      <c r="AW103" s="14" t="s">
        <v>32</v>
      </c>
      <c r="AX103" s="14" t="s">
        <v>70</v>
      </c>
      <c r="AY103" s="260" t="s">
        <v>142</v>
      </c>
    </row>
    <row r="104" spans="1:51" s="14" customFormat="1" ht="12">
      <c r="A104" s="14"/>
      <c r="B104" s="250"/>
      <c r="C104" s="251"/>
      <c r="D104" s="241" t="s">
        <v>152</v>
      </c>
      <c r="E104" s="252" t="s">
        <v>18</v>
      </c>
      <c r="F104" s="253" t="s">
        <v>1238</v>
      </c>
      <c r="G104" s="251"/>
      <c r="H104" s="254">
        <v>7.3</v>
      </c>
      <c r="I104" s="255"/>
      <c r="J104" s="251"/>
      <c r="K104" s="251"/>
      <c r="L104" s="256"/>
      <c r="M104" s="257"/>
      <c r="N104" s="258"/>
      <c r="O104" s="258"/>
      <c r="P104" s="258"/>
      <c r="Q104" s="258"/>
      <c r="R104" s="258"/>
      <c r="S104" s="258"/>
      <c r="T104" s="25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0" t="s">
        <v>152</v>
      </c>
      <c r="AU104" s="260" t="s">
        <v>79</v>
      </c>
      <c r="AV104" s="14" t="s">
        <v>79</v>
      </c>
      <c r="AW104" s="14" t="s">
        <v>32</v>
      </c>
      <c r="AX104" s="14" t="s">
        <v>70</v>
      </c>
      <c r="AY104" s="260" t="s">
        <v>142</v>
      </c>
    </row>
    <row r="105" spans="1:51" s="15" customFormat="1" ht="12">
      <c r="A105" s="15"/>
      <c r="B105" s="261"/>
      <c r="C105" s="262"/>
      <c r="D105" s="241" t="s">
        <v>152</v>
      </c>
      <c r="E105" s="263" t="s">
        <v>18</v>
      </c>
      <c r="F105" s="264" t="s">
        <v>156</v>
      </c>
      <c r="G105" s="262"/>
      <c r="H105" s="265">
        <v>18.12</v>
      </c>
      <c r="I105" s="266"/>
      <c r="J105" s="262"/>
      <c r="K105" s="262"/>
      <c r="L105" s="267"/>
      <c r="M105" s="268"/>
      <c r="N105" s="269"/>
      <c r="O105" s="269"/>
      <c r="P105" s="269"/>
      <c r="Q105" s="269"/>
      <c r="R105" s="269"/>
      <c r="S105" s="269"/>
      <c r="T105" s="27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1" t="s">
        <v>152</v>
      </c>
      <c r="AU105" s="271" t="s">
        <v>79</v>
      </c>
      <c r="AV105" s="15" t="s">
        <v>150</v>
      </c>
      <c r="AW105" s="15" t="s">
        <v>32</v>
      </c>
      <c r="AX105" s="15" t="s">
        <v>77</v>
      </c>
      <c r="AY105" s="271" t="s">
        <v>142</v>
      </c>
    </row>
    <row r="106" spans="1:65" s="2" customFormat="1" ht="16.5" customHeight="1">
      <c r="A106" s="39"/>
      <c r="B106" s="40"/>
      <c r="C106" s="227" t="s">
        <v>79</v>
      </c>
      <c r="D106" s="227" t="s">
        <v>145</v>
      </c>
      <c r="E106" s="228" t="s">
        <v>1239</v>
      </c>
      <c r="F106" s="229" t="s">
        <v>1240</v>
      </c>
      <c r="G106" s="230" t="s">
        <v>316</v>
      </c>
      <c r="H106" s="231">
        <v>48.24</v>
      </c>
      <c r="I106" s="232"/>
      <c r="J106" s="231">
        <f>ROUND(I106*H106,2)</f>
        <v>0</v>
      </c>
      <c r="K106" s="229" t="s">
        <v>149</v>
      </c>
      <c r="L106" s="45"/>
      <c r="M106" s="233" t="s">
        <v>18</v>
      </c>
      <c r="N106" s="234" t="s">
        <v>41</v>
      </c>
      <c r="O106" s="85"/>
      <c r="P106" s="235">
        <f>O106*H106</f>
        <v>0</v>
      </c>
      <c r="Q106" s="235">
        <v>0.0002</v>
      </c>
      <c r="R106" s="235">
        <f>Q106*H106</f>
        <v>0.009648</v>
      </c>
      <c r="S106" s="235">
        <v>0</v>
      </c>
      <c r="T106" s="23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7" t="s">
        <v>150</v>
      </c>
      <c r="AT106" s="237" t="s">
        <v>145</v>
      </c>
      <c r="AU106" s="237" t="s">
        <v>79</v>
      </c>
      <c r="AY106" s="18" t="s">
        <v>142</v>
      </c>
      <c r="BE106" s="238">
        <f>IF(N106="základní",J106,0)</f>
        <v>0</v>
      </c>
      <c r="BF106" s="238">
        <f>IF(N106="snížená",J106,0)</f>
        <v>0</v>
      </c>
      <c r="BG106" s="238">
        <f>IF(N106="zákl. přenesená",J106,0)</f>
        <v>0</v>
      </c>
      <c r="BH106" s="238">
        <f>IF(N106="sníž. přenesená",J106,0)</f>
        <v>0</v>
      </c>
      <c r="BI106" s="238">
        <f>IF(N106="nulová",J106,0)</f>
        <v>0</v>
      </c>
      <c r="BJ106" s="18" t="s">
        <v>77</v>
      </c>
      <c r="BK106" s="238">
        <f>ROUND(I106*H106,2)</f>
        <v>0</v>
      </c>
      <c r="BL106" s="18" t="s">
        <v>150</v>
      </c>
      <c r="BM106" s="237" t="s">
        <v>1241</v>
      </c>
    </row>
    <row r="107" spans="1:51" s="14" customFormat="1" ht="12">
      <c r="A107" s="14"/>
      <c r="B107" s="250"/>
      <c r="C107" s="251"/>
      <c r="D107" s="241" t="s">
        <v>152</v>
      </c>
      <c r="E107" s="252" t="s">
        <v>18</v>
      </c>
      <c r="F107" s="253" t="s">
        <v>1242</v>
      </c>
      <c r="G107" s="251"/>
      <c r="H107" s="254">
        <v>6.04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152</v>
      </c>
      <c r="AU107" s="260" t="s">
        <v>79</v>
      </c>
      <c r="AV107" s="14" t="s">
        <v>79</v>
      </c>
      <c r="AW107" s="14" t="s">
        <v>32</v>
      </c>
      <c r="AX107" s="14" t="s">
        <v>70</v>
      </c>
      <c r="AY107" s="260" t="s">
        <v>142</v>
      </c>
    </row>
    <row r="108" spans="1:51" s="14" customFormat="1" ht="12">
      <c r="A108" s="14"/>
      <c r="B108" s="250"/>
      <c r="C108" s="251"/>
      <c r="D108" s="241" t="s">
        <v>152</v>
      </c>
      <c r="E108" s="252" t="s">
        <v>18</v>
      </c>
      <c r="F108" s="253" t="s">
        <v>1243</v>
      </c>
      <c r="G108" s="251"/>
      <c r="H108" s="254">
        <v>2.44</v>
      </c>
      <c r="I108" s="255"/>
      <c r="J108" s="251"/>
      <c r="K108" s="251"/>
      <c r="L108" s="256"/>
      <c r="M108" s="257"/>
      <c r="N108" s="258"/>
      <c r="O108" s="258"/>
      <c r="P108" s="258"/>
      <c r="Q108" s="258"/>
      <c r="R108" s="258"/>
      <c r="S108" s="258"/>
      <c r="T108" s="25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0" t="s">
        <v>152</v>
      </c>
      <c r="AU108" s="260" t="s">
        <v>79</v>
      </c>
      <c r="AV108" s="14" t="s">
        <v>79</v>
      </c>
      <c r="AW108" s="14" t="s">
        <v>32</v>
      </c>
      <c r="AX108" s="14" t="s">
        <v>70</v>
      </c>
      <c r="AY108" s="260" t="s">
        <v>142</v>
      </c>
    </row>
    <row r="109" spans="1:51" s="14" customFormat="1" ht="12">
      <c r="A109" s="14"/>
      <c r="B109" s="250"/>
      <c r="C109" s="251"/>
      <c r="D109" s="241" t="s">
        <v>152</v>
      </c>
      <c r="E109" s="252" t="s">
        <v>18</v>
      </c>
      <c r="F109" s="253" t="s">
        <v>1244</v>
      </c>
      <c r="G109" s="251"/>
      <c r="H109" s="254">
        <v>6.16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0" t="s">
        <v>152</v>
      </c>
      <c r="AU109" s="260" t="s">
        <v>79</v>
      </c>
      <c r="AV109" s="14" t="s">
        <v>79</v>
      </c>
      <c r="AW109" s="14" t="s">
        <v>32</v>
      </c>
      <c r="AX109" s="14" t="s">
        <v>70</v>
      </c>
      <c r="AY109" s="260" t="s">
        <v>142</v>
      </c>
    </row>
    <row r="110" spans="1:51" s="14" customFormat="1" ht="12">
      <c r="A110" s="14"/>
      <c r="B110" s="250"/>
      <c r="C110" s="251"/>
      <c r="D110" s="241" t="s">
        <v>152</v>
      </c>
      <c r="E110" s="252" t="s">
        <v>18</v>
      </c>
      <c r="F110" s="253" t="s">
        <v>1245</v>
      </c>
      <c r="G110" s="251"/>
      <c r="H110" s="254">
        <v>2.56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0" t="s">
        <v>152</v>
      </c>
      <c r="AU110" s="260" t="s">
        <v>79</v>
      </c>
      <c r="AV110" s="14" t="s">
        <v>79</v>
      </c>
      <c r="AW110" s="14" t="s">
        <v>32</v>
      </c>
      <c r="AX110" s="14" t="s">
        <v>70</v>
      </c>
      <c r="AY110" s="260" t="s">
        <v>142</v>
      </c>
    </row>
    <row r="111" spans="1:51" s="14" customFormat="1" ht="12">
      <c r="A111" s="14"/>
      <c r="B111" s="250"/>
      <c r="C111" s="251"/>
      <c r="D111" s="241" t="s">
        <v>152</v>
      </c>
      <c r="E111" s="252" t="s">
        <v>18</v>
      </c>
      <c r="F111" s="253" t="s">
        <v>1246</v>
      </c>
      <c r="G111" s="251"/>
      <c r="H111" s="254">
        <v>9.56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0" t="s">
        <v>152</v>
      </c>
      <c r="AU111" s="260" t="s">
        <v>79</v>
      </c>
      <c r="AV111" s="14" t="s">
        <v>79</v>
      </c>
      <c r="AW111" s="14" t="s">
        <v>32</v>
      </c>
      <c r="AX111" s="14" t="s">
        <v>70</v>
      </c>
      <c r="AY111" s="260" t="s">
        <v>142</v>
      </c>
    </row>
    <row r="112" spans="1:51" s="14" customFormat="1" ht="12">
      <c r="A112" s="14"/>
      <c r="B112" s="250"/>
      <c r="C112" s="251"/>
      <c r="D112" s="241" t="s">
        <v>152</v>
      </c>
      <c r="E112" s="252" t="s">
        <v>18</v>
      </c>
      <c r="F112" s="253" t="s">
        <v>1247</v>
      </c>
      <c r="G112" s="251"/>
      <c r="H112" s="254">
        <v>5.96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0" t="s">
        <v>152</v>
      </c>
      <c r="AU112" s="260" t="s">
        <v>79</v>
      </c>
      <c r="AV112" s="14" t="s">
        <v>79</v>
      </c>
      <c r="AW112" s="14" t="s">
        <v>32</v>
      </c>
      <c r="AX112" s="14" t="s">
        <v>70</v>
      </c>
      <c r="AY112" s="260" t="s">
        <v>142</v>
      </c>
    </row>
    <row r="113" spans="1:51" s="14" customFormat="1" ht="12">
      <c r="A113" s="14"/>
      <c r="B113" s="250"/>
      <c r="C113" s="251"/>
      <c r="D113" s="241" t="s">
        <v>152</v>
      </c>
      <c r="E113" s="252" t="s">
        <v>18</v>
      </c>
      <c r="F113" s="253" t="s">
        <v>1246</v>
      </c>
      <c r="G113" s="251"/>
      <c r="H113" s="254">
        <v>9.56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152</v>
      </c>
      <c r="AU113" s="260" t="s">
        <v>79</v>
      </c>
      <c r="AV113" s="14" t="s">
        <v>79</v>
      </c>
      <c r="AW113" s="14" t="s">
        <v>32</v>
      </c>
      <c r="AX113" s="14" t="s">
        <v>70</v>
      </c>
      <c r="AY113" s="260" t="s">
        <v>142</v>
      </c>
    </row>
    <row r="114" spans="1:51" s="14" customFormat="1" ht="12">
      <c r="A114" s="14"/>
      <c r="B114" s="250"/>
      <c r="C114" s="251"/>
      <c r="D114" s="241" t="s">
        <v>152</v>
      </c>
      <c r="E114" s="252" t="s">
        <v>18</v>
      </c>
      <c r="F114" s="253" t="s">
        <v>1247</v>
      </c>
      <c r="G114" s="251"/>
      <c r="H114" s="254">
        <v>5.96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0" t="s">
        <v>152</v>
      </c>
      <c r="AU114" s="260" t="s">
        <v>79</v>
      </c>
      <c r="AV114" s="14" t="s">
        <v>79</v>
      </c>
      <c r="AW114" s="14" t="s">
        <v>32</v>
      </c>
      <c r="AX114" s="14" t="s">
        <v>70</v>
      </c>
      <c r="AY114" s="260" t="s">
        <v>142</v>
      </c>
    </row>
    <row r="115" spans="1:51" s="15" customFormat="1" ht="12">
      <c r="A115" s="15"/>
      <c r="B115" s="261"/>
      <c r="C115" s="262"/>
      <c r="D115" s="241" t="s">
        <v>152</v>
      </c>
      <c r="E115" s="263" t="s">
        <v>18</v>
      </c>
      <c r="F115" s="264" t="s">
        <v>156</v>
      </c>
      <c r="G115" s="262"/>
      <c r="H115" s="265">
        <v>48.24</v>
      </c>
      <c r="I115" s="266"/>
      <c r="J115" s="262"/>
      <c r="K115" s="262"/>
      <c r="L115" s="267"/>
      <c r="M115" s="268"/>
      <c r="N115" s="269"/>
      <c r="O115" s="269"/>
      <c r="P115" s="269"/>
      <c r="Q115" s="269"/>
      <c r="R115" s="269"/>
      <c r="S115" s="269"/>
      <c r="T115" s="27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1" t="s">
        <v>152</v>
      </c>
      <c r="AU115" s="271" t="s">
        <v>79</v>
      </c>
      <c r="AV115" s="15" t="s">
        <v>150</v>
      </c>
      <c r="AW115" s="15" t="s">
        <v>32</v>
      </c>
      <c r="AX115" s="15" t="s">
        <v>77</v>
      </c>
      <c r="AY115" s="271" t="s">
        <v>142</v>
      </c>
    </row>
    <row r="116" spans="1:63" s="12" customFormat="1" ht="22.8" customHeight="1">
      <c r="A116" s="12"/>
      <c r="B116" s="211"/>
      <c r="C116" s="212"/>
      <c r="D116" s="213" t="s">
        <v>69</v>
      </c>
      <c r="E116" s="225" t="s">
        <v>157</v>
      </c>
      <c r="F116" s="225" t="s">
        <v>158</v>
      </c>
      <c r="G116" s="212"/>
      <c r="H116" s="212"/>
      <c r="I116" s="215"/>
      <c r="J116" s="226">
        <f>BK116</f>
        <v>0</v>
      </c>
      <c r="K116" s="212"/>
      <c r="L116" s="217"/>
      <c r="M116" s="218"/>
      <c r="N116" s="219"/>
      <c r="O116" s="219"/>
      <c r="P116" s="220">
        <f>SUM(P117:P145)</f>
        <v>0</v>
      </c>
      <c r="Q116" s="219"/>
      <c r="R116" s="220">
        <f>SUM(R117:R145)</f>
        <v>0.2878718</v>
      </c>
      <c r="S116" s="219"/>
      <c r="T116" s="221">
        <f>SUM(T117:T145)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2" t="s">
        <v>77</v>
      </c>
      <c r="AT116" s="223" t="s">
        <v>69</v>
      </c>
      <c r="AU116" s="223" t="s">
        <v>77</v>
      </c>
      <c r="AY116" s="222" t="s">
        <v>142</v>
      </c>
      <c r="BK116" s="224">
        <f>SUM(BK117:BK145)</f>
        <v>0</v>
      </c>
    </row>
    <row r="117" spans="1:65" s="2" customFormat="1" ht="16.5" customHeight="1">
      <c r="A117" s="39"/>
      <c r="B117" s="40"/>
      <c r="C117" s="227" t="s">
        <v>143</v>
      </c>
      <c r="D117" s="227" t="s">
        <v>145</v>
      </c>
      <c r="E117" s="228" t="s">
        <v>1248</v>
      </c>
      <c r="F117" s="229" t="s">
        <v>1249</v>
      </c>
      <c r="G117" s="230" t="s">
        <v>148</v>
      </c>
      <c r="H117" s="231">
        <v>0.18</v>
      </c>
      <c r="I117" s="232"/>
      <c r="J117" s="231">
        <f>ROUND(I117*H117,2)</f>
        <v>0</v>
      </c>
      <c r="K117" s="229" t="s">
        <v>149</v>
      </c>
      <c r="L117" s="45"/>
      <c r="M117" s="233" t="s">
        <v>18</v>
      </c>
      <c r="N117" s="234" t="s">
        <v>41</v>
      </c>
      <c r="O117" s="85"/>
      <c r="P117" s="235">
        <f>O117*H117</f>
        <v>0</v>
      </c>
      <c r="Q117" s="235">
        <v>0.0382</v>
      </c>
      <c r="R117" s="235">
        <f>Q117*H117</f>
        <v>0.006875999999999999</v>
      </c>
      <c r="S117" s="235">
        <v>0</v>
      </c>
      <c r="T117" s="23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7" t="s">
        <v>150</v>
      </c>
      <c r="AT117" s="237" t="s">
        <v>145</v>
      </c>
      <c r="AU117" s="237" t="s">
        <v>79</v>
      </c>
      <c r="AY117" s="18" t="s">
        <v>142</v>
      </c>
      <c r="BE117" s="238">
        <f>IF(N117="základní",J117,0)</f>
        <v>0</v>
      </c>
      <c r="BF117" s="238">
        <f>IF(N117="snížená",J117,0)</f>
        <v>0</v>
      </c>
      <c r="BG117" s="238">
        <f>IF(N117="zákl. přenesená",J117,0)</f>
        <v>0</v>
      </c>
      <c r="BH117" s="238">
        <f>IF(N117="sníž. přenesená",J117,0)</f>
        <v>0</v>
      </c>
      <c r="BI117" s="238">
        <f>IF(N117="nulová",J117,0)</f>
        <v>0</v>
      </c>
      <c r="BJ117" s="18" t="s">
        <v>77</v>
      </c>
      <c r="BK117" s="238">
        <f>ROUND(I117*H117,2)</f>
        <v>0</v>
      </c>
      <c r="BL117" s="18" t="s">
        <v>150</v>
      </c>
      <c r="BM117" s="237" t="s">
        <v>1250</v>
      </c>
    </row>
    <row r="118" spans="1:51" s="13" customFormat="1" ht="12">
      <c r="A118" s="13"/>
      <c r="B118" s="239"/>
      <c r="C118" s="240"/>
      <c r="D118" s="241" t="s">
        <v>152</v>
      </c>
      <c r="E118" s="242" t="s">
        <v>18</v>
      </c>
      <c r="F118" s="243" t="s">
        <v>1251</v>
      </c>
      <c r="G118" s="240"/>
      <c r="H118" s="242" t="s">
        <v>18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9" t="s">
        <v>152</v>
      </c>
      <c r="AU118" s="249" t="s">
        <v>79</v>
      </c>
      <c r="AV118" s="13" t="s">
        <v>77</v>
      </c>
      <c r="AW118" s="13" t="s">
        <v>32</v>
      </c>
      <c r="AX118" s="13" t="s">
        <v>70</v>
      </c>
      <c r="AY118" s="249" t="s">
        <v>142</v>
      </c>
    </row>
    <row r="119" spans="1:51" s="14" customFormat="1" ht="12">
      <c r="A119" s="14"/>
      <c r="B119" s="250"/>
      <c r="C119" s="251"/>
      <c r="D119" s="241" t="s">
        <v>152</v>
      </c>
      <c r="E119" s="252" t="s">
        <v>18</v>
      </c>
      <c r="F119" s="253" t="s">
        <v>1252</v>
      </c>
      <c r="G119" s="251"/>
      <c r="H119" s="254">
        <v>0.18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152</v>
      </c>
      <c r="AU119" s="260" t="s">
        <v>79</v>
      </c>
      <c r="AV119" s="14" t="s">
        <v>79</v>
      </c>
      <c r="AW119" s="14" t="s">
        <v>32</v>
      </c>
      <c r="AX119" s="14" t="s">
        <v>70</v>
      </c>
      <c r="AY119" s="260" t="s">
        <v>142</v>
      </c>
    </row>
    <row r="120" spans="1:51" s="15" customFormat="1" ht="12">
      <c r="A120" s="15"/>
      <c r="B120" s="261"/>
      <c r="C120" s="262"/>
      <c r="D120" s="241" t="s">
        <v>152</v>
      </c>
      <c r="E120" s="263" t="s">
        <v>18</v>
      </c>
      <c r="F120" s="264" t="s">
        <v>156</v>
      </c>
      <c r="G120" s="262"/>
      <c r="H120" s="265">
        <v>0.18</v>
      </c>
      <c r="I120" s="266"/>
      <c r="J120" s="262"/>
      <c r="K120" s="262"/>
      <c r="L120" s="267"/>
      <c r="M120" s="268"/>
      <c r="N120" s="269"/>
      <c r="O120" s="269"/>
      <c r="P120" s="269"/>
      <c r="Q120" s="269"/>
      <c r="R120" s="269"/>
      <c r="S120" s="269"/>
      <c r="T120" s="27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1" t="s">
        <v>152</v>
      </c>
      <c r="AU120" s="271" t="s">
        <v>79</v>
      </c>
      <c r="AV120" s="15" t="s">
        <v>150</v>
      </c>
      <c r="AW120" s="15" t="s">
        <v>32</v>
      </c>
      <c r="AX120" s="15" t="s">
        <v>77</v>
      </c>
      <c r="AY120" s="271" t="s">
        <v>142</v>
      </c>
    </row>
    <row r="121" spans="1:65" s="2" customFormat="1" ht="24" customHeight="1">
      <c r="A121" s="39"/>
      <c r="B121" s="40"/>
      <c r="C121" s="227" t="s">
        <v>150</v>
      </c>
      <c r="D121" s="227" t="s">
        <v>145</v>
      </c>
      <c r="E121" s="228" t="s">
        <v>159</v>
      </c>
      <c r="F121" s="229" t="s">
        <v>160</v>
      </c>
      <c r="G121" s="230" t="s">
        <v>148</v>
      </c>
      <c r="H121" s="231">
        <v>0.75</v>
      </c>
      <c r="I121" s="232"/>
      <c r="J121" s="231">
        <f>ROUND(I121*H121,2)</f>
        <v>0</v>
      </c>
      <c r="K121" s="229" t="s">
        <v>149</v>
      </c>
      <c r="L121" s="45"/>
      <c r="M121" s="233" t="s">
        <v>18</v>
      </c>
      <c r="N121" s="234" t="s">
        <v>41</v>
      </c>
      <c r="O121" s="85"/>
      <c r="P121" s="235">
        <f>O121*H121</f>
        <v>0</v>
      </c>
      <c r="Q121" s="235">
        <v>0.0057</v>
      </c>
      <c r="R121" s="235">
        <f>Q121*H121</f>
        <v>0.004275</v>
      </c>
      <c r="S121" s="235">
        <v>0</v>
      </c>
      <c r="T121" s="23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7" t="s">
        <v>150</v>
      </c>
      <c r="AT121" s="237" t="s">
        <v>145</v>
      </c>
      <c r="AU121" s="237" t="s">
        <v>79</v>
      </c>
      <c r="AY121" s="18" t="s">
        <v>142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8" t="s">
        <v>77</v>
      </c>
      <c r="BK121" s="238">
        <f>ROUND(I121*H121,2)</f>
        <v>0</v>
      </c>
      <c r="BL121" s="18" t="s">
        <v>150</v>
      </c>
      <c r="BM121" s="237" t="s">
        <v>1253</v>
      </c>
    </row>
    <row r="122" spans="1:51" s="13" customFormat="1" ht="12">
      <c r="A122" s="13"/>
      <c r="B122" s="239"/>
      <c r="C122" s="240"/>
      <c r="D122" s="241" t="s">
        <v>152</v>
      </c>
      <c r="E122" s="242" t="s">
        <v>18</v>
      </c>
      <c r="F122" s="243" t="s">
        <v>1251</v>
      </c>
      <c r="G122" s="240"/>
      <c r="H122" s="242" t="s">
        <v>18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152</v>
      </c>
      <c r="AU122" s="249" t="s">
        <v>79</v>
      </c>
      <c r="AV122" s="13" t="s">
        <v>77</v>
      </c>
      <c r="AW122" s="13" t="s">
        <v>32</v>
      </c>
      <c r="AX122" s="13" t="s">
        <v>70</v>
      </c>
      <c r="AY122" s="249" t="s">
        <v>142</v>
      </c>
    </row>
    <row r="123" spans="1:51" s="14" customFormat="1" ht="12">
      <c r="A123" s="14"/>
      <c r="B123" s="250"/>
      <c r="C123" s="251"/>
      <c r="D123" s="241" t="s">
        <v>152</v>
      </c>
      <c r="E123" s="252" t="s">
        <v>18</v>
      </c>
      <c r="F123" s="253" t="s">
        <v>1254</v>
      </c>
      <c r="G123" s="251"/>
      <c r="H123" s="254">
        <v>0.75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0" t="s">
        <v>152</v>
      </c>
      <c r="AU123" s="260" t="s">
        <v>79</v>
      </c>
      <c r="AV123" s="14" t="s">
        <v>79</v>
      </c>
      <c r="AW123" s="14" t="s">
        <v>32</v>
      </c>
      <c r="AX123" s="14" t="s">
        <v>70</v>
      </c>
      <c r="AY123" s="260" t="s">
        <v>142</v>
      </c>
    </row>
    <row r="124" spans="1:51" s="15" customFormat="1" ht="12">
      <c r="A124" s="15"/>
      <c r="B124" s="261"/>
      <c r="C124" s="262"/>
      <c r="D124" s="241" t="s">
        <v>152</v>
      </c>
      <c r="E124" s="263" t="s">
        <v>18</v>
      </c>
      <c r="F124" s="264" t="s">
        <v>156</v>
      </c>
      <c r="G124" s="262"/>
      <c r="H124" s="265">
        <v>0.75</v>
      </c>
      <c r="I124" s="266"/>
      <c r="J124" s="262"/>
      <c r="K124" s="262"/>
      <c r="L124" s="267"/>
      <c r="M124" s="268"/>
      <c r="N124" s="269"/>
      <c r="O124" s="269"/>
      <c r="P124" s="269"/>
      <c r="Q124" s="269"/>
      <c r="R124" s="269"/>
      <c r="S124" s="269"/>
      <c r="T124" s="27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1" t="s">
        <v>152</v>
      </c>
      <c r="AU124" s="271" t="s">
        <v>79</v>
      </c>
      <c r="AV124" s="15" t="s">
        <v>150</v>
      </c>
      <c r="AW124" s="15" t="s">
        <v>32</v>
      </c>
      <c r="AX124" s="15" t="s">
        <v>77</v>
      </c>
      <c r="AY124" s="271" t="s">
        <v>142</v>
      </c>
    </row>
    <row r="125" spans="1:65" s="2" customFormat="1" ht="16.5" customHeight="1">
      <c r="A125" s="39"/>
      <c r="B125" s="40"/>
      <c r="C125" s="227" t="s">
        <v>180</v>
      </c>
      <c r="D125" s="227" t="s">
        <v>145</v>
      </c>
      <c r="E125" s="228" t="s">
        <v>164</v>
      </c>
      <c r="F125" s="229" t="s">
        <v>165</v>
      </c>
      <c r="G125" s="230" t="s">
        <v>148</v>
      </c>
      <c r="H125" s="231">
        <v>36.22</v>
      </c>
      <c r="I125" s="232"/>
      <c r="J125" s="231">
        <f>ROUND(I125*H125,2)</f>
        <v>0</v>
      </c>
      <c r="K125" s="229" t="s">
        <v>149</v>
      </c>
      <c r="L125" s="45"/>
      <c r="M125" s="233" t="s">
        <v>18</v>
      </c>
      <c r="N125" s="234" t="s">
        <v>41</v>
      </c>
      <c r="O125" s="85"/>
      <c r="P125" s="235">
        <f>O125*H125</f>
        <v>0</v>
      </c>
      <c r="Q125" s="235">
        <v>0.00026</v>
      </c>
      <c r="R125" s="235">
        <f>Q125*H125</f>
        <v>0.009417199999999999</v>
      </c>
      <c r="S125" s="235">
        <v>0</v>
      </c>
      <c r="T125" s="23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7" t="s">
        <v>150</v>
      </c>
      <c r="AT125" s="237" t="s">
        <v>145</v>
      </c>
      <c r="AU125" s="237" t="s">
        <v>79</v>
      </c>
      <c r="AY125" s="18" t="s">
        <v>142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8" t="s">
        <v>77</v>
      </c>
      <c r="BK125" s="238">
        <f>ROUND(I125*H125,2)</f>
        <v>0</v>
      </c>
      <c r="BL125" s="18" t="s">
        <v>150</v>
      </c>
      <c r="BM125" s="237" t="s">
        <v>1255</v>
      </c>
    </row>
    <row r="126" spans="1:51" s="13" customFormat="1" ht="12">
      <c r="A126" s="13"/>
      <c r="B126" s="239"/>
      <c r="C126" s="240"/>
      <c r="D126" s="241" t="s">
        <v>152</v>
      </c>
      <c r="E126" s="242" t="s">
        <v>18</v>
      </c>
      <c r="F126" s="243" t="s">
        <v>1122</v>
      </c>
      <c r="G126" s="240"/>
      <c r="H126" s="242" t="s">
        <v>18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9" t="s">
        <v>152</v>
      </c>
      <c r="AU126" s="249" t="s">
        <v>79</v>
      </c>
      <c r="AV126" s="13" t="s">
        <v>77</v>
      </c>
      <c r="AW126" s="13" t="s">
        <v>32</v>
      </c>
      <c r="AX126" s="13" t="s">
        <v>70</v>
      </c>
      <c r="AY126" s="249" t="s">
        <v>142</v>
      </c>
    </row>
    <row r="127" spans="1:51" s="14" customFormat="1" ht="12">
      <c r="A127" s="14"/>
      <c r="B127" s="250"/>
      <c r="C127" s="251"/>
      <c r="D127" s="241" t="s">
        <v>152</v>
      </c>
      <c r="E127" s="252" t="s">
        <v>18</v>
      </c>
      <c r="F127" s="253" t="s">
        <v>1256</v>
      </c>
      <c r="G127" s="251"/>
      <c r="H127" s="254">
        <v>3.33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0" t="s">
        <v>152</v>
      </c>
      <c r="AU127" s="260" t="s">
        <v>79</v>
      </c>
      <c r="AV127" s="14" t="s">
        <v>79</v>
      </c>
      <c r="AW127" s="14" t="s">
        <v>32</v>
      </c>
      <c r="AX127" s="14" t="s">
        <v>70</v>
      </c>
      <c r="AY127" s="260" t="s">
        <v>142</v>
      </c>
    </row>
    <row r="128" spans="1:51" s="14" customFormat="1" ht="12">
      <c r="A128" s="14"/>
      <c r="B128" s="250"/>
      <c r="C128" s="251"/>
      <c r="D128" s="241" t="s">
        <v>152</v>
      </c>
      <c r="E128" s="252" t="s">
        <v>18</v>
      </c>
      <c r="F128" s="253" t="s">
        <v>1257</v>
      </c>
      <c r="G128" s="251"/>
      <c r="H128" s="254">
        <v>3.71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0" t="s">
        <v>152</v>
      </c>
      <c r="AU128" s="260" t="s">
        <v>79</v>
      </c>
      <c r="AV128" s="14" t="s">
        <v>79</v>
      </c>
      <c r="AW128" s="14" t="s">
        <v>32</v>
      </c>
      <c r="AX128" s="14" t="s">
        <v>70</v>
      </c>
      <c r="AY128" s="260" t="s">
        <v>142</v>
      </c>
    </row>
    <row r="129" spans="1:51" s="14" customFormat="1" ht="12">
      <c r="A129" s="14"/>
      <c r="B129" s="250"/>
      <c r="C129" s="251"/>
      <c r="D129" s="241" t="s">
        <v>152</v>
      </c>
      <c r="E129" s="252" t="s">
        <v>18</v>
      </c>
      <c r="F129" s="253" t="s">
        <v>1258</v>
      </c>
      <c r="G129" s="251"/>
      <c r="H129" s="254">
        <v>14.59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152</v>
      </c>
      <c r="AU129" s="260" t="s">
        <v>79</v>
      </c>
      <c r="AV129" s="14" t="s">
        <v>79</v>
      </c>
      <c r="AW129" s="14" t="s">
        <v>32</v>
      </c>
      <c r="AX129" s="14" t="s">
        <v>70</v>
      </c>
      <c r="AY129" s="260" t="s">
        <v>142</v>
      </c>
    </row>
    <row r="130" spans="1:51" s="14" customFormat="1" ht="12">
      <c r="A130" s="14"/>
      <c r="B130" s="250"/>
      <c r="C130" s="251"/>
      <c r="D130" s="241" t="s">
        <v>152</v>
      </c>
      <c r="E130" s="252" t="s">
        <v>18</v>
      </c>
      <c r="F130" s="253" t="s">
        <v>1258</v>
      </c>
      <c r="G130" s="251"/>
      <c r="H130" s="254">
        <v>14.59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152</v>
      </c>
      <c r="AU130" s="260" t="s">
        <v>79</v>
      </c>
      <c r="AV130" s="14" t="s">
        <v>79</v>
      </c>
      <c r="AW130" s="14" t="s">
        <v>32</v>
      </c>
      <c r="AX130" s="14" t="s">
        <v>70</v>
      </c>
      <c r="AY130" s="260" t="s">
        <v>142</v>
      </c>
    </row>
    <row r="131" spans="1:51" s="15" customFormat="1" ht="12">
      <c r="A131" s="15"/>
      <c r="B131" s="261"/>
      <c r="C131" s="262"/>
      <c r="D131" s="241" t="s">
        <v>152</v>
      </c>
      <c r="E131" s="263" t="s">
        <v>18</v>
      </c>
      <c r="F131" s="264" t="s">
        <v>156</v>
      </c>
      <c r="G131" s="262"/>
      <c r="H131" s="265">
        <v>36.22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1" t="s">
        <v>152</v>
      </c>
      <c r="AU131" s="271" t="s">
        <v>79</v>
      </c>
      <c r="AV131" s="15" t="s">
        <v>150</v>
      </c>
      <c r="AW131" s="15" t="s">
        <v>32</v>
      </c>
      <c r="AX131" s="15" t="s">
        <v>77</v>
      </c>
      <c r="AY131" s="271" t="s">
        <v>142</v>
      </c>
    </row>
    <row r="132" spans="1:65" s="2" customFormat="1" ht="24" customHeight="1">
      <c r="A132" s="39"/>
      <c r="B132" s="40"/>
      <c r="C132" s="227" t="s">
        <v>157</v>
      </c>
      <c r="D132" s="227" t="s">
        <v>145</v>
      </c>
      <c r="E132" s="228" t="s">
        <v>170</v>
      </c>
      <c r="F132" s="229" t="s">
        <v>171</v>
      </c>
      <c r="G132" s="230" t="s">
        <v>148</v>
      </c>
      <c r="H132" s="231">
        <v>36.22</v>
      </c>
      <c r="I132" s="232"/>
      <c r="J132" s="231">
        <f>ROUND(I132*H132,2)</f>
        <v>0</v>
      </c>
      <c r="K132" s="229" t="s">
        <v>149</v>
      </c>
      <c r="L132" s="45"/>
      <c r="M132" s="233" t="s">
        <v>18</v>
      </c>
      <c r="N132" s="234" t="s">
        <v>41</v>
      </c>
      <c r="O132" s="85"/>
      <c r="P132" s="235">
        <f>O132*H132</f>
        <v>0</v>
      </c>
      <c r="Q132" s="235">
        <v>0.00438</v>
      </c>
      <c r="R132" s="235">
        <f>Q132*H132</f>
        <v>0.1586436</v>
      </c>
      <c r="S132" s="235">
        <v>0</v>
      </c>
      <c r="T132" s="23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7" t="s">
        <v>150</v>
      </c>
      <c r="AT132" s="237" t="s">
        <v>145</v>
      </c>
      <c r="AU132" s="237" t="s">
        <v>79</v>
      </c>
      <c r="AY132" s="18" t="s">
        <v>142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8" t="s">
        <v>77</v>
      </c>
      <c r="BK132" s="238">
        <f>ROUND(I132*H132,2)</f>
        <v>0</v>
      </c>
      <c r="BL132" s="18" t="s">
        <v>150</v>
      </c>
      <c r="BM132" s="237" t="s">
        <v>1259</v>
      </c>
    </row>
    <row r="133" spans="1:51" s="13" customFormat="1" ht="12">
      <c r="A133" s="13"/>
      <c r="B133" s="239"/>
      <c r="C133" s="240"/>
      <c r="D133" s="241" t="s">
        <v>152</v>
      </c>
      <c r="E133" s="242" t="s">
        <v>18</v>
      </c>
      <c r="F133" s="243" t="s">
        <v>1122</v>
      </c>
      <c r="G133" s="240"/>
      <c r="H133" s="242" t="s">
        <v>18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152</v>
      </c>
      <c r="AU133" s="249" t="s">
        <v>79</v>
      </c>
      <c r="AV133" s="13" t="s">
        <v>77</v>
      </c>
      <c r="AW133" s="13" t="s">
        <v>32</v>
      </c>
      <c r="AX133" s="13" t="s">
        <v>70</v>
      </c>
      <c r="AY133" s="249" t="s">
        <v>142</v>
      </c>
    </row>
    <row r="134" spans="1:51" s="14" customFormat="1" ht="12">
      <c r="A134" s="14"/>
      <c r="B134" s="250"/>
      <c r="C134" s="251"/>
      <c r="D134" s="241" t="s">
        <v>152</v>
      </c>
      <c r="E134" s="252" t="s">
        <v>18</v>
      </c>
      <c r="F134" s="253" t="s">
        <v>1256</v>
      </c>
      <c r="G134" s="251"/>
      <c r="H134" s="254">
        <v>3.33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152</v>
      </c>
      <c r="AU134" s="260" t="s">
        <v>79</v>
      </c>
      <c r="AV134" s="14" t="s">
        <v>79</v>
      </c>
      <c r="AW134" s="14" t="s">
        <v>32</v>
      </c>
      <c r="AX134" s="14" t="s">
        <v>70</v>
      </c>
      <c r="AY134" s="260" t="s">
        <v>142</v>
      </c>
    </row>
    <row r="135" spans="1:51" s="14" customFormat="1" ht="12">
      <c r="A135" s="14"/>
      <c r="B135" s="250"/>
      <c r="C135" s="251"/>
      <c r="D135" s="241" t="s">
        <v>152</v>
      </c>
      <c r="E135" s="252" t="s">
        <v>18</v>
      </c>
      <c r="F135" s="253" t="s">
        <v>1257</v>
      </c>
      <c r="G135" s="251"/>
      <c r="H135" s="254">
        <v>3.71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152</v>
      </c>
      <c r="AU135" s="260" t="s">
        <v>79</v>
      </c>
      <c r="AV135" s="14" t="s">
        <v>79</v>
      </c>
      <c r="AW135" s="14" t="s">
        <v>32</v>
      </c>
      <c r="AX135" s="14" t="s">
        <v>70</v>
      </c>
      <c r="AY135" s="260" t="s">
        <v>142</v>
      </c>
    </row>
    <row r="136" spans="1:51" s="14" customFormat="1" ht="12">
      <c r="A136" s="14"/>
      <c r="B136" s="250"/>
      <c r="C136" s="251"/>
      <c r="D136" s="241" t="s">
        <v>152</v>
      </c>
      <c r="E136" s="252" t="s">
        <v>18</v>
      </c>
      <c r="F136" s="253" t="s">
        <v>1258</v>
      </c>
      <c r="G136" s="251"/>
      <c r="H136" s="254">
        <v>14.59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152</v>
      </c>
      <c r="AU136" s="260" t="s">
        <v>79</v>
      </c>
      <c r="AV136" s="14" t="s">
        <v>79</v>
      </c>
      <c r="AW136" s="14" t="s">
        <v>32</v>
      </c>
      <c r="AX136" s="14" t="s">
        <v>70</v>
      </c>
      <c r="AY136" s="260" t="s">
        <v>142</v>
      </c>
    </row>
    <row r="137" spans="1:51" s="14" customFormat="1" ht="12">
      <c r="A137" s="14"/>
      <c r="B137" s="250"/>
      <c r="C137" s="251"/>
      <c r="D137" s="241" t="s">
        <v>152</v>
      </c>
      <c r="E137" s="252" t="s">
        <v>18</v>
      </c>
      <c r="F137" s="253" t="s">
        <v>1258</v>
      </c>
      <c r="G137" s="251"/>
      <c r="H137" s="254">
        <v>14.59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152</v>
      </c>
      <c r="AU137" s="260" t="s">
        <v>79</v>
      </c>
      <c r="AV137" s="14" t="s">
        <v>79</v>
      </c>
      <c r="AW137" s="14" t="s">
        <v>32</v>
      </c>
      <c r="AX137" s="14" t="s">
        <v>70</v>
      </c>
      <c r="AY137" s="260" t="s">
        <v>142</v>
      </c>
    </row>
    <row r="138" spans="1:51" s="15" customFormat="1" ht="12">
      <c r="A138" s="15"/>
      <c r="B138" s="261"/>
      <c r="C138" s="262"/>
      <c r="D138" s="241" t="s">
        <v>152</v>
      </c>
      <c r="E138" s="263" t="s">
        <v>18</v>
      </c>
      <c r="F138" s="264" t="s">
        <v>156</v>
      </c>
      <c r="G138" s="262"/>
      <c r="H138" s="265">
        <v>36.22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152</v>
      </c>
      <c r="AU138" s="271" t="s">
        <v>79</v>
      </c>
      <c r="AV138" s="15" t="s">
        <v>150</v>
      </c>
      <c r="AW138" s="15" t="s">
        <v>32</v>
      </c>
      <c r="AX138" s="15" t="s">
        <v>77</v>
      </c>
      <c r="AY138" s="271" t="s">
        <v>142</v>
      </c>
    </row>
    <row r="139" spans="1:65" s="2" customFormat="1" ht="16.5" customHeight="1">
      <c r="A139" s="39"/>
      <c r="B139" s="40"/>
      <c r="C139" s="227" t="s">
        <v>206</v>
      </c>
      <c r="D139" s="227" t="s">
        <v>145</v>
      </c>
      <c r="E139" s="228" t="s">
        <v>1260</v>
      </c>
      <c r="F139" s="229" t="s">
        <v>1261</v>
      </c>
      <c r="G139" s="230" t="s">
        <v>148</v>
      </c>
      <c r="H139" s="231">
        <v>36.22</v>
      </c>
      <c r="I139" s="232"/>
      <c r="J139" s="231">
        <f>ROUND(I139*H139,2)</f>
        <v>0</v>
      </c>
      <c r="K139" s="229" t="s">
        <v>149</v>
      </c>
      <c r="L139" s="45"/>
      <c r="M139" s="233" t="s">
        <v>18</v>
      </c>
      <c r="N139" s="234" t="s">
        <v>41</v>
      </c>
      <c r="O139" s="85"/>
      <c r="P139" s="235">
        <f>O139*H139</f>
        <v>0</v>
      </c>
      <c r="Q139" s="235">
        <v>0.003</v>
      </c>
      <c r="R139" s="235">
        <f>Q139*H139</f>
        <v>0.10865999999999999</v>
      </c>
      <c r="S139" s="235">
        <v>0</v>
      </c>
      <c r="T139" s="23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7" t="s">
        <v>150</v>
      </c>
      <c r="AT139" s="237" t="s">
        <v>145</v>
      </c>
      <c r="AU139" s="237" t="s">
        <v>79</v>
      </c>
      <c r="AY139" s="18" t="s">
        <v>142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8" t="s">
        <v>77</v>
      </c>
      <c r="BK139" s="238">
        <f>ROUND(I139*H139,2)</f>
        <v>0</v>
      </c>
      <c r="BL139" s="18" t="s">
        <v>150</v>
      </c>
      <c r="BM139" s="237" t="s">
        <v>1262</v>
      </c>
    </row>
    <row r="140" spans="1:51" s="13" customFormat="1" ht="12">
      <c r="A140" s="13"/>
      <c r="B140" s="239"/>
      <c r="C140" s="240"/>
      <c r="D140" s="241" t="s">
        <v>152</v>
      </c>
      <c r="E140" s="242" t="s">
        <v>18</v>
      </c>
      <c r="F140" s="243" t="s">
        <v>1122</v>
      </c>
      <c r="G140" s="240"/>
      <c r="H140" s="242" t="s">
        <v>18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152</v>
      </c>
      <c r="AU140" s="249" t="s">
        <v>79</v>
      </c>
      <c r="AV140" s="13" t="s">
        <v>77</v>
      </c>
      <c r="AW140" s="13" t="s">
        <v>32</v>
      </c>
      <c r="AX140" s="13" t="s">
        <v>70</v>
      </c>
      <c r="AY140" s="249" t="s">
        <v>142</v>
      </c>
    </row>
    <row r="141" spans="1:51" s="14" customFormat="1" ht="12">
      <c r="A141" s="14"/>
      <c r="B141" s="250"/>
      <c r="C141" s="251"/>
      <c r="D141" s="241" t="s">
        <v>152</v>
      </c>
      <c r="E141" s="252" t="s">
        <v>18</v>
      </c>
      <c r="F141" s="253" t="s">
        <v>1256</v>
      </c>
      <c r="G141" s="251"/>
      <c r="H141" s="254">
        <v>3.33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152</v>
      </c>
      <c r="AU141" s="260" t="s">
        <v>79</v>
      </c>
      <c r="AV141" s="14" t="s">
        <v>79</v>
      </c>
      <c r="AW141" s="14" t="s">
        <v>32</v>
      </c>
      <c r="AX141" s="14" t="s">
        <v>70</v>
      </c>
      <c r="AY141" s="260" t="s">
        <v>142</v>
      </c>
    </row>
    <row r="142" spans="1:51" s="14" customFormat="1" ht="12">
      <c r="A142" s="14"/>
      <c r="B142" s="250"/>
      <c r="C142" s="251"/>
      <c r="D142" s="241" t="s">
        <v>152</v>
      </c>
      <c r="E142" s="252" t="s">
        <v>18</v>
      </c>
      <c r="F142" s="253" t="s">
        <v>1257</v>
      </c>
      <c r="G142" s="251"/>
      <c r="H142" s="254">
        <v>3.71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152</v>
      </c>
      <c r="AU142" s="260" t="s">
        <v>79</v>
      </c>
      <c r="AV142" s="14" t="s">
        <v>79</v>
      </c>
      <c r="AW142" s="14" t="s">
        <v>32</v>
      </c>
      <c r="AX142" s="14" t="s">
        <v>70</v>
      </c>
      <c r="AY142" s="260" t="s">
        <v>142</v>
      </c>
    </row>
    <row r="143" spans="1:51" s="14" customFormat="1" ht="12">
      <c r="A143" s="14"/>
      <c r="B143" s="250"/>
      <c r="C143" s="251"/>
      <c r="D143" s="241" t="s">
        <v>152</v>
      </c>
      <c r="E143" s="252" t="s">
        <v>18</v>
      </c>
      <c r="F143" s="253" t="s">
        <v>1258</v>
      </c>
      <c r="G143" s="251"/>
      <c r="H143" s="254">
        <v>14.59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152</v>
      </c>
      <c r="AU143" s="260" t="s">
        <v>79</v>
      </c>
      <c r="AV143" s="14" t="s">
        <v>79</v>
      </c>
      <c r="AW143" s="14" t="s">
        <v>32</v>
      </c>
      <c r="AX143" s="14" t="s">
        <v>70</v>
      </c>
      <c r="AY143" s="260" t="s">
        <v>142</v>
      </c>
    </row>
    <row r="144" spans="1:51" s="14" customFormat="1" ht="12">
      <c r="A144" s="14"/>
      <c r="B144" s="250"/>
      <c r="C144" s="251"/>
      <c r="D144" s="241" t="s">
        <v>152</v>
      </c>
      <c r="E144" s="252" t="s">
        <v>18</v>
      </c>
      <c r="F144" s="253" t="s">
        <v>1258</v>
      </c>
      <c r="G144" s="251"/>
      <c r="H144" s="254">
        <v>14.59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152</v>
      </c>
      <c r="AU144" s="260" t="s">
        <v>79</v>
      </c>
      <c r="AV144" s="14" t="s">
        <v>79</v>
      </c>
      <c r="AW144" s="14" t="s">
        <v>32</v>
      </c>
      <c r="AX144" s="14" t="s">
        <v>70</v>
      </c>
      <c r="AY144" s="260" t="s">
        <v>142</v>
      </c>
    </row>
    <row r="145" spans="1:51" s="15" customFormat="1" ht="12">
      <c r="A145" s="15"/>
      <c r="B145" s="261"/>
      <c r="C145" s="262"/>
      <c r="D145" s="241" t="s">
        <v>152</v>
      </c>
      <c r="E145" s="263" t="s">
        <v>18</v>
      </c>
      <c r="F145" s="264" t="s">
        <v>156</v>
      </c>
      <c r="G145" s="262"/>
      <c r="H145" s="265">
        <v>36.22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152</v>
      </c>
      <c r="AU145" s="271" t="s">
        <v>79</v>
      </c>
      <c r="AV145" s="15" t="s">
        <v>150</v>
      </c>
      <c r="AW145" s="15" t="s">
        <v>32</v>
      </c>
      <c r="AX145" s="15" t="s">
        <v>77</v>
      </c>
      <c r="AY145" s="271" t="s">
        <v>142</v>
      </c>
    </row>
    <row r="146" spans="1:63" s="12" customFormat="1" ht="22.8" customHeight="1">
      <c r="A146" s="12"/>
      <c r="B146" s="211"/>
      <c r="C146" s="212"/>
      <c r="D146" s="213" t="s">
        <v>69</v>
      </c>
      <c r="E146" s="225" t="s">
        <v>214</v>
      </c>
      <c r="F146" s="225" t="s">
        <v>215</v>
      </c>
      <c r="G146" s="212"/>
      <c r="H146" s="212"/>
      <c r="I146" s="215"/>
      <c r="J146" s="226">
        <f>BK146</f>
        <v>0</v>
      </c>
      <c r="K146" s="212"/>
      <c r="L146" s="217"/>
      <c r="M146" s="218"/>
      <c r="N146" s="219"/>
      <c r="O146" s="219"/>
      <c r="P146" s="220">
        <f>SUM(P147:P162)</f>
        <v>0</v>
      </c>
      <c r="Q146" s="219"/>
      <c r="R146" s="220">
        <f>SUM(R147:R162)</f>
        <v>0.0020461999999999998</v>
      </c>
      <c r="S146" s="219"/>
      <c r="T146" s="221">
        <f>SUM(T147:T162)</f>
        <v>1.0166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2" t="s">
        <v>77</v>
      </c>
      <c r="AT146" s="223" t="s">
        <v>69</v>
      </c>
      <c r="AU146" s="223" t="s">
        <v>77</v>
      </c>
      <c r="AY146" s="222" t="s">
        <v>142</v>
      </c>
      <c r="BK146" s="224">
        <f>SUM(BK147:BK162)</f>
        <v>0</v>
      </c>
    </row>
    <row r="147" spans="1:65" s="2" customFormat="1" ht="24" customHeight="1">
      <c r="A147" s="39"/>
      <c r="B147" s="40"/>
      <c r="C147" s="227" t="s">
        <v>210</v>
      </c>
      <c r="D147" s="227" t="s">
        <v>145</v>
      </c>
      <c r="E147" s="228" t="s">
        <v>216</v>
      </c>
      <c r="F147" s="229" t="s">
        <v>217</v>
      </c>
      <c r="G147" s="230" t="s">
        <v>148</v>
      </c>
      <c r="H147" s="231">
        <v>15.74</v>
      </c>
      <c r="I147" s="232"/>
      <c r="J147" s="231">
        <f>ROUND(I147*H147,2)</f>
        <v>0</v>
      </c>
      <c r="K147" s="229" t="s">
        <v>149</v>
      </c>
      <c r="L147" s="45"/>
      <c r="M147" s="233" t="s">
        <v>18</v>
      </c>
      <c r="N147" s="234" t="s">
        <v>41</v>
      </c>
      <c r="O147" s="85"/>
      <c r="P147" s="235">
        <f>O147*H147</f>
        <v>0</v>
      </c>
      <c r="Q147" s="235">
        <v>0.00013</v>
      </c>
      <c r="R147" s="235">
        <f>Q147*H147</f>
        <v>0.0020461999999999998</v>
      </c>
      <c r="S147" s="235">
        <v>0</v>
      </c>
      <c r="T147" s="23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7" t="s">
        <v>150</v>
      </c>
      <c r="AT147" s="237" t="s">
        <v>145</v>
      </c>
      <c r="AU147" s="237" t="s">
        <v>79</v>
      </c>
      <c r="AY147" s="18" t="s">
        <v>142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8" t="s">
        <v>77</v>
      </c>
      <c r="BK147" s="238">
        <f>ROUND(I147*H147,2)</f>
        <v>0</v>
      </c>
      <c r="BL147" s="18" t="s">
        <v>150</v>
      </c>
      <c r="BM147" s="237" t="s">
        <v>1263</v>
      </c>
    </row>
    <row r="148" spans="1:51" s="13" customFormat="1" ht="12">
      <c r="A148" s="13"/>
      <c r="B148" s="239"/>
      <c r="C148" s="240"/>
      <c r="D148" s="241" t="s">
        <v>152</v>
      </c>
      <c r="E148" s="242" t="s">
        <v>18</v>
      </c>
      <c r="F148" s="243" t="s">
        <v>1122</v>
      </c>
      <c r="G148" s="240"/>
      <c r="H148" s="242" t="s">
        <v>18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152</v>
      </c>
      <c r="AU148" s="249" t="s">
        <v>79</v>
      </c>
      <c r="AV148" s="13" t="s">
        <v>77</v>
      </c>
      <c r="AW148" s="13" t="s">
        <v>32</v>
      </c>
      <c r="AX148" s="13" t="s">
        <v>70</v>
      </c>
      <c r="AY148" s="249" t="s">
        <v>142</v>
      </c>
    </row>
    <row r="149" spans="1:51" s="14" customFormat="1" ht="12">
      <c r="A149" s="14"/>
      <c r="B149" s="250"/>
      <c r="C149" s="251"/>
      <c r="D149" s="241" t="s">
        <v>152</v>
      </c>
      <c r="E149" s="252" t="s">
        <v>18</v>
      </c>
      <c r="F149" s="253" t="s">
        <v>1264</v>
      </c>
      <c r="G149" s="251"/>
      <c r="H149" s="254">
        <v>7.87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152</v>
      </c>
      <c r="AU149" s="260" t="s">
        <v>79</v>
      </c>
      <c r="AV149" s="14" t="s">
        <v>79</v>
      </c>
      <c r="AW149" s="14" t="s">
        <v>32</v>
      </c>
      <c r="AX149" s="14" t="s">
        <v>70</v>
      </c>
      <c r="AY149" s="260" t="s">
        <v>142</v>
      </c>
    </row>
    <row r="150" spans="1:51" s="14" customFormat="1" ht="12">
      <c r="A150" s="14"/>
      <c r="B150" s="250"/>
      <c r="C150" s="251"/>
      <c r="D150" s="241" t="s">
        <v>152</v>
      </c>
      <c r="E150" s="252" t="s">
        <v>18</v>
      </c>
      <c r="F150" s="253" t="s">
        <v>1264</v>
      </c>
      <c r="G150" s="251"/>
      <c r="H150" s="254">
        <v>7.87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152</v>
      </c>
      <c r="AU150" s="260" t="s">
        <v>79</v>
      </c>
      <c r="AV150" s="14" t="s">
        <v>79</v>
      </c>
      <c r="AW150" s="14" t="s">
        <v>32</v>
      </c>
      <c r="AX150" s="14" t="s">
        <v>70</v>
      </c>
      <c r="AY150" s="260" t="s">
        <v>142</v>
      </c>
    </row>
    <row r="151" spans="1:51" s="15" customFormat="1" ht="12">
      <c r="A151" s="15"/>
      <c r="B151" s="261"/>
      <c r="C151" s="262"/>
      <c r="D151" s="241" t="s">
        <v>152</v>
      </c>
      <c r="E151" s="263" t="s">
        <v>18</v>
      </c>
      <c r="F151" s="264" t="s">
        <v>156</v>
      </c>
      <c r="G151" s="262"/>
      <c r="H151" s="265">
        <v>15.74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1" t="s">
        <v>152</v>
      </c>
      <c r="AU151" s="271" t="s">
        <v>79</v>
      </c>
      <c r="AV151" s="15" t="s">
        <v>150</v>
      </c>
      <c r="AW151" s="15" t="s">
        <v>32</v>
      </c>
      <c r="AX151" s="15" t="s">
        <v>77</v>
      </c>
      <c r="AY151" s="271" t="s">
        <v>142</v>
      </c>
    </row>
    <row r="152" spans="1:65" s="2" customFormat="1" ht="16.5" customHeight="1">
      <c r="A152" s="39"/>
      <c r="B152" s="40"/>
      <c r="C152" s="227" t="s">
        <v>214</v>
      </c>
      <c r="D152" s="227" t="s">
        <v>145</v>
      </c>
      <c r="E152" s="228" t="s">
        <v>1265</v>
      </c>
      <c r="F152" s="229" t="s">
        <v>1266</v>
      </c>
      <c r="G152" s="230" t="s">
        <v>148</v>
      </c>
      <c r="H152" s="231">
        <v>18.12</v>
      </c>
      <c r="I152" s="232"/>
      <c r="J152" s="231">
        <f>ROUND(I152*H152,2)</f>
        <v>0</v>
      </c>
      <c r="K152" s="229" t="s">
        <v>149</v>
      </c>
      <c r="L152" s="45"/>
      <c r="M152" s="233" t="s">
        <v>18</v>
      </c>
      <c r="N152" s="234" t="s">
        <v>41</v>
      </c>
      <c r="O152" s="85"/>
      <c r="P152" s="235">
        <f>O152*H152</f>
        <v>0</v>
      </c>
      <c r="Q152" s="235">
        <v>0</v>
      </c>
      <c r="R152" s="235">
        <f>Q152*H152</f>
        <v>0</v>
      </c>
      <c r="S152" s="235">
        <v>0.055</v>
      </c>
      <c r="T152" s="236">
        <f>S152*H152</f>
        <v>0.9966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7" t="s">
        <v>150</v>
      </c>
      <c r="AT152" s="237" t="s">
        <v>145</v>
      </c>
      <c r="AU152" s="237" t="s">
        <v>79</v>
      </c>
      <c r="AY152" s="18" t="s">
        <v>142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8" t="s">
        <v>77</v>
      </c>
      <c r="BK152" s="238">
        <f>ROUND(I152*H152,2)</f>
        <v>0</v>
      </c>
      <c r="BL152" s="18" t="s">
        <v>150</v>
      </c>
      <c r="BM152" s="237" t="s">
        <v>1267</v>
      </c>
    </row>
    <row r="153" spans="1:51" s="13" customFormat="1" ht="12">
      <c r="A153" s="13"/>
      <c r="B153" s="239"/>
      <c r="C153" s="240"/>
      <c r="D153" s="241" t="s">
        <v>152</v>
      </c>
      <c r="E153" s="242" t="s">
        <v>18</v>
      </c>
      <c r="F153" s="243" t="s">
        <v>417</v>
      </c>
      <c r="G153" s="240"/>
      <c r="H153" s="242" t="s">
        <v>18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152</v>
      </c>
      <c r="AU153" s="249" t="s">
        <v>79</v>
      </c>
      <c r="AV153" s="13" t="s">
        <v>77</v>
      </c>
      <c r="AW153" s="13" t="s">
        <v>32</v>
      </c>
      <c r="AX153" s="13" t="s">
        <v>70</v>
      </c>
      <c r="AY153" s="249" t="s">
        <v>142</v>
      </c>
    </row>
    <row r="154" spans="1:51" s="14" customFormat="1" ht="12">
      <c r="A154" s="14"/>
      <c r="B154" s="250"/>
      <c r="C154" s="251"/>
      <c r="D154" s="241" t="s">
        <v>152</v>
      </c>
      <c r="E154" s="252" t="s">
        <v>18</v>
      </c>
      <c r="F154" s="253" t="s">
        <v>1236</v>
      </c>
      <c r="G154" s="251"/>
      <c r="H154" s="254">
        <v>1.66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152</v>
      </c>
      <c r="AU154" s="260" t="s">
        <v>79</v>
      </c>
      <c r="AV154" s="14" t="s">
        <v>79</v>
      </c>
      <c r="AW154" s="14" t="s">
        <v>32</v>
      </c>
      <c r="AX154" s="14" t="s">
        <v>70</v>
      </c>
      <c r="AY154" s="260" t="s">
        <v>142</v>
      </c>
    </row>
    <row r="155" spans="1:51" s="14" customFormat="1" ht="12">
      <c r="A155" s="14"/>
      <c r="B155" s="250"/>
      <c r="C155" s="251"/>
      <c r="D155" s="241" t="s">
        <v>152</v>
      </c>
      <c r="E155" s="252" t="s">
        <v>18</v>
      </c>
      <c r="F155" s="253" t="s">
        <v>1237</v>
      </c>
      <c r="G155" s="251"/>
      <c r="H155" s="254">
        <v>1.86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152</v>
      </c>
      <c r="AU155" s="260" t="s">
        <v>79</v>
      </c>
      <c r="AV155" s="14" t="s">
        <v>79</v>
      </c>
      <c r="AW155" s="14" t="s">
        <v>32</v>
      </c>
      <c r="AX155" s="14" t="s">
        <v>70</v>
      </c>
      <c r="AY155" s="260" t="s">
        <v>142</v>
      </c>
    </row>
    <row r="156" spans="1:51" s="14" customFormat="1" ht="12">
      <c r="A156" s="14"/>
      <c r="B156" s="250"/>
      <c r="C156" s="251"/>
      <c r="D156" s="241" t="s">
        <v>152</v>
      </c>
      <c r="E156" s="252" t="s">
        <v>18</v>
      </c>
      <c r="F156" s="253" t="s">
        <v>1238</v>
      </c>
      <c r="G156" s="251"/>
      <c r="H156" s="254">
        <v>7.3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152</v>
      </c>
      <c r="AU156" s="260" t="s">
        <v>79</v>
      </c>
      <c r="AV156" s="14" t="s">
        <v>79</v>
      </c>
      <c r="AW156" s="14" t="s">
        <v>32</v>
      </c>
      <c r="AX156" s="14" t="s">
        <v>70</v>
      </c>
      <c r="AY156" s="260" t="s">
        <v>142</v>
      </c>
    </row>
    <row r="157" spans="1:51" s="14" customFormat="1" ht="12">
      <c r="A157" s="14"/>
      <c r="B157" s="250"/>
      <c r="C157" s="251"/>
      <c r="D157" s="241" t="s">
        <v>152</v>
      </c>
      <c r="E157" s="252" t="s">
        <v>18</v>
      </c>
      <c r="F157" s="253" t="s">
        <v>1238</v>
      </c>
      <c r="G157" s="251"/>
      <c r="H157" s="254">
        <v>7.3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152</v>
      </c>
      <c r="AU157" s="260" t="s">
        <v>79</v>
      </c>
      <c r="AV157" s="14" t="s">
        <v>79</v>
      </c>
      <c r="AW157" s="14" t="s">
        <v>32</v>
      </c>
      <c r="AX157" s="14" t="s">
        <v>70</v>
      </c>
      <c r="AY157" s="260" t="s">
        <v>142</v>
      </c>
    </row>
    <row r="158" spans="1:51" s="15" customFormat="1" ht="12">
      <c r="A158" s="15"/>
      <c r="B158" s="261"/>
      <c r="C158" s="262"/>
      <c r="D158" s="241" t="s">
        <v>152</v>
      </c>
      <c r="E158" s="263" t="s">
        <v>18</v>
      </c>
      <c r="F158" s="264" t="s">
        <v>156</v>
      </c>
      <c r="G158" s="262"/>
      <c r="H158" s="265">
        <v>18.12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1" t="s">
        <v>152</v>
      </c>
      <c r="AU158" s="271" t="s">
        <v>79</v>
      </c>
      <c r="AV158" s="15" t="s">
        <v>150</v>
      </c>
      <c r="AW158" s="15" t="s">
        <v>32</v>
      </c>
      <c r="AX158" s="15" t="s">
        <v>77</v>
      </c>
      <c r="AY158" s="271" t="s">
        <v>142</v>
      </c>
    </row>
    <row r="159" spans="1:65" s="2" customFormat="1" ht="24" customHeight="1">
      <c r="A159" s="39"/>
      <c r="B159" s="40"/>
      <c r="C159" s="227" t="s">
        <v>219</v>
      </c>
      <c r="D159" s="227" t="s">
        <v>145</v>
      </c>
      <c r="E159" s="228" t="s">
        <v>1268</v>
      </c>
      <c r="F159" s="229" t="s">
        <v>1269</v>
      </c>
      <c r="G159" s="230" t="s">
        <v>316</v>
      </c>
      <c r="H159" s="231">
        <v>2.5</v>
      </c>
      <c r="I159" s="232"/>
      <c r="J159" s="231">
        <f>ROUND(I159*H159,2)</f>
        <v>0</v>
      </c>
      <c r="K159" s="229" t="s">
        <v>149</v>
      </c>
      <c r="L159" s="45"/>
      <c r="M159" s="233" t="s">
        <v>18</v>
      </c>
      <c r="N159" s="234" t="s">
        <v>41</v>
      </c>
      <c r="O159" s="85"/>
      <c r="P159" s="235">
        <f>O159*H159</f>
        <v>0</v>
      </c>
      <c r="Q159" s="235">
        <v>0</v>
      </c>
      <c r="R159" s="235">
        <f>Q159*H159</f>
        <v>0</v>
      </c>
      <c r="S159" s="235">
        <v>0.008</v>
      </c>
      <c r="T159" s="236">
        <f>S159*H159</f>
        <v>0.02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7" t="s">
        <v>150</v>
      </c>
      <c r="AT159" s="237" t="s">
        <v>145</v>
      </c>
      <c r="AU159" s="237" t="s">
        <v>79</v>
      </c>
      <c r="AY159" s="18" t="s">
        <v>142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77</v>
      </c>
      <c r="BK159" s="238">
        <f>ROUND(I159*H159,2)</f>
        <v>0</v>
      </c>
      <c r="BL159" s="18" t="s">
        <v>150</v>
      </c>
      <c r="BM159" s="237" t="s">
        <v>1270</v>
      </c>
    </row>
    <row r="160" spans="1:51" s="13" customFormat="1" ht="12">
      <c r="A160" s="13"/>
      <c r="B160" s="239"/>
      <c r="C160" s="240"/>
      <c r="D160" s="241" t="s">
        <v>152</v>
      </c>
      <c r="E160" s="242" t="s">
        <v>18</v>
      </c>
      <c r="F160" s="243" t="s">
        <v>1251</v>
      </c>
      <c r="G160" s="240"/>
      <c r="H160" s="242" t="s">
        <v>18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152</v>
      </c>
      <c r="AU160" s="249" t="s">
        <v>79</v>
      </c>
      <c r="AV160" s="13" t="s">
        <v>77</v>
      </c>
      <c r="AW160" s="13" t="s">
        <v>32</v>
      </c>
      <c r="AX160" s="13" t="s">
        <v>70</v>
      </c>
      <c r="AY160" s="249" t="s">
        <v>142</v>
      </c>
    </row>
    <row r="161" spans="1:51" s="14" customFormat="1" ht="12">
      <c r="A161" s="14"/>
      <c r="B161" s="250"/>
      <c r="C161" s="251"/>
      <c r="D161" s="241" t="s">
        <v>152</v>
      </c>
      <c r="E161" s="252" t="s">
        <v>18</v>
      </c>
      <c r="F161" s="253" t="s">
        <v>1271</v>
      </c>
      <c r="G161" s="251"/>
      <c r="H161" s="254">
        <v>2.5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152</v>
      </c>
      <c r="AU161" s="260" t="s">
        <v>79</v>
      </c>
      <c r="AV161" s="14" t="s">
        <v>79</v>
      </c>
      <c r="AW161" s="14" t="s">
        <v>32</v>
      </c>
      <c r="AX161" s="14" t="s">
        <v>70</v>
      </c>
      <c r="AY161" s="260" t="s">
        <v>142</v>
      </c>
    </row>
    <row r="162" spans="1:51" s="15" customFormat="1" ht="12">
      <c r="A162" s="15"/>
      <c r="B162" s="261"/>
      <c r="C162" s="262"/>
      <c r="D162" s="241" t="s">
        <v>152</v>
      </c>
      <c r="E162" s="263" t="s">
        <v>18</v>
      </c>
      <c r="F162" s="264" t="s">
        <v>156</v>
      </c>
      <c r="G162" s="262"/>
      <c r="H162" s="265">
        <v>2.5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1" t="s">
        <v>152</v>
      </c>
      <c r="AU162" s="271" t="s">
        <v>79</v>
      </c>
      <c r="AV162" s="15" t="s">
        <v>150</v>
      </c>
      <c r="AW162" s="15" t="s">
        <v>32</v>
      </c>
      <c r="AX162" s="15" t="s">
        <v>77</v>
      </c>
      <c r="AY162" s="271" t="s">
        <v>142</v>
      </c>
    </row>
    <row r="163" spans="1:63" s="12" customFormat="1" ht="22.8" customHeight="1">
      <c r="A163" s="12"/>
      <c r="B163" s="211"/>
      <c r="C163" s="212"/>
      <c r="D163" s="213" t="s">
        <v>69</v>
      </c>
      <c r="E163" s="225" t="s">
        <v>260</v>
      </c>
      <c r="F163" s="225" t="s">
        <v>261</v>
      </c>
      <c r="G163" s="212"/>
      <c r="H163" s="212"/>
      <c r="I163" s="215"/>
      <c r="J163" s="226">
        <f>BK163</f>
        <v>0</v>
      </c>
      <c r="K163" s="212"/>
      <c r="L163" s="217"/>
      <c r="M163" s="218"/>
      <c r="N163" s="219"/>
      <c r="O163" s="219"/>
      <c r="P163" s="220">
        <f>SUM(P164:P172)</f>
        <v>0</v>
      </c>
      <c r="Q163" s="219"/>
      <c r="R163" s="220">
        <f>SUM(R164:R172)</f>
        <v>0</v>
      </c>
      <c r="S163" s="219"/>
      <c r="T163" s="221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77</v>
      </c>
      <c r="AT163" s="223" t="s">
        <v>69</v>
      </c>
      <c r="AU163" s="223" t="s">
        <v>77</v>
      </c>
      <c r="AY163" s="222" t="s">
        <v>142</v>
      </c>
      <c r="BK163" s="224">
        <f>SUM(BK164:BK172)</f>
        <v>0</v>
      </c>
    </row>
    <row r="164" spans="1:65" s="2" customFormat="1" ht="24" customHeight="1">
      <c r="A164" s="39"/>
      <c r="B164" s="40"/>
      <c r="C164" s="227" t="s">
        <v>223</v>
      </c>
      <c r="D164" s="227" t="s">
        <v>145</v>
      </c>
      <c r="E164" s="228" t="s">
        <v>1272</v>
      </c>
      <c r="F164" s="229" t="s">
        <v>1273</v>
      </c>
      <c r="G164" s="230" t="s">
        <v>265</v>
      </c>
      <c r="H164" s="231">
        <v>1.02</v>
      </c>
      <c r="I164" s="232"/>
      <c r="J164" s="231">
        <f>ROUND(I164*H164,2)</f>
        <v>0</v>
      </c>
      <c r="K164" s="229" t="s">
        <v>149</v>
      </c>
      <c r="L164" s="45"/>
      <c r="M164" s="233" t="s">
        <v>18</v>
      </c>
      <c r="N164" s="234" t="s">
        <v>41</v>
      </c>
      <c r="O164" s="85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7" t="s">
        <v>150</v>
      </c>
      <c r="AT164" s="237" t="s">
        <v>145</v>
      </c>
      <c r="AU164" s="237" t="s">
        <v>79</v>
      </c>
      <c r="AY164" s="18" t="s">
        <v>142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8" t="s">
        <v>77</v>
      </c>
      <c r="BK164" s="238">
        <f>ROUND(I164*H164,2)</f>
        <v>0</v>
      </c>
      <c r="BL164" s="18" t="s">
        <v>150</v>
      </c>
      <c r="BM164" s="237" t="s">
        <v>1274</v>
      </c>
    </row>
    <row r="165" spans="1:65" s="2" customFormat="1" ht="24" customHeight="1">
      <c r="A165" s="39"/>
      <c r="B165" s="40"/>
      <c r="C165" s="227" t="s">
        <v>227</v>
      </c>
      <c r="D165" s="227" t="s">
        <v>145</v>
      </c>
      <c r="E165" s="228" t="s">
        <v>268</v>
      </c>
      <c r="F165" s="229" t="s">
        <v>269</v>
      </c>
      <c r="G165" s="230" t="s">
        <v>265</v>
      </c>
      <c r="H165" s="231">
        <v>10.2</v>
      </c>
      <c r="I165" s="232"/>
      <c r="J165" s="231">
        <f>ROUND(I165*H165,2)</f>
        <v>0</v>
      </c>
      <c r="K165" s="229" t="s">
        <v>149</v>
      </c>
      <c r="L165" s="45"/>
      <c r="M165" s="233" t="s">
        <v>18</v>
      </c>
      <c r="N165" s="234" t="s">
        <v>41</v>
      </c>
      <c r="O165" s="85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7" t="s">
        <v>150</v>
      </c>
      <c r="AT165" s="237" t="s">
        <v>145</v>
      </c>
      <c r="AU165" s="237" t="s">
        <v>79</v>
      </c>
      <c r="AY165" s="18" t="s">
        <v>142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8" t="s">
        <v>77</v>
      </c>
      <c r="BK165" s="238">
        <f>ROUND(I165*H165,2)</f>
        <v>0</v>
      </c>
      <c r="BL165" s="18" t="s">
        <v>150</v>
      </c>
      <c r="BM165" s="237" t="s">
        <v>1275</v>
      </c>
    </row>
    <row r="166" spans="1:51" s="14" customFormat="1" ht="12">
      <c r="A166" s="14"/>
      <c r="B166" s="250"/>
      <c r="C166" s="251"/>
      <c r="D166" s="241" t="s">
        <v>152</v>
      </c>
      <c r="E166" s="252" t="s">
        <v>18</v>
      </c>
      <c r="F166" s="253" t="s">
        <v>1276</v>
      </c>
      <c r="G166" s="251"/>
      <c r="H166" s="254">
        <v>10.2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152</v>
      </c>
      <c r="AU166" s="260" t="s">
        <v>79</v>
      </c>
      <c r="AV166" s="14" t="s">
        <v>79</v>
      </c>
      <c r="AW166" s="14" t="s">
        <v>32</v>
      </c>
      <c r="AX166" s="14" t="s">
        <v>70</v>
      </c>
      <c r="AY166" s="260" t="s">
        <v>142</v>
      </c>
    </row>
    <row r="167" spans="1:51" s="15" customFormat="1" ht="12">
      <c r="A167" s="15"/>
      <c r="B167" s="261"/>
      <c r="C167" s="262"/>
      <c r="D167" s="241" t="s">
        <v>152</v>
      </c>
      <c r="E167" s="263" t="s">
        <v>18</v>
      </c>
      <c r="F167" s="264" t="s">
        <v>156</v>
      </c>
      <c r="G167" s="262"/>
      <c r="H167" s="265">
        <v>10.2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1" t="s">
        <v>152</v>
      </c>
      <c r="AU167" s="271" t="s">
        <v>79</v>
      </c>
      <c r="AV167" s="15" t="s">
        <v>150</v>
      </c>
      <c r="AW167" s="15" t="s">
        <v>32</v>
      </c>
      <c r="AX167" s="15" t="s">
        <v>77</v>
      </c>
      <c r="AY167" s="271" t="s">
        <v>142</v>
      </c>
    </row>
    <row r="168" spans="1:65" s="2" customFormat="1" ht="16.5" customHeight="1">
      <c r="A168" s="39"/>
      <c r="B168" s="40"/>
      <c r="C168" s="227" t="s">
        <v>233</v>
      </c>
      <c r="D168" s="227" t="s">
        <v>145</v>
      </c>
      <c r="E168" s="228" t="s">
        <v>273</v>
      </c>
      <c r="F168" s="229" t="s">
        <v>274</v>
      </c>
      <c r="G168" s="230" t="s">
        <v>265</v>
      </c>
      <c r="H168" s="231">
        <v>1.02</v>
      </c>
      <c r="I168" s="232"/>
      <c r="J168" s="231">
        <f>ROUND(I168*H168,2)</f>
        <v>0</v>
      </c>
      <c r="K168" s="229" t="s">
        <v>149</v>
      </c>
      <c r="L168" s="45"/>
      <c r="M168" s="233" t="s">
        <v>18</v>
      </c>
      <c r="N168" s="234" t="s">
        <v>41</v>
      </c>
      <c r="O168" s="85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7" t="s">
        <v>150</v>
      </c>
      <c r="AT168" s="237" t="s">
        <v>145</v>
      </c>
      <c r="AU168" s="237" t="s">
        <v>79</v>
      </c>
      <c r="AY168" s="18" t="s">
        <v>142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8" t="s">
        <v>77</v>
      </c>
      <c r="BK168" s="238">
        <f>ROUND(I168*H168,2)</f>
        <v>0</v>
      </c>
      <c r="BL168" s="18" t="s">
        <v>150</v>
      </c>
      <c r="BM168" s="237" t="s">
        <v>1277</v>
      </c>
    </row>
    <row r="169" spans="1:65" s="2" customFormat="1" ht="24" customHeight="1">
      <c r="A169" s="39"/>
      <c r="B169" s="40"/>
      <c r="C169" s="227" t="s">
        <v>237</v>
      </c>
      <c r="D169" s="227" t="s">
        <v>145</v>
      </c>
      <c r="E169" s="228" t="s">
        <v>277</v>
      </c>
      <c r="F169" s="229" t="s">
        <v>278</v>
      </c>
      <c r="G169" s="230" t="s">
        <v>265</v>
      </c>
      <c r="H169" s="231">
        <v>14.28</v>
      </c>
      <c r="I169" s="232"/>
      <c r="J169" s="231">
        <f>ROUND(I169*H169,2)</f>
        <v>0</v>
      </c>
      <c r="K169" s="229" t="s">
        <v>149</v>
      </c>
      <c r="L169" s="45"/>
      <c r="M169" s="233" t="s">
        <v>18</v>
      </c>
      <c r="N169" s="234" t="s">
        <v>41</v>
      </c>
      <c r="O169" s="85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7" t="s">
        <v>150</v>
      </c>
      <c r="AT169" s="237" t="s">
        <v>145</v>
      </c>
      <c r="AU169" s="237" t="s">
        <v>79</v>
      </c>
      <c r="AY169" s="18" t="s">
        <v>142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8" t="s">
        <v>77</v>
      </c>
      <c r="BK169" s="238">
        <f>ROUND(I169*H169,2)</f>
        <v>0</v>
      </c>
      <c r="BL169" s="18" t="s">
        <v>150</v>
      </c>
      <c r="BM169" s="237" t="s">
        <v>1278</v>
      </c>
    </row>
    <row r="170" spans="1:51" s="14" customFormat="1" ht="12">
      <c r="A170" s="14"/>
      <c r="B170" s="250"/>
      <c r="C170" s="251"/>
      <c r="D170" s="241" t="s">
        <v>152</v>
      </c>
      <c r="E170" s="252" t="s">
        <v>18</v>
      </c>
      <c r="F170" s="253" t="s">
        <v>1279</v>
      </c>
      <c r="G170" s="251"/>
      <c r="H170" s="254">
        <v>14.28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152</v>
      </c>
      <c r="AU170" s="260" t="s">
        <v>79</v>
      </c>
      <c r="AV170" s="14" t="s">
        <v>79</v>
      </c>
      <c r="AW170" s="14" t="s">
        <v>32</v>
      </c>
      <c r="AX170" s="14" t="s">
        <v>70</v>
      </c>
      <c r="AY170" s="260" t="s">
        <v>142</v>
      </c>
    </row>
    <row r="171" spans="1:51" s="15" customFormat="1" ht="12">
      <c r="A171" s="15"/>
      <c r="B171" s="261"/>
      <c r="C171" s="262"/>
      <c r="D171" s="241" t="s">
        <v>152</v>
      </c>
      <c r="E171" s="263" t="s">
        <v>18</v>
      </c>
      <c r="F171" s="264" t="s">
        <v>156</v>
      </c>
      <c r="G171" s="262"/>
      <c r="H171" s="265">
        <v>14.28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1" t="s">
        <v>152</v>
      </c>
      <c r="AU171" s="271" t="s">
        <v>79</v>
      </c>
      <c r="AV171" s="15" t="s">
        <v>150</v>
      </c>
      <c r="AW171" s="15" t="s">
        <v>32</v>
      </c>
      <c r="AX171" s="15" t="s">
        <v>77</v>
      </c>
      <c r="AY171" s="271" t="s">
        <v>142</v>
      </c>
    </row>
    <row r="172" spans="1:65" s="2" customFormat="1" ht="24" customHeight="1">
      <c r="A172" s="39"/>
      <c r="B172" s="40"/>
      <c r="C172" s="227" t="s">
        <v>8</v>
      </c>
      <c r="D172" s="227" t="s">
        <v>145</v>
      </c>
      <c r="E172" s="228" t="s">
        <v>281</v>
      </c>
      <c r="F172" s="229" t="s">
        <v>282</v>
      </c>
      <c r="G172" s="230" t="s">
        <v>265</v>
      </c>
      <c r="H172" s="231">
        <v>1.02</v>
      </c>
      <c r="I172" s="232"/>
      <c r="J172" s="231">
        <f>ROUND(I172*H172,2)</f>
        <v>0</v>
      </c>
      <c r="K172" s="229" t="s">
        <v>149</v>
      </c>
      <c r="L172" s="45"/>
      <c r="M172" s="233" t="s">
        <v>18</v>
      </c>
      <c r="N172" s="234" t="s">
        <v>41</v>
      </c>
      <c r="O172" s="85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7" t="s">
        <v>150</v>
      </c>
      <c r="AT172" s="237" t="s">
        <v>145</v>
      </c>
      <c r="AU172" s="237" t="s">
        <v>79</v>
      </c>
      <c r="AY172" s="18" t="s">
        <v>142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77</v>
      </c>
      <c r="BK172" s="238">
        <f>ROUND(I172*H172,2)</f>
        <v>0</v>
      </c>
      <c r="BL172" s="18" t="s">
        <v>150</v>
      </c>
      <c r="BM172" s="237" t="s">
        <v>1280</v>
      </c>
    </row>
    <row r="173" spans="1:63" s="12" customFormat="1" ht="22.8" customHeight="1">
      <c r="A173" s="12"/>
      <c r="B173" s="211"/>
      <c r="C173" s="212"/>
      <c r="D173" s="213" t="s">
        <v>69</v>
      </c>
      <c r="E173" s="225" t="s">
        <v>284</v>
      </c>
      <c r="F173" s="225" t="s">
        <v>285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SUM(P174:P175)</f>
        <v>0</v>
      </c>
      <c r="Q173" s="219"/>
      <c r="R173" s="220">
        <f>SUM(R174:R175)</f>
        <v>0</v>
      </c>
      <c r="S173" s="219"/>
      <c r="T173" s="221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77</v>
      </c>
      <c r="AT173" s="223" t="s">
        <v>69</v>
      </c>
      <c r="AU173" s="223" t="s">
        <v>77</v>
      </c>
      <c r="AY173" s="222" t="s">
        <v>142</v>
      </c>
      <c r="BK173" s="224">
        <f>SUM(BK174:BK175)</f>
        <v>0</v>
      </c>
    </row>
    <row r="174" spans="1:65" s="2" customFormat="1" ht="24" customHeight="1">
      <c r="A174" s="39"/>
      <c r="B174" s="40"/>
      <c r="C174" s="227" t="s">
        <v>251</v>
      </c>
      <c r="D174" s="227" t="s">
        <v>145</v>
      </c>
      <c r="E174" s="228" t="s">
        <v>287</v>
      </c>
      <c r="F174" s="229" t="s">
        <v>288</v>
      </c>
      <c r="G174" s="230" t="s">
        <v>265</v>
      </c>
      <c r="H174" s="231">
        <v>1.24</v>
      </c>
      <c r="I174" s="232"/>
      <c r="J174" s="231">
        <f>ROUND(I174*H174,2)</f>
        <v>0</v>
      </c>
      <c r="K174" s="229" t="s">
        <v>149</v>
      </c>
      <c r="L174" s="45"/>
      <c r="M174" s="233" t="s">
        <v>18</v>
      </c>
      <c r="N174" s="234" t="s">
        <v>41</v>
      </c>
      <c r="O174" s="85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7" t="s">
        <v>150</v>
      </c>
      <c r="AT174" s="237" t="s">
        <v>145</v>
      </c>
      <c r="AU174" s="237" t="s">
        <v>79</v>
      </c>
      <c r="AY174" s="18" t="s">
        <v>142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8" t="s">
        <v>77</v>
      </c>
      <c r="BK174" s="238">
        <f>ROUND(I174*H174,2)</f>
        <v>0</v>
      </c>
      <c r="BL174" s="18" t="s">
        <v>150</v>
      </c>
      <c r="BM174" s="237" t="s">
        <v>1281</v>
      </c>
    </row>
    <row r="175" spans="1:65" s="2" customFormat="1" ht="36" customHeight="1">
      <c r="A175" s="39"/>
      <c r="B175" s="40"/>
      <c r="C175" s="227" t="s">
        <v>262</v>
      </c>
      <c r="D175" s="227" t="s">
        <v>145</v>
      </c>
      <c r="E175" s="228" t="s">
        <v>291</v>
      </c>
      <c r="F175" s="229" t="s">
        <v>292</v>
      </c>
      <c r="G175" s="230" t="s">
        <v>265</v>
      </c>
      <c r="H175" s="231">
        <v>1.24</v>
      </c>
      <c r="I175" s="232"/>
      <c r="J175" s="231">
        <f>ROUND(I175*H175,2)</f>
        <v>0</v>
      </c>
      <c r="K175" s="229" t="s">
        <v>149</v>
      </c>
      <c r="L175" s="45"/>
      <c r="M175" s="233" t="s">
        <v>18</v>
      </c>
      <c r="N175" s="234" t="s">
        <v>41</v>
      </c>
      <c r="O175" s="85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7" t="s">
        <v>150</v>
      </c>
      <c r="AT175" s="237" t="s">
        <v>145</v>
      </c>
      <c r="AU175" s="237" t="s">
        <v>79</v>
      </c>
      <c r="AY175" s="18" t="s">
        <v>142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77</v>
      </c>
      <c r="BK175" s="238">
        <f>ROUND(I175*H175,2)</f>
        <v>0</v>
      </c>
      <c r="BL175" s="18" t="s">
        <v>150</v>
      </c>
      <c r="BM175" s="237" t="s">
        <v>1282</v>
      </c>
    </row>
    <row r="176" spans="1:63" s="12" customFormat="1" ht="25.9" customHeight="1">
      <c r="A176" s="12"/>
      <c r="B176" s="211"/>
      <c r="C176" s="212"/>
      <c r="D176" s="213" t="s">
        <v>69</v>
      </c>
      <c r="E176" s="214" t="s">
        <v>294</v>
      </c>
      <c r="F176" s="214" t="s">
        <v>295</v>
      </c>
      <c r="G176" s="212"/>
      <c r="H176" s="212"/>
      <c r="I176" s="215"/>
      <c r="J176" s="216">
        <f>BK176</f>
        <v>0</v>
      </c>
      <c r="K176" s="212"/>
      <c r="L176" s="217"/>
      <c r="M176" s="218"/>
      <c r="N176" s="219"/>
      <c r="O176" s="219"/>
      <c r="P176" s="220">
        <f>P177+P185+P201+P203</f>
        <v>0</v>
      </c>
      <c r="Q176" s="219"/>
      <c r="R176" s="220">
        <f>R177+R185+R201+R203</f>
        <v>0.0112322</v>
      </c>
      <c r="S176" s="219"/>
      <c r="T176" s="221">
        <f>T177+T185+T201+T203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2" t="s">
        <v>79</v>
      </c>
      <c r="AT176" s="223" t="s">
        <v>69</v>
      </c>
      <c r="AU176" s="223" t="s">
        <v>70</v>
      </c>
      <c r="AY176" s="222" t="s">
        <v>142</v>
      </c>
      <c r="BK176" s="224">
        <f>BK177+BK185+BK201+BK203</f>
        <v>0</v>
      </c>
    </row>
    <row r="177" spans="1:63" s="12" customFormat="1" ht="22.8" customHeight="1">
      <c r="A177" s="12"/>
      <c r="B177" s="211"/>
      <c r="C177" s="212"/>
      <c r="D177" s="213" t="s">
        <v>69</v>
      </c>
      <c r="E177" s="225" t="s">
        <v>615</v>
      </c>
      <c r="F177" s="225" t="s">
        <v>616</v>
      </c>
      <c r="G177" s="212"/>
      <c r="H177" s="212"/>
      <c r="I177" s="215"/>
      <c r="J177" s="226">
        <f>BK177</f>
        <v>0</v>
      </c>
      <c r="K177" s="212"/>
      <c r="L177" s="217"/>
      <c r="M177" s="218"/>
      <c r="N177" s="219"/>
      <c r="O177" s="219"/>
      <c r="P177" s="220">
        <f>SUM(P178:P184)</f>
        <v>0</v>
      </c>
      <c r="Q177" s="219"/>
      <c r="R177" s="220">
        <f>SUM(R178:R184)</f>
        <v>0</v>
      </c>
      <c r="S177" s="219"/>
      <c r="T177" s="221">
        <f>SUM(T178:T184)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2" t="s">
        <v>79</v>
      </c>
      <c r="AT177" s="223" t="s">
        <v>69</v>
      </c>
      <c r="AU177" s="223" t="s">
        <v>77</v>
      </c>
      <c r="AY177" s="222" t="s">
        <v>142</v>
      </c>
      <c r="BK177" s="224">
        <f>SUM(BK178:BK184)</f>
        <v>0</v>
      </c>
    </row>
    <row r="178" spans="1:65" s="2" customFormat="1" ht="16.5" customHeight="1">
      <c r="A178" s="39"/>
      <c r="B178" s="40"/>
      <c r="C178" s="227" t="s">
        <v>267</v>
      </c>
      <c r="D178" s="227" t="s">
        <v>145</v>
      </c>
      <c r="E178" s="228" t="s">
        <v>1283</v>
      </c>
      <c r="F178" s="229" t="s">
        <v>1284</v>
      </c>
      <c r="G178" s="230" t="s">
        <v>632</v>
      </c>
      <c r="H178" s="231">
        <v>1</v>
      </c>
      <c r="I178" s="232"/>
      <c r="J178" s="231">
        <f>ROUND(I178*H178,2)</f>
        <v>0</v>
      </c>
      <c r="K178" s="229" t="s">
        <v>231</v>
      </c>
      <c r="L178" s="45"/>
      <c r="M178" s="233" t="s">
        <v>18</v>
      </c>
      <c r="N178" s="234" t="s">
        <v>41</v>
      </c>
      <c r="O178" s="85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7" t="s">
        <v>150</v>
      </c>
      <c r="AT178" s="237" t="s">
        <v>145</v>
      </c>
      <c r="AU178" s="237" t="s">
        <v>79</v>
      </c>
      <c r="AY178" s="18" t="s">
        <v>142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8" t="s">
        <v>77</v>
      </c>
      <c r="BK178" s="238">
        <f>ROUND(I178*H178,2)</f>
        <v>0</v>
      </c>
      <c r="BL178" s="18" t="s">
        <v>150</v>
      </c>
      <c r="BM178" s="237" t="s">
        <v>1285</v>
      </c>
    </row>
    <row r="179" spans="1:51" s="13" customFormat="1" ht="12">
      <c r="A179" s="13"/>
      <c r="B179" s="239"/>
      <c r="C179" s="240"/>
      <c r="D179" s="241" t="s">
        <v>152</v>
      </c>
      <c r="E179" s="242" t="s">
        <v>18</v>
      </c>
      <c r="F179" s="243" t="s">
        <v>1122</v>
      </c>
      <c r="G179" s="240"/>
      <c r="H179" s="242" t="s">
        <v>18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152</v>
      </c>
      <c r="AU179" s="249" t="s">
        <v>79</v>
      </c>
      <c r="AV179" s="13" t="s">
        <v>77</v>
      </c>
      <c r="AW179" s="13" t="s">
        <v>32</v>
      </c>
      <c r="AX179" s="13" t="s">
        <v>70</v>
      </c>
      <c r="AY179" s="249" t="s">
        <v>142</v>
      </c>
    </row>
    <row r="180" spans="1:51" s="14" customFormat="1" ht="12">
      <c r="A180" s="14"/>
      <c r="B180" s="250"/>
      <c r="C180" s="251"/>
      <c r="D180" s="241" t="s">
        <v>152</v>
      </c>
      <c r="E180" s="252" t="s">
        <v>18</v>
      </c>
      <c r="F180" s="253" t="s">
        <v>77</v>
      </c>
      <c r="G180" s="251"/>
      <c r="H180" s="254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152</v>
      </c>
      <c r="AU180" s="260" t="s">
        <v>79</v>
      </c>
      <c r="AV180" s="14" t="s">
        <v>79</v>
      </c>
      <c r="AW180" s="14" t="s">
        <v>32</v>
      </c>
      <c r="AX180" s="14" t="s">
        <v>70</v>
      </c>
      <c r="AY180" s="260" t="s">
        <v>142</v>
      </c>
    </row>
    <row r="181" spans="1:51" s="15" customFormat="1" ht="12">
      <c r="A181" s="15"/>
      <c r="B181" s="261"/>
      <c r="C181" s="262"/>
      <c r="D181" s="241" t="s">
        <v>152</v>
      </c>
      <c r="E181" s="263" t="s">
        <v>18</v>
      </c>
      <c r="F181" s="264" t="s">
        <v>156</v>
      </c>
      <c r="G181" s="262"/>
      <c r="H181" s="265">
        <v>1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1" t="s">
        <v>152</v>
      </c>
      <c r="AU181" s="271" t="s">
        <v>79</v>
      </c>
      <c r="AV181" s="15" t="s">
        <v>150</v>
      </c>
      <c r="AW181" s="15" t="s">
        <v>32</v>
      </c>
      <c r="AX181" s="15" t="s">
        <v>77</v>
      </c>
      <c r="AY181" s="271" t="s">
        <v>142</v>
      </c>
    </row>
    <row r="182" spans="1:65" s="2" customFormat="1" ht="16.5" customHeight="1">
      <c r="A182" s="39"/>
      <c r="B182" s="40"/>
      <c r="C182" s="227" t="s">
        <v>272</v>
      </c>
      <c r="D182" s="227" t="s">
        <v>145</v>
      </c>
      <c r="E182" s="228" t="s">
        <v>1286</v>
      </c>
      <c r="F182" s="229" t="s">
        <v>1287</v>
      </c>
      <c r="G182" s="230" t="s">
        <v>641</v>
      </c>
      <c r="H182" s="231">
        <v>1</v>
      </c>
      <c r="I182" s="232"/>
      <c r="J182" s="231">
        <f>ROUND(I182*H182,2)</f>
        <v>0</v>
      </c>
      <c r="K182" s="229" t="s">
        <v>231</v>
      </c>
      <c r="L182" s="45"/>
      <c r="M182" s="233" t="s">
        <v>18</v>
      </c>
      <c r="N182" s="234" t="s">
        <v>41</v>
      </c>
      <c r="O182" s="85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7" t="s">
        <v>150</v>
      </c>
      <c r="AT182" s="237" t="s">
        <v>145</v>
      </c>
      <c r="AU182" s="237" t="s">
        <v>79</v>
      </c>
      <c r="AY182" s="18" t="s">
        <v>142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8" t="s">
        <v>77</v>
      </c>
      <c r="BK182" s="238">
        <f>ROUND(I182*H182,2)</f>
        <v>0</v>
      </c>
      <c r="BL182" s="18" t="s">
        <v>150</v>
      </c>
      <c r="BM182" s="237" t="s">
        <v>1288</v>
      </c>
    </row>
    <row r="183" spans="1:51" s="14" customFormat="1" ht="12">
      <c r="A183" s="14"/>
      <c r="B183" s="250"/>
      <c r="C183" s="251"/>
      <c r="D183" s="241" t="s">
        <v>152</v>
      </c>
      <c r="E183" s="252" t="s">
        <v>18</v>
      </c>
      <c r="F183" s="253" t="s">
        <v>77</v>
      </c>
      <c r="G183" s="251"/>
      <c r="H183" s="254">
        <v>1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152</v>
      </c>
      <c r="AU183" s="260" t="s">
        <v>79</v>
      </c>
      <c r="AV183" s="14" t="s">
        <v>79</v>
      </c>
      <c r="AW183" s="14" t="s">
        <v>32</v>
      </c>
      <c r="AX183" s="14" t="s">
        <v>70</v>
      </c>
      <c r="AY183" s="260" t="s">
        <v>142</v>
      </c>
    </row>
    <row r="184" spans="1:51" s="15" customFormat="1" ht="12">
      <c r="A184" s="15"/>
      <c r="B184" s="261"/>
      <c r="C184" s="262"/>
      <c r="D184" s="241" t="s">
        <v>152</v>
      </c>
      <c r="E184" s="263" t="s">
        <v>18</v>
      </c>
      <c r="F184" s="264" t="s">
        <v>156</v>
      </c>
      <c r="G184" s="262"/>
      <c r="H184" s="265">
        <v>1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152</v>
      </c>
      <c r="AU184" s="271" t="s">
        <v>79</v>
      </c>
      <c r="AV184" s="15" t="s">
        <v>150</v>
      </c>
      <c r="AW184" s="15" t="s">
        <v>32</v>
      </c>
      <c r="AX184" s="15" t="s">
        <v>77</v>
      </c>
      <c r="AY184" s="271" t="s">
        <v>142</v>
      </c>
    </row>
    <row r="185" spans="1:63" s="12" customFormat="1" ht="22.8" customHeight="1">
      <c r="A185" s="12"/>
      <c r="B185" s="211"/>
      <c r="C185" s="212"/>
      <c r="D185" s="213" t="s">
        <v>69</v>
      </c>
      <c r="E185" s="225" t="s">
        <v>689</v>
      </c>
      <c r="F185" s="225" t="s">
        <v>690</v>
      </c>
      <c r="G185" s="212"/>
      <c r="H185" s="212"/>
      <c r="I185" s="215"/>
      <c r="J185" s="226">
        <f>BK185</f>
        <v>0</v>
      </c>
      <c r="K185" s="212"/>
      <c r="L185" s="217"/>
      <c r="M185" s="218"/>
      <c r="N185" s="219"/>
      <c r="O185" s="219"/>
      <c r="P185" s="220">
        <f>SUM(P186:P200)</f>
        <v>0</v>
      </c>
      <c r="Q185" s="219"/>
      <c r="R185" s="220">
        <f>SUM(R186:R200)</f>
        <v>0.00162</v>
      </c>
      <c r="S185" s="219"/>
      <c r="T185" s="221">
        <f>SUM(T186:T200)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2" t="s">
        <v>79</v>
      </c>
      <c r="AT185" s="223" t="s">
        <v>69</v>
      </c>
      <c r="AU185" s="223" t="s">
        <v>77</v>
      </c>
      <c r="AY185" s="222" t="s">
        <v>142</v>
      </c>
      <c r="BK185" s="224">
        <f>SUM(BK186:BK200)</f>
        <v>0</v>
      </c>
    </row>
    <row r="186" spans="1:65" s="2" customFormat="1" ht="16.5" customHeight="1">
      <c r="A186" s="39"/>
      <c r="B186" s="40"/>
      <c r="C186" s="227" t="s">
        <v>276</v>
      </c>
      <c r="D186" s="227" t="s">
        <v>145</v>
      </c>
      <c r="E186" s="228" t="s">
        <v>1289</v>
      </c>
      <c r="F186" s="229" t="s">
        <v>1290</v>
      </c>
      <c r="G186" s="230" t="s">
        <v>316</v>
      </c>
      <c r="H186" s="231">
        <v>3.55</v>
      </c>
      <c r="I186" s="232"/>
      <c r="J186" s="231">
        <f>ROUND(I186*H186,2)</f>
        <v>0</v>
      </c>
      <c r="K186" s="229" t="s">
        <v>149</v>
      </c>
      <c r="L186" s="45"/>
      <c r="M186" s="233" t="s">
        <v>18</v>
      </c>
      <c r="N186" s="234" t="s">
        <v>41</v>
      </c>
      <c r="O186" s="85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7" t="s">
        <v>251</v>
      </c>
      <c r="AT186" s="237" t="s">
        <v>145</v>
      </c>
      <c r="AU186" s="237" t="s">
        <v>79</v>
      </c>
      <c r="AY186" s="18" t="s">
        <v>142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8" t="s">
        <v>77</v>
      </c>
      <c r="BK186" s="238">
        <f>ROUND(I186*H186,2)</f>
        <v>0</v>
      </c>
      <c r="BL186" s="18" t="s">
        <v>251</v>
      </c>
      <c r="BM186" s="237" t="s">
        <v>1291</v>
      </c>
    </row>
    <row r="187" spans="1:51" s="13" customFormat="1" ht="12">
      <c r="A187" s="13"/>
      <c r="B187" s="239"/>
      <c r="C187" s="240"/>
      <c r="D187" s="241" t="s">
        <v>152</v>
      </c>
      <c r="E187" s="242" t="s">
        <v>18</v>
      </c>
      <c r="F187" s="243" t="s">
        <v>1122</v>
      </c>
      <c r="G187" s="240"/>
      <c r="H187" s="242" t="s">
        <v>18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152</v>
      </c>
      <c r="AU187" s="249" t="s">
        <v>79</v>
      </c>
      <c r="AV187" s="13" t="s">
        <v>77</v>
      </c>
      <c r="AW187" s="13" t="s">
        <v>32</v>
      </c>
      <c r="AX187" s="13" t="s">
        <v>70</v>
      </c>
      <c r="AY187" s="249" t="s">
        <v>142</v>
      </c>
    </row>
    <row r="188" spans="1:51" s="13" customFormat="1" ht="12">
      <c r="A188" s="13"/>
      <c r="B188" s="239"/>
      <c r="C188" s="240"/>
      <c r="D188" s="241" t="s">
        <v>152</v>
      </c>
      <c r="E188" s="242" t="s">
        <v>18</v>
      </c>
      <c r="F188" s="243" t="s">
        <v>1292</v>
      </c>
      <c r="G188" s="240"/>
      <c r="H188" s="242" t="s">
        <v>18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152</v>
      </c>
      <c r="AU188" s="249" t="s">
        <v>79</v>
      </c>
      <c r="AV188" s="13" t="s">
        <v>77</v>
      </c>
      <c r="AW188" s="13" t="s">
        <v>32</v>
      </c>
      <c r="AX188" s="13" t="s">
        <v>70</v>
      </c>
      <c r="AY188" s="249" t="s">
        <v>142</v>
      </c>
    </row>
    <row r="189" spans="1:51" s="14" customFormat="1" ht="12">
      <c r="A189" s="14"/>
      <c r="B189" s="250"/>
      <c r="C189" s="251"/>
      <c r="D189" s="241" t="s">
        <v>152</v>
      </c>
      <c r="E189" s="252" t="s">
        <v>18</v>
      </c>
      <c r="F189" s="253" t="s">
        <v>1293</v>
      </c>
      <c r="G189" s="251"/>
      <c r="H189" s="254">
        <v>1.05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152</v>
      </c>
      <c r="AU189" s="260" t="s">
        <v>79</v>
      </c>
      <c r="AV189" s="14" t="s">
        <v>79</v>
      </c>
      <c r="AW189" s="14" t="s">
        <v>32</v>
      </c>
      <c r="AX189" s="14" t="s">
        <v>70</v>
      </c>
      <c r="AY189" s="260" t="s">
        <v>142</v>
      </c>
    </row>
    <row r="190" spans="1:51" s="13" customFormat="1" ht="12">
      <c r="A190" s="13"/>
      <c r="B190" s="239"/>
      <c r="C190" s="240"/>
      <c r="D190" s="241" t="s">
        <v>152</v>
      </c>
      <c r="E190" s="242" t="s">
        <v>18</v>
      </c>
      <c r="F190" s="243" t="s">
        <v>1294</v>
      </c>
      <c r="G190" s="240"/>
      <c r="H190" s="242" t="s">
        <v>18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152</v>
      </c>
      <c r="AU190" s="249" t="s">
        <v>79</v>
      </c>
      <c r="AV190" s="13" t="s">
        <v>77</v>
      </c>
      <c r="AW190" s="13" t="s">
        <v>32</v>
      </c>
      <c r="AX190" s="13" t="s">
        <v>70</v>
      </c>
      <c r="AY190" s="249" t="s">
        <v>142</v>
      </c>
    </row>
    <row r="191" spans="1:51" s="14" customFormat="1" ht="12">
      <c r="A191" s="14"/>
      <c r="B191" s="250"/>
      <c r="C191" s="251"/>
      <c r="D191" s="241" t="s">
        <v>152</v>
      </c>
      <c r="E191" s="252" t="s">
        <v>18</v>
      </c>
      <c r="F191" s="253" t="s">
        <v>1271</v>
      </c>
      <c r="G191" s="251"/>
      <c r="H191" s="254">
        <v>2.5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152</v>
      </c>
      <c r="AU191" s="260" t="s">
        <v>79</v>
      </c>
      <c r="AV191" s="14" t="s">
        <v>79</v>
      </c>
      <c r="AW191" s="14" t="s">
        <v>32</v>
      </c>
      <c r="AX191" s="14" t="s">
        <v>70</v>
      </c>
      <c r="AY191" s="260" t="s">
        <v>142</v>
      </c>
    </row>
    <row r="192" spans="1:51" s="15" customFormat="1" ht="12">
      <c r="A192" s="15"/>
      <c r="B192" s="261"/>
      <c r="C192" s="262"/>
      <c r="D192" s="241" t="s">
        <v>152</v>
      </c>
      <c r="E192" s="263" t="s">
        <v>18</v>
      </c>
      <c r="F192" s="264" t="s">
        <v>156</v>
      </c>
      <c r="G192" s="262"/>
      <c r="H192" s="265">
        <v>3.55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1" t="s">
        <v>152</v>
      </c>
      <c r="AU192" s="271" t="s">
        <v>79</v>
      </c>
      <c r="AV192" s="15" t="s">
        <v>150</v>
      </c>
      <c r="AW192" s="15" t="s">
        <v>32</v>
      </c>
      <c r="AX192" s="15" t="s">
        <v>77</v>
      </c>
      <c r="AY192" s="271" t="s">
        <v>142</v>
      </c>
    </row>
    <row r="193" spans="1:65" s="2" customFormat="1" ht="16.5" customHeight="1">
      <c r="A193" s="39"/>
      <c r="B193" s="40"/>
      <c r="C193" s="272" t="s">
        <v>7</v>
      </c>
      <c r="D193" s="272" t="s">
        <v>321</v>
      </c>
      <c r="E193" s="273" t="s">
        <v>1295</v>
      </c>
      <c r="F193" s="274" t="s">
        <v>1296</v>
      </c>
      <c r="G193" s="275" t="s">
        <v>148</v>
      </c>
      <c r="H193" s="276">
        <v>0.2</v>
      </c>
      <c r="I193" s="277"/>
      <c r="J193" s="276">
        <f>ROUND(I193*H193,2)</f>
        <v>0</v>
      </c>
      <c r="K193" s="274" t="s">
        <v>231</v>
      </c>
      <c r="L193" s="278"/>
      <c r="M193" s="279" t="s">
        <v>18</v>
      </c>
      <c r="N193" s="280" t="s">
        <v>41</v>
      </c>
      <c r="O193" s="85"/>
      <c r="P193" s="235">
        <f>O193*H193</f>
        <v>0</v>
      </c>
      <c r="Q193" s="235">
        <v>0.0081</v>
      </c>
      <c r="R193" s="235">
        <f>Q193*H193</f>
        <v>0.00162</v>
      </c>
      <c r="S193" s="235">
        <v>0</v>
      </c>
      <c r="T193" s="23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7" t="s">
        <v>324</v>
      </c>
      <c r="AT193" s="237" t="s">
        <v>321</v>
      </c>
      <c r="AU193" s="237" t="s">
        <v>79</v>
      </c>
      <c r="AY193" s="18" t="s">
        <v>142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77</v>
      </c>
      <c r="BK193" s="238">
        <f>ROUND(I193*H193,2)</f>
        <v>0</v>
      </c>
      <c r="BL193" s="18" t="s">
        <v>251</v>
      </c>
      <c r="BM193" s="237" t="s">
        <v>1297</v>
      </c>
    </row>
    <row r="194" spans="1:51" s="13" customFormat="1" ht="12">
      <c r="A194" s="13"/>
      <c r="B194" s="239"/>
      <c r="C194" s="240"/>
      <c r="D194" s="241" t="s">
        <v>152</v>
      </c>
      <c r="E194" s="242" t="s">
        <v>18</v>
      </c>
      <c r="F194" s="243" t="s">
        <v>1122</v>
      </c>
      <c r="G194" s="240"/>
      <c r="H194" s="242" t="s">
        <v>18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152</v>
      </c>
      <c r="AU194" s="249" t="s">
        <v>79</v>
      </c>
      <c r="AV194" s="13" t="s">
        <v>77</v>
      </c>
      <c r="AW194" s="13" t="s">
        <v>32</v>
      </c>
      <c r="AX194" s="13" t="s">
        <v>70</v>
      </c>
      <c r="AY194" s="249" t="s">
        <v>142</v>
      </c>
    </row>
    <row r="195" spans="1:51" s="13" customFormat="1" ht="12">
      <c r="A195" s="13"/>
      <c r="B195" s="239"/>
      <c r="C195" s="240"/>
      <c r="D195" s="241" t="s">
        <v>152</v>
      </c>
      <c r="E195" s="242" t="s">
        <v>18</v>
      </c>
      <c r="F195" s="243" t="s">
        <v>1292</v>
      </c>
      <c r="G195" s="240"/>
      <c r="H195" s="242" t="s">
        <v>18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152</v>
      </c>
      <c r="AU195" s="249" t="s">
        <v>79</v>
      </c>
      <c r="AV195" s="13" t="s">
        <v>77</v>
      </c>
      <c r="AW195" s="13" t="s">
        <v>32</v>
      </c>
      <c r="AX195" s="13" t="s">
        <v>70</v>
      </c>
      <c r="AY195" s="249" t="s">
        <v>142</v>
      </c>
    </row>
    <row r="196" spans="1:51" s="14" customFormat="1" ht="12">
      <c r="A196" s="14"/>
      <c r="B196" s="250"/>
      <c r="C196" s="251"/>
      <c r="D196" s="241" t="s">
        <v>152</v>
      </c>
      <c r="E196" s="252" t="s">
        <v>18</v>
      </c>
      <c r="F196" s="253" t="s">
        <v>1298</v>
      </c>
      <c r="G196" s="251"/>
      <c r="H196" s="254">
        <v>0.02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152</v>
      </c>
      <c r="AU196" s="260" t="s">
        <v>79</v>
      </c>
      <c r="AV196" s="14" t="s">
        <v>79</v>
      </c>
      <c r="AW196" s="14" t="s">
        <v>32</v>
      </c>
      <c r="AX196" s="14" t="s">
        <v>70</v>
      </c>
      <c r="AY196" s="260" t="s">
        <v>142</v>
      </c>
    </row>
    <row r="197" spans="1:51" s="13" customFormat="1" ht="12">
      <c r="A197" s="13"/>
      <c r="B197" s="239"/>
      <c r="C197" s="240"/>
      <c r="D197" s="241" t="s">
        <v>152</v>
      </c>
      <c r="E197" s="242" t="s">
        <v>18</v>
      </c>
      <c r="F197" s="243" t="s">
        <v>1294</v>
      </c>
      <c r="G197" s="240"/>
      <c r="H197" s="242" t="s">
        <v>18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152</v>
      </c>
      <c r="AU197" s="249" t="s">
        <v>79</v>
      </c>
      <c r="AV197" s="13" t="s">
        <v>77</v>
      </c>
      <c r="AW197" s="13" t="s">
        <v>32</v>
      </c>
      <c r="AX197" s="13" t="s">
        <v>70</v>
      </c>
      <c r="AY197" s="249" t="s">
        <v>142</v>
      </c>
    </row>
    <row r="198" spans="1:51" s="14" customFormat="1" ht="12">
      <c r="A198" s="14"/>
      <c r="B198" s="250"/>
      <c r="C198" s="251"/>
      <c r="D198" s="241" t="s">
        <v>152</v>
      </c>
      <c r="E198" s="252" t="s">
        <v>18</v>
      </c>
      <c r="F198" s="253" t="s">
        <v>1252</v>
      </c>
      <c r="G198" s="251"/>
      <c r="H198" s="254">
        <v>0.18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152</v>
      </c>
      <c r="AU198" s="260" t="s">
        <v>79</v>
      </c>
      <c r="AV198" s="14" t="s">
        <v>79</v>
      </c>
      <c r="AW198" s="14" t="s">
        <v>32</v>
      </c>
      <c r="AX198" s="14" t="s">
        <v>70</v>
      </c>
      <c r="AY198" s="260" t="s">
        <v>142</v>
      </c>
    </row>
    <row r="199" spans="1:51" s="15" customFormat="1" ht="12">
      <c r="A199" s="15"/>
      <c r="B199" s="261"/>
      <c r="C199" s="262"/>
      <c r="D199" s="241" t="s">
        <v>152</v>
      </c>
      <c r="E199" s="263" t="s">
        <v>18</v>
      </c>
      <c r="F199" s="264" t="s">
        <v>156</v>
      </c>
      <c r="G199" s="262"/>
      <c r="H199" s="265">
        <v>0.19999999999999998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1" t="s">
        <v>152</v>
      </c>
      <c r="AU199" s="271" t="s">
        <v>79</v>
      </c>
      <c r="AV199" s="15" t="s">
        <v>150</v>
      </c>
      <c r="AW199" s="15" t="s">
        <v>32</v>
      </c>
      <c r="AX199" s="15" t="s">
        <v>77</v>
      </c>
      <c r="AY199" s="271" t="s">
        <v>142</v>
      </c>
    </row>
    <row r="200" spans="1:65" s="2" customFormat="1" ht="24" customHeight="1">
      <c r="A200" s="39"/>
      <c r="B200" s="40"/>
      <c r="C200" s="227" t="s">
        <v>286</v>
      </c>
      <c r="D200" s="227" t="s">
        <v>145</v>
      </c>
      <c r="E200" s="228" t="s">
        <v>716</v>
      </c>
      <c r="F200" s="229" t="s">
        <v>717</v>
      </c>
      <c r="G200" s="230" t="s">
        <v>309</v>
      </c>
      <c r="H200" s="232"/>
      <c r="I200" s="232"/>
      <c r="J200" s="231">
        <f>ROUND(I200*H200,2)</f>
        <v>0</v>
      </c>
      <c r="K200" s="229" t="s">
        <v>149</v>
      </c>
      <c r="L200" s="45"/>
      <c r="M200" s="233" t="s">
        <v>18</v>
      </c>
      <c r="N200" s="234" t="s">
        <v>41</v>
      </c>
      <c r="O200" s="85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7" t="s">
        <v>251</v>
      </c>
      <c r="AT200" s="237" t="s">
        <v>145</v>
      </c>
      <c r="AU200" s="237" t="s">
        <v>79</v>
      </c>
      <c r="AY200" s="18" t="s">
        <v>142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8" t="s">
        <v>77</v>
      </c>
      <c r="BK200" s="238">
        <f>ROUND(I200*H200,2)</f>
        <v>0</v>
      </c>
      <c r="BL200" s="18" t="s">
        <v>251</v>
      </c>
      <c r="BM200" s="237" t="s">
        <v>1299</v>
      </c>
    </row>
    <row r="201" spans="1:63" s="12" customFormat="1" ht="22.8" customHeight="1">
      <c r="A201" s="12"/>
      <c r="B201" s="211"/>
      <c r="C201" s="212"/>
      <c r="D201" s="213" t="s">
        <v>69</v>
      </c>
      <c r="E201" s="225" t="s">
        <v>835</v>
      </c>
      <c r="F201" s="225" t="s">
        <v>836</v>
      </c>
      <c r="G201" s="212"/>
      <c r="H201" s="212"/>
      <c r="I201" s="215"/>
      <c r="J201" s="226">
        <f>BK201</f>
        <v>0</v>
      </c>
      <c r="K201" s="212"/>
      <c r="L201" s="217"/>
      <c r="M201" s="218"/>
      <c r="N201" s="219"/>
      <c r="O201" s="219"/>
      <c r="P201" s="220">
        <f>P202</f>
        <v>0</v>
      </c>
      <c r="Q201" s="219"/>
      <c r="R201" s="220">
        <f>R202</f>
        <v>0</v>
      </c>
      <c r="S201" s="219"/>
      <c r="T201" s="221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2" t="s">
        <v>79</v>
      </c>
      <c r="AT201" s="223" t="s">
        <v>69</v>
      </c>
      <c r="AU201" s="223" t="s">
        <v>77</v>
      </c>
      <c r="AY201" s="222" t="s">
        <v>142</v>
      </c>
      <c r="BK201" s="224">
        <f>BK202</f>
        <v>0</v>
      </c>
    </row>
    <row r="202" spans="1:65" s="2" customFormat="1" ht="16.5" customHeight="1">
      <c r="A202" s="39"/>
      <c r="B202" s="40"/>
      <c r="C202" s="227" t="s">
        <v>290</v>
      </c>
      <c r="D202" s="227" t="s">
        <v>145</v>
      </c>
      <c r="E202" s="228" t="s">
        <v>1300</v>
      </c>
      <c r="F202" s="229" t="s">
        <v>1301</v>
      </c>
      <c r="G202" s="230" t="s">
        <v>230</v>
      </c>
      <c r="H202" s="231">
        <v>6</v>
      </c>
      <c r="I202" s="232"/>
      <c r="J202" s="231">
        <f>ROUND(I202*H202,2)</f>
        <v>0</v>
      </c>
      <c r="K202" s="229" t="s">
        <v>231</v>
      </c>
      <c r="L202" s="45"/>
      <c r="M202" s="233" t="s">
        <v>18</v>
      </c>
      <c r="N202" s="234" t="s">
        <v>41</v>
      </c>
      <c r="O202" s="85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7" t="s">
        <v>251</v>
      </c>
      <c r="AT202" s="237" t="s">
        <v>145</v>
      </c>
      <c r="AU202" s="237" t="s">
        <v>79</v>
      </c>
      <c r="AY202" s="18" t="s">
        <v>142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8" t="s">
        <v>77</v>
      </c>
      <c r="BK202" s="238">
        <f>ROUND(I202*H202,2)</f>
        <v>0</v>
      </c>
      <c r="BL202" s="18" t="s">
        <v>251</v>
      </c>
      <c r="BM202" s="237" t="s">
        <v>1302</v>
      </c>
    </row>
    <row r="203" spans="1:63" s="12" customFormat="1" ht="22.8" customHeight="1">
      <c r="A203" s="12"/>
      <c r="B203" s="211"/>
      <c r="C203" s="212"/>
      <c r="D203" s="213" t="s">
        <v>69</v>
      </c>
      <c r="E203" s="225" t="s">
        <v>855</v>
      </c>
      <c r="F203" s="225" t="s">
        <v>856</v>
      </c>
      <c r="G203" s="212"/>
      <c r="H203" s="212"/>
      <c r="I203" s="215"/>
      <c r="J203" s="226">
        <f>BK203</f>
        <v>0</v>
      </c>
      <c r="K203" s="212"/>
      <c r="L203" s="217"/>
      <c r="M203" s="218"/>
      <c r="N203" s="219"/>
      <c r="O203" s="219"/>
      <c r="P203" s="220">
        <f>SUM(P204:P207)</f>
        <v>0</v>
      </c>
      <c r="Q203" s="219"/>
      <c r="R203" s="220">
        <f>SUM(R204:R207)</f>
        <v>0.0096122</v>
      </c>
      <c r="S203" s="219"/>
      <c r="T203" s="221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2" t="s">
        <v>79</v>
      </c>
      <c r="AT203" s="223" t="s">
        <v>69</v>
      </c>
      <c r="AU203" s="223" t="s">
        <v>77</v>
      </c>
      <c r="AY203" s="222" t="s">
        <v>142</v>
      </c>
      <c r="BK203" s="224">
        <f>SUM(BK204:BK207)</f>
        <v>0</v>
      </c>
    </row>
    <row r="204" spans="1:65" s="2" customFormat="1" ht="24" customHeight="1">
      <c r="A204" s="39"/>
      <c r="B204" s="40"/>
      <c r="C204" s="227" t="s">
        <v>298</v>
      </c>
      <c r="D204" s="227" t="s">
        <v>145</v>
      </c>
      <c r="E204" s="228" t="s">
        <v>864</v>
      </c>
      <c r="F204" s="229" t="s">
        <v>865</v>
      </c>
      <c r="G204" s="230" t="s">
        <v>148</v>
      </c>
      <c r="H204" s="231">
        <v>36.97</v>
      </c>
      <c r="I204" s="232"/>
      <c r="J204" s="231">
        <f>ROUND(I204*H204,2)</f>
        <v>0</v>
      </c>
      <c r="K204" s="229" t="s">
        <v>149</v>
      </c>
      <c r="L204" s="45"/>
      <c r="M204" s="233" t="s">
        <v>18</v>
      </c>
      <c r="N204" s="234" t="s">
        <v>41</v>
      </c>
      <c r="O204" s="85"/>
      <c r="P204" s="235">
        <f>O204*H204</f>
        <v>0</v>
      </c>
      <c r="Q204" s="235">
        <v>0.00026</v>
      </c>
      <c r="R204" s="235">
        <f>Q204*H204</f>
        <v>0.0096122</v>
      </c>
      <c r="S204" s="235">
        <v>0</v>
      </c>
      <c r="T204" s="23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7" t="s">
        <v>251</v>
      </c>
      <c r="AT204" s="237" t="s">
        <v>145</v>
      </c>
      <c r="AU204" s="237" t="s">
        <v>79</v>
      </c>
      <c r="AY204" s="18" t="s">
        <v>142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8" t="s">
        <v>77</v>
      </c>
      <c r="BK204" s="238">
        <f>ROUND(I204*H204,2)</f>
        <v>0</v>
      </c>
      <c r="BL204" s="18" t="s">
        <v>251</v>
      </c>
      <c r="BM204" s="237" t="s">
        <v>1303</v>
      </c>
    </row>
    <row r="205" spans="1:51" s="14" customFormat="1" ht="12">
      <c r="A205" s="14"/>
      <c r="B205" s="250"/>
      <c r="C205" s="251"/>
      <c r="D205" s="241" t="s">
        <v>152</v>
      </c>
      <c r="E205" s="252" t="s">
        <v>18</v>
      </c>
      <c r="F205" s="253" t="s">
        <v>1304</v>
      </c>
      <c r="G205" s="251"/>
      <c r="H205" s="254">
        <v>36.22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152</v>
      </c>
      <c r="AU205" s="260" t="s">
        <v>79</v>
      </c>
      <c r="AV205" s="14" t="s">
        <v>79</v>
      </c>
      <c r="AW205" s="14" t="s">
        <v>32</v>
      </c>
      <c r="AX205" s="14" t="s">
        <v>70</v>
      </c>
      <c r="AY205" s="260" t="s">
        <v>142</v>
      </c>
    </row>
    <row r="206" spans="1:51" s="14" customFormat="1" ht="12">
      <c r="A206" s="14"/>
      <c r="B206" s="250"/>
      <c r="C206" s="251"/>
      <c r="D206" s="241" t="s">
        <v>152</v>
      </c>
      <c r="E206" s="252" t="s">
        <v>18</v>
      </c>
      <c r="F206" s="253" t="s">
        <v>1305</v>
      </c>
      <c r="G206" s="251"/>
      <c r="H206" s="254">
        <v>0.75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152</v>
      </c>
      <c r="AU206" s="260" t="s">
        <v>79</v>
      </c>
      <c r="AV206" s="14" t="s">
        <v>79</v>
      </c>
      <c r="AW206" s="14" t="s">
        <v>32</v>
      </c>
      <c r="AX206" s="14" t="s">
        <v>70</v>
      </c>
      <c r="AY206" s="260" t="s">
        <v>142</v>
      </c>
    </row>
    <row r="207" spans="1:51" s="15" customFormat="1" ht="12">
      <c r="A207" s="15"/>
      <c r="B207" s="261"/>
      <c r="C207" s="262"/>
      <c r="D207" s="241" t="s">
        <v>152</v>
      </c>
      <c r="E207" s="263" t="s">
        <v>18</v>
      </c>
      <c r="F207" s="264" t="s">
        <v>156</v>
      </c>
      <c r="G207" s="262"/>
      <c r="H207" s="265">
        <v>36.97</v>
      </c>
      <c r="I207" s="266"/>
      <c r="J207" s="262"/>
      <c r="K207" s="262"/>
      <c r="L207" s="267"/>
      <c r="M207" s="286"/>
      <c r="N207" s="287"/>
      <c r="O207" s="287"/>
      <c r="P207" s="287"/>
      <c r="Q207" s="287"/>
      <c r="R207" s="287"/>
      <c r="S207" s="287"/>
      <c r="T207" s="28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152</v>
      </c>
      <c r="AU207" s="271" t="s">
        <v>79</v>
      </c>
      <c r="AV207" s="15" t="s">
        <v>150</v>
      </c>
      <c r="AW207" s="15" t="s">
        <v>32</v>
      </c>
      <c r="AX207" s="15" t="s">
        <v>77</v>
      </c>
      <c r="AY207" s="271" t="s">
        <v>142</v>
      </c>
    </row>
    <row r="208" spans="1:31" s="2" customFormat="1" ht="6.95" customHeight="1">
      <c r="A208" s="39"/>
      <c r="B208" s="60"/>
      <c r="C208" s="61"/>
      <c r="D208" s="61"/>
      <c r="E208" s="61"/>
      <c r="F208" s="61"/>
      <c r="G208" s="61"/>
      <c r="H208" s="61"/>
      <c r="I208" s="176"/>
      <c r="J208" s="61"/>
      <c r="K208" s="61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95:K2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6" customFormat="1" ht="45" customHeight="1">
      <c r="B3" s="293"/>
      <c r="C3" s="294" t="s">
        <v>1306</v>
      </c>
      <c r="D3" s="294"/>
      <c r="E3" s="294"/>
      <c r="F3" s="294"/>
      <c r="G3" s="294"/>
      <c r="H3" s="294"/>
      <c r="I3" s="294"/>
      <c r="J3" s="294"/>
      <c r="K3" s="295"/>
    </row>
    <row r="4" spans="2:11" s="1" customFormat="1" ht="25.5" customHeight="1">
      <c r="B4" s="296"/>
      <c r="C4" s="297" t="s">
        <v>1307</v>
      </c>
      <c r="D4" s="297"/>
      <c r="E4" s="297"/>
      <c r="F4" s="297"/>
      <c r="G4" s="297"/>
      <c r="H4" s="297"/>
      <c r="I4" s="297"/>
      <c r="J4" s="297"/>
      <c r="K4" s="298"/>
    </row>
    <row r="5" spans="2:11" s="1" customFormat="1" ht="5.25" customHeight="1">
      <c r="B5" s="296"/>
      <c r="C5" s="299"/>
      <c r="D5" s="299"/>
      <c r="E5" s="299"/>
      <c r="F5" s="299"/>
      <c r="G5" s="299"/>
      <c r="H5" s="299"/>
      <c r="I5" s="299"/>
      <c r="J5" s="299"/>
      <c r="K5" s="298"/>
    </row>
    <row r="6" spans="2:11" s="1" customFormat="1" ht="15" customHeight="1">
      <c r="B6" s="296"/>
      <c r="C6" s="300" t="s">
        <v>1308</v>
      </c>
      <c r="D6" s="300"/>
      <c r="E6" s="300"/>
      <c r="F6" s="300"/>
      <c r="G6" s="300"/>
      <c r="H6" s="300"/>
      <c r="I6" s="300"/>
      <c r="J6" s="300"/>
      <c r="K6" s="298"/>
    </row>
    <row r="7" spans="2:11" s="1" customFormat="1" ht="15" customHeight="1">
      <c r="B7" s="301"/>
      <c r="C7" s="300" t="s">
        <v>1309</v>
      </c>
      <c r="D7" s="300"/>
      <c r="E7" s="300"/>
      <c r="F7" s="300"/>
      <c r="G7" s="300"/>
      <c r="H7" s="300"/>
      <c r="I7" s="300"/>
      <c r="J7" s="300"/>
      <c r="K7" s="298"/>
    </row>
    <row r="8" spans="2:11" s="1" customFormat="1" ht="12.75" customHeight="1">
      <c r="B8" s="301"/>
      <c r="C8" s="300"/>
      <c r="D8" s="300"/>
      <c r="E8" s="300"/>
      <c r="F8" s="300"/>
      <c r="G8" s="300"/>
      <c r="H8" s="300"/>
      <c r="I8" s="300"/>
      <c r="J8" s="300"/>
      <c r="K8" s="298"/>
    </row>
    <row r="9" spans="2:11" s="1" customFormat="1" ht="15" customHeight="1">
      <c r="B9" s="301"/>
      <c r="C9" s="300" t="s">
        <v>1310</v>
      </c>
      <c r="D9" s="300"/>
      <c r="E9" s="300"/>
      <c r="F9" s="300"/>
      <c r="G9" s="300"/>
      <c r="H9" s="300"/>
      <c r="I9" s="300"/>
      <c r="J9" s="300"/>
      <c r="K9" s="298"/>
    </row>
    <row r="10" spans="2:11" s="1" customFormat="1" ht="15" customHeight="1">
      <c r="B10" s="301"/>
      <c r="C10" s="300"/>
      <c r="D10" s="300" t="s">
        <v>1311</v>
      </c>
      <c r="E10" s="300"/>
      <c r="F10" s="300"/>
      <c r="G10" s="300"/>
      <c r="H10" s="300"/>
      <c r="I10" s="300"/>
      <c r="J10" s="300"/>
      <c r="K10" s="298"/>
    </row>
    <row r="11" spans="2:11" s="1" customFormat="1" ht="15" customHeight="1">
      <c r="B11" s="301"/>
      <c r="C11" s="302"/>
      <c r="D11" s="300" t="s">
        <v>1312</v>
      </c>
      <c r="E11" s="300"/>
      <c r="F11" s="300"/>
      <c r="G11" s="300"/>
      <c r="H11" s="300"/>
      <c r="I11" s="300"/>
      <c r="J11" s="300"/>
      <c r="K11" s="298"/>
    </row>
    <row r="12" spans="2:11" s="1" customFormat="1" ht="15" customHeight="1">
      <c r="B12" s="301"/>
      <c r="C12" s="302"/>
      <c r="D12" s="300"/>
      <c r="E12" s="300"/>
      <c r="F12" s="300"/>
      <c r="G12" s="300"/>
      <c r="H12" s="300"/>
      <c r="I12" s="300"/>
      <c r="J12" s="300"/>
      <c r="K12" s="298"/>
    </row>
    <row r="13" spans="2:11" s="1" customFormat="1" ht="15" customHeight="1">
      <c r="B13" s="301"/>
      <c r="C13" s="302"/>
      <c r="D13" s="303" t="s">
        <v>1313</v>
      </c>
      <c r="E13" s="300"/>
      <c r="F13" s="300"/>
      <c r="G13" s="300"/>
      <c r="H13" s="300"/>
      <c r="I13" s="300"/>
      <c r="J13" s="300"/>
      <c r="K13" s="298"/>
    </row>
    <row r="14" spans="2:11" s="1" customFormat="1" ht="12.75" customHeight="1">
      <c r="B14" s="301"/>
      <c r="C14" s="302"/>
      <c r="D14" s="302"/>
      <c r="E14" s="302"/>
      <c r="F14" s="302"/>
      <c r="G14" s="302"/>
      <c r="H14" s="302"/>
      <c r="I14" s="302"/>
      <c r="J14" s="302"/>
      <c r="K14" s="298"/>
    </row>
    <row r="15" spans="2:11" s="1" customFormat="1" ht="15" customHeight="1">
      <c r="B15" s="301"/>
      <c r="C15" s="302"/>
      <c r="D15" s="300" t="s">
        <v>1314</v>
      </c>
      <c r="E15" s="300"/>
      <c r="F15" s="300"/>
      <c r="G15" s="300"/>
      <c r="H15" s="300"/>
      <c r="I15" s="300"/>
      <c r="J15" s="300"/>
      <c r="K15" s="298"/>
    </row>
    <row r="16" spans="2:11" s="1" customFormat="1" ht="15" customHeight="1">
      <c r="B16" s="301"/>
      <c r="C16" s="302"/>
      <c r="D16" s="300" t="s">
        <v>1315</v>
      </c>
      <c r="E16" s="300"/>
      <c r="F16" s="300"/>
      <c r="G16" s="300"/>
      <c r="H16" s="300"/>
      <c r="I16" s="300"/>
      <c r="J16" s="300"/>
      <c r="K16" s="298"/>
    </row>
    <row r="17" spans="2:11" s="1" customFormat="1" ht="15" customHeight="1">
      <c r="B17" s="301"/>
      <c r="C17" s="302"/>
      <c r="D17" s="300" t="s">
        <v>1316</v>
      </c>
      <c r="E17" s="300"/>
      <c r="F17" s="300"/>
      <c r="G17" s="300"/>
      <c r="H17" s="300"/>
      <c r="I17" s="300"/>
      <c r="J17" s="300"/>
      <c r="K17" s="298"/>
    </row>
    <row r="18" spans="2:11" s="1" customFormat="1" ht="15" customHeight="1">
      <c r="B18" s="301"/>
      <c r="C18" s="302"/>
      <c r="D18" s="302"/>
      <c r="E18" s="304" t="s">
        <v>76</v>
      </c>
      <c r="F18" s="300" t="s">
        <v>1317</v>
      </c>
      <c r="G18" s="300"/>
      <c r="H18" s="300"/>
      <c r="I18" s="300"/>
      <c r="J18" s="300"/>
      <c r="K18" s="298"/>
    </row>
    <row r="19" spans="2:11" s="1" customFormat="1" ht="15" customHeight="1">
      <c r="B19" s="301"/>
      <c r="C19" s="302"/>
      <c r="D19" s="302"/>
      <c r="E19" s="304" t="s">
        <v>1318</v>
      </c>
      <c r="F19" s="300" t="s">
        <v>1319</v>
      </c>
      <c r="G19" s="300"/>
      <c r="H19" s="300"/>
      <c r="I19" s="300"/>
      <c r="J19" s="300"/>
      <c r="K19" s="298"/>
    </row>
    <row r="20" spans="2:11" s="1" customFormat="1" ht="15" customHeight="1">
      <c r="B20" s="301"/>
      <c r="C20" s="302"/>
      <c r="D20" s="302"/>
      <c r="E20" s="304" t="s">
        <v>1320</v>
      </c>
      <c r="F20" s="300" t="s">
        <v>1321</v>
      </c>
      <c r="G20" s="300"/>
      <c r="H20" s="300"/>
      <c r="I20" s="300"/>
      <c r="J20" s="300"/>
      <c r="K20" s="298"/>
    </row>
    <row r="21" spans="2:11" s="1" customFormat="1" ht="15" customHeight="1">
      <c r="B21" s="301"/>
      <c r="C21" s="302"/>
      <c r="D21" s="302"/>
      <c r="E21" s="304" t="s">
        <v>1322</v>
      </c>
      <c r="F21" s="300" t="s">
        <v>1323</v>
      </c>
      <c r="G21" s="300"/>
      <c r="H21" s="300"/>
      <c r="I21" s="300"/>
      <c r="J21" s="300"/>
      <c r="K21" s="298"/>
    </row>
    <row r="22" spans="2:11" s="1" customFormat="1" ht="15" customHeight="1">
      <c r="B22" s="301"/>
      <c r="C22" s="302"/>
      <c r="D22" s="302"/>
      <c r="E22" s="304" t="s">
        <v>1324</v>
      </c>
      <c r="F22" s="300" t="s">
        <v>1325</v>
      </c>
      <c r="G22" s="300"/>
      <c r="H22" s="300"/>
      <c r="I22" s="300"/>
      <c r="J22" s="300"/>
      <c r="K22" s="298"/>
    </row>
    <row r="23" spans="2:11" s="1" customFormat="1" ht="15" customHeight="1">
      <c r="B23" s="301"/>
      <c r="C23" s="302"/>
      <c r="D23" s="302"/>
      <c r="E23" s="304" t="s">
        <v>83</v>
      </c>
      <c r="F23" s="300" t="s">
        <v>1326</v>
      </c>
      <c r="G23" s="300"/>
      <c r="H23" s="300"/>
      <c r="I23" s="300"/>
      <c r="J23" s="300"/>
      <c r="K23" s="298"/>
    </row>
    <row r="24" spans="2:11" s="1" customFormat="1" ht="12.75" customHeight="1">
      <c r="B24" s="301"/>
      <c r="C24" s="302"/>
      <c r="D24" s="302"/>
      <c r="E24" s="302"/>
      <c r="F24" s="302"/>
      <c r="G24" s="302"/>
      <c r="H24" s="302"/>
      <c r="I24" s="302"/>
      <c r="J24" s="302"/>
      <c r="K24" s="298"/>
    </row>
    <row r="25" spans="2:11" s="1" customFormat="1" ht="15" customHeight="1">
      <c r="B25" s="301"/>
      <c r="C25" s="300" t="s">
        <v>1327</v>
      </c>
      <c r="D25" s="300"/>
      <c r="E25" s="300"/>
      <c r="F25" s="300"/>
      <c r="G25" s="300"/>
      <c r="H25" s="300"/>
      <c r="I25" s="300"/>
      <c r="J25" s="300"/>
      <c r="K25" s="298"/>
    </row>
    <row r="26" spans="2:11" s="1" customFormat="1" ht="15" customHeight="1">
      <c r="B26" s="301"/>
      <c r="C26" s="300" t="s">
        <v>1328</v>
      </c>
      <c r="D26" s="300"/>
      <c r="E26" s="300"/>
      <c r="F26" s="300"/>
      <c r="G26" s="300"/>
      <c r="H26" s="300"/>
      <c r="I26" s="300"/>
      <c r="J26" s="300"/>
      <c r="K26" s="298"/>
    </row>
    <row r="27" spans="2:11" s="1" customFormat="1" ht="15" customHeight="1">
      <c r="B27" s="301"/>
      <c r="C27" s="300"/>
      <c r="D27" s="300" t="s">
        <v>1329</v>
      </c>
      <c r="E27" s="300"/>
      <c r="F27" s="300"/>
      <c r="G27" s="300"/>
      <c r="H27" s="300"/>
      <c r="I27" s="300"/>
      <c r="J27" s="300"/>
      <c r="K27" s="298"/>
    </row>
    <row r="28" spans="2:11" s="1" customFormat="1" ht="15" customHeight="1">
      <c r="B28" s="301"/>
      <c r="C28" s="302"/>
      <c r="D28" s="300" t="s">
        <v>1330</v>
      </c>
      <c r="E28" s="300"/>
      <c r="F28" s="300"/>
      <c r="G28" s="300"/>
      <c r="H28" s="300"/>
      <c r="I28" s="300"/>
      <c r="J28" s="300"/>
      <c r="K28" s="298"/>
    </row>
    <row r="29" spans="2:11" s="1" customFormat="1" ht="12.75" customHeight="1">
      <c r="B29" s="301"/>
      <c r="C29" s="302"/>
      <c r="D29" s="302"/>
      <c r="E29" s="302"/>
      <c r="F29" s="302"/>
      <c r="G29" s="302"/>
      <c r="H29" s="302"/>
      <c r="I29" s="302"/>
      <c r="J29" s="302"/>
      <c r="K29" s="298"/>
    </row>
    <row r="30" spans="2:11" s="1" customFormat="1" ht="15" customHeight="1">
      <c r="B30" s="301"/>
      <c r="C30" s="302"/>
      <c r="D30" s="300" t="s">
        <v>1331</v>
      </c>
      <c r="E30" s="300"/>
      <c r="F30" s="300"/>
      <c r="G30" s="300"/>
      <c r="H30" s="300"/>
      <c r="I30" s="300"/>
      <c r="J30" s="300"/>
      <c r="K30" s="298"/>
    </row>
    <row r="31" spans="2:11" s="1" customFormat="1" ht="15" customHeight="1">
      <c r="B31" s="301"/>
      <c r="C31" s="302"/>
      <c r="D31" s="300" t="s">
        <v>1332</v>
      </c>
      <c r="E31" s="300"/>
      <c r="F31" s="300"/>
      <c r="G31" s="300"/>
      <c r="H31" s="300"/>
      <c r="I31" s="300"/>
      <c r="J31" s="300"/>
      <c r="K31" s="298"/>
    </row>
    <row r="32" spans="2:11" s="1" customFormat="1" ht="12.75" customHeight="1">
      <c r="B32" s="301"/>
      <c r="C32" s="302"/>
      <c r="D32" s="302"/>
      <c r="E32" s="302"/>
      <c r="F32" s="302"/>
      <c r="G32" s="302"/>
      <c r="H32" s="302"/>
      <c r="I32" s="302"/>
      <c r="J32" s="302"/>
      <c r="K32" s="298"/>
    </row>
    <row r="33" spans="2:11" s="1" customFormat="1" ht="15" customHeight="1">
      <c r="B33" s="301"/>
      <c r="C33" s="302"/>
      <c r="D33" s="300" t="s">
        <v>1333</v>
      </c>
      <c r="E33" s="300"/>
      <c r="F33" s="300"/>
      <c r="G33" s="300"/>
      <c r="H33" s="300"/>
      <c r="I33" s="300"/>
      <c r="J33" s="300"/>
      <c r="K33" s="298"/>
    </row>
    <row r="34" spans="2:11" s="1" customFormat="1" ht="15" customHeight="1">
      <c r="B34" s="301"/>
      <c r="C34" s="302"/>
      <c r="D34" s="300" t="s">
        <v>1334</v>
      </c>
      <c r="E34" s="300"/>
      <c r="F34" s="300"/>
      <c r="G34" s="300"/>
      <c r="H34" s="300"/>
      <c r="I34" s="300"/>
      <c r="J34" s="300"/>
      <c r="K34" s="298"/>
    </row>
    <row r="35" spans="2:11" s="1" customFormat="1" ht="15" customHeight="1">
      <c r="B35" s="301"/>
      <c r="C35" s="302"/>
      <c r="D35" s="300" t="s">
        <v>1335</v>
      </c>
      <c r="E35" s="300"/>
      <c r="F35" s="300"/>
      <c r="G35" s="300"/>
      <c r="H35" s="300"/>
      <c r="I35" s="300"/>
      <c r="J35" s="300"/>
      <c r="K35" s="298"/>
    </row>
    <row r="36" spans="2:11" s="1" customFormat="1" ht="15" customHeight="1">
      <c r="B36" s="301"/>
      <c r="C36" s="302"/>
      <c r="D36" s="300"/>
      <c r="E36" s="303" t="s">
        <v>128</v>
      </c>
      <c r="F36" s="300"/>
      <c r="G36" s="300" t="s">
        <v>1336</v>
      </c>
      <c r="H36" s="300"/>
      <c r="I36" s="300"/>
      <c r="J36" s="300"/>
      <c r="K36" s="298"/>
    </row>
    <row r="37" spans="2:11" s="1" customFormat="1" ht="30.75" customHeight="1">
      <c r="B37" s="301"/>
      <c r="C37" s="302"/>
      <c r="D37" s="300"/>
      <c r="E37" s="303" t="s">
        <v>1337</v>
      </c>
      <c r="F37" s="300"/>
      <c r="G37" s="300" t="s">
        <v>1338</v>
      </c>
      <c r="H37" s="300"/>
      <c r="I37" s="300"/>
      <c r="J37" s="300"/>
      <c r="K37" s="298"/>
    </row>
    <row r="38" spans="2:11" s="1" customFormat="1" ht="15" customHeight="1">
      <c r="B38" s="301"/>
      <c r="C38" s="302"/>
      <c r="D38" s="300"/>
      <c r="E38" s="303" t="s">
        <v>51</v>
      </c>
      <c r="F38" s="300"/>
      <c r="G38" s="300" t="s">
        <v>1339</v>
      </c>
      <c r="H38" s="300"/>
      <c r="I38" s="300"/>
      <c r="J38" s="300"/>
      <c r="K38" s="298"/>
    </row>
    <row r="39" spans="2:11" s="1" customFormat="1" ht="15" customHeight="1">
      <c r="B39" s="301"/>
      <c r="C39" s="302"/>
      <c r="D39" s="300"/>
      <c r="E39" s="303" t="s">
        <v>52</v>
      </c>
      <c r="F39" s="300"/>
      <c r="G39" s="300" t="s">
        <v>1340</v>
      </c>
      <c r="H39" s="300"/>
      <c r="I39" s="300"/>
      <c r="J39" s="300"/>
      <c r="K39" s="298"/>
    </row>
    <row r="40" spans="2:11" s="1" customFormat="1" ht="15" customHeight="1">
      <c r="B40" s="301"/>
      <c r="C40" s="302"/>
      <c r="D40" s="300"/>
      <c r="E40" s="303" t="s">
        <v>129</v>
      </c>
      <c r="F40" s="300"/>
      <c r="G40" s="300" t="s">
        <v>1341</v>
      </c>
      <c r="H40" s="300"/>
      <c r="I40" s="300"/>
      <c r="J40" s="300"/>
      <c r="K40" s="298"/>
    </row>
    <row r="41" spans="2:11" s="1" customFormat="1" ht="15" customHeight="1">
      <c r="B41" s="301"/>
      <c r="C41" s="302"/>
      <c r="D41" s="300"/>
      <c r="E41" s="303" t="s">
        <v>130</v>
      </c>
      <c r="F41" s="300"/>
      <c r="G41" s="300" t="s">
        <v>1342</v>
      </c>
      <c r="H41" s="300"/>
      <c r="I41" s="300"/>
      <c r="J41" s="300"/>
      <c r="K41" s="298"/>
    </row>
    <row r="42" spans="2:11" s="1" customFormat="1" ht="15" customHeight="1">
      <c r="B42" s="301"/>
      <c r="C42" s="302"/>
      <c r="D42" s="300"/>
      <c r="E42" s="303" t="s">
        <v>1343</v>
      </c>
      <c r="F42" s="300"/>
      <c r="G42" s="300" t="s">
        <v>1344</v>
      </c>
      <c r="H42" s="300"/>
      <c r="I42" s="300"/>
      <c r="J42" s="300"/>
      <c r="K42" s="298"/>
    </row>
    <row r="43" spans="2:11" s="1" customFormat="1" ht="15" customHeight="1">
      <c r="B43" s="301"/>
      <c r="C43" s="302"/>
      <c r="D43" s="300"/>
      <c r="E43" s="303"/>
      <c r="F43" s="300"/>
      <c r="G43" s="300" t="s">
        <v>1345</v>
      </c>
      <c r="H43" s="300"/>
      <c r="I43" s="300"/>
      <c r="J43" s="300"/>
      <c r="K43" s="298"/>
    </row>
    <row r="44" spans="2:11" s="1" customFormat="1" ht="15" customHeight="1">
      <c r="B44" s="301"/>
      <c r="C44" s="302"/>
      <c r="D44" s="300"/>
      <c r="E44" s="303" t="s">
        <v>1346</v>
      </c>
      <c r="F44" s="300"/>
      <c r="G44" s="300" t="s">
        <v>1347</v>
      </c>
      <c r="H44" s="300"/>
      <c r="I44" s="300"/>
      <c r="J44" s="300"/>
      <c r="K44" s="298"/>
    </row>
    <row r="45" spans="2:11" s="1" customFormat="1" ht="15" customHeight="1">
      <c r="B45" s="301"/>
      <c r="C45" s="302"/>
      <c r="D45" s="300"/>
      <c r="E45" s="303" t="s">
        <v>132</v>
      </c>
      <c r="F45" s="300"/>
      <c r="G45" s="300" t="s">
        <v>1348</v>
      </c>
      <c r="H45" s="300"/>
      <c r="I45" s="300"/>
      <c r="J45" s="300"/>
      <c r="K45" s="298"/>
    </row>
    <row r="46" spans="2:11" s="1" customFormat="1" ht="12.75" customHeight="1">
      <c r="B46" s="301"/>
      <c r="C46" s="302"/>
      <c r="D46" s="300"/>
      <c r="E46" s="300"/>
      <c r="F46" s="300"/>
      <c r="G46" s="300"/>
      <c r="H46" s="300"/>
      <c r="I46" s="300"/>
      <c r="J46" s="300"/>
      <c r="K46" s="298"/>
    </row>
    <row r="47" spans="2:11" s="1" customFormat="1" ht="15" customHeight="1">
      <c r="B47" s="301"/>
      <c r="C47" s="302"/>
      <c r="D47" s="300" t="s">
        <v>1349</v>
      </c>
      <c r="E47" s="300"/>
      <c r="F47" s="300"/>
      <c r="G47" s="300"/>
      <c r="H47" s="300"/>
      <c r="I47" s="300"/>
      <c r="J47" s="300"/>
      <c r="K47" s="298"/>
    </row>
    <row r="48" spans="2:11" s="1" customFormat="1" ht="15" customHeight="1">
      <c r="B48" s="301"/>
      <c r="C48" s="302"/>
      <c r="D48" s="302"/>
      <c r="E48" s="300" t="s">
        <v>1350</v>
      </c>
      <c r="F48" s="300"/>
      <c r="G48" s="300"/>
      <c r="H48" s="300"/>
      <c r="I48" s="300"/>
      <c r="J48" s="300"/>
      <c r="K48" s="298"/>
    </row>
    <row r="49" spans="2:11" s="1" customFormat="1" ht="15" customHeight="1">
      <c r="B49" s="301"/>
      <c r="C49" s="302"/>
      <c r="D49" s="302"/>
      <c r="E49" s="300" t="s">
        <v>1351</v>
      </c>
      <c r="F49" s="300"/>
      <c r="G49" s="300"/>
      <c r="H49" s="300"/>
      <c r="I49" s="300"/>
      <c r="J49" s="300"/>
      <c r="K49" s="298"/>
    </row>
    <row r="50" spans="2:11" s="1" customFormat="1" ht="15" customHeight="1">
      <c r="B50" s="301"/>
      <c r="C50" s="302"/>
      <c r="D50" s="302"/>
      <c r="E50" s="300" t="s">
        <v>1352</v>
      </c>
      <c r="F50" s="300"/>
      <c r="G50" s="300"/>
      <c r="H50" s="300"/>
      <c r="I50" s="300"/>
      <c r="J50" s="300"/>
      <c r="K50" s="298"/>
    </row>
    <row r="51" spans="2:11" s="1" customFormat="1" ht="15" customHeight="1">
      <c r="B51" s="301"/>
      <c r="C51" s="302"/>
      <c r="D51" s="300" t="s">
        <v>1353</v>
      </c>
      <c r="E51" s="300"/>
      <c r="F51" s="300"/>
      <c r="G51" s="300"/>
      <c r="H51" s="300"/>
      <c r="I51" s="300"/>
      <c r="J51" s="300"/>
      <c r="K51" s="298"/>
    </row>
    <row r="52" spans="2:11" s="1" customFormat="1" ht="25.5" customHeight="1">
      <c r="B52" s="296"/>
      <c r="C52" s="297" t="s">
        <v>1354</v>
      </c>
      <c r="D52" s="297"/>
      <c r="E52" s="297"/>
      <c r="F52" s="297"/>
      <c r="G52" s="297"/>
      <c r="H52" s="297"/>
      <c r="I52" s="297"/>
      <c r="J52" s="297"/>
      <c r="K52" s="298"/>
    </row>
    <row r="53" spans="2:11" s="1" customFormat="1" ht="5.25" customHeight="1">
      <c r="B53" s="296"/>
      <c r="C53" s="299"/>
      <c r="D53" s="299"/>
      <c r="E53" s="299"/>
      <c r="F53" s="299"/>
      <c r="G53" s="299"/>
      <c r="H53" s="299"/>
      <c r="I53" s="299"/>
      <c r="J53" s="299"/>
      <c r="K53" s="298"/>
    </row>
    <row r="54" spans="2:11" s="1" customFormat="1" ht="15" customHeight="1">
      <c r="B54" s="296"/>
      <c r="C54" s="300" t="s">
        <v>1355</v>
      </c>
      <c r="D54" s="300"/>
      <c r="E54" s="300"/>
      <c r="F54" s="300"/>
      <c r="G54" s="300"/>
      <c r="H54" s="300"/>
      <c r="I54" s="300"/>
      <c r="J54" s="300"/>
      <c r="K54" s="298"/>
    </row>
    <row r="55" spans="2:11" s="1" customFormat="1" ht="15" customHeight="1">
      <c r="B55" s="296"/>
      <c r="C55" s="300" t="s">
        <v>1356</v>
      </c>
      <c r="D55" s="300"/>
      <c r="E55" s="300"/>
      <c r="F55" s="300"/>
      <c r="G55" s="300"/>
      <c r="H55" s="300"/>
      <c r="I55" s="300"/>
      <c r="J55" s="300"/>
      <c r="K55" s="298"/>
    </row>
    <row r="56" spans="2:11" s="1" customFormat="1" ht="12.75" customHeight="1">
      <c r="B56" s="296"/>
      <c r="C56" s="300"/>
      <c r="D56" s="300"/>
      <c r="E56" s="300"/>
      <c r="F56" s="300"/>
      <c r="G56" s="300"/>
      <c r="H56" s="300"/>
      <c r="I56" s="300"/>
      <c r="J56" s="300"/>
      <c r="K56" s="298"/>
    </row>
    <row r="57" spans="2:11" s="1" customFormat="1" ht="15" customHeight="1">
      <c r="B57" s="296"/>
      <c r="C57" s="300" t="s">
        <v>1357</v>
      </c>
      <c r="D57" s="300"/>
      <c r="E57" s="300"/>
      <c r="F57" s="300"/>
      <c r="G57" s="300"/>
      <c r="H57" s="300"/>
      <c r="I57" s="300"/>
      <c r="J57" s="300"/>
      <c r="K57" s="298"/>
    </row>
    <row r="58" spans="2:11" s="1" customFormat="1" ht="15" customHeight="1">
      <c r="B58" s="296"/>
      <c r="C58" s="302"/>
      <c r="D58" s="300" t="s">
        <v>1358</v>
      </c>
      <c r="E58" s="300"/>
      <c r="F58" s="300"/>
      <c r="G58" s="300"/>
      <c r="H58" s="300"/>
      <c r="I58" s="300"/>
      <c r="J58" s="300"/>
      <c r="K58" s="298"/>
    </row>
    <row r="59" spans="2:11" s="1" customFormat="1" ht="15" customHeight="1">
      <c r="B59" s="296"/>
      <c r="C59" s="302"/>
      <c r="D59" s="300" t="s">
        <v>1359</v>
      </c>
      <c r="E59" s="300"/>
      <c r="F59" s="300"/>
      <c r="G59" s="300"/>
      <c r="H59" s="300"/>
      <c r="I59" s="300"/>
      <c r="J59" s="300"/>
      <c r="K59" s="298"/>
    </row>
    <row r="60" spans="2:11" s="1" customFormat="1" ht="15" customHeight="1">
      <c r="B60" s="296"/>
      <c r="C60" s="302"/>
      <c r="D60" s="300" t="s">
        <v>1360</v>
      </c>
      <c r="E60" s="300"/>
      <c r="F60" s="300"/>
      <c r="G60" s="300"/>
      <c r="H60" s="300"/>
      <c r="I60" s="300"/>
      <c r="J60" s="300"/>
      <c r="K60" s="298"/>
    </row>
    <row r="61" spans="2:11" s="1" customFormat="1" ht="15" customHeight="1">
      <c r="B61" s="296"/>
      <c r="C61" s="302"/>
      <c r="D61" s="300" t="s">
        <v>1361</v>
      </c>
      <c r="E61" s="300"/>
      <c r="F61" s="300"/>
      <c r="G61" s="300"/>
      <c r="H61" s="300"/>
      <c r="I61" s="300"/>
      <c r="J61" s="300"/>
      <c r="K61" s="298"/>
    </row>
    <row r="62" spans="2:11" s="1" customFormat="1" ht="15" customHeight="1">
      <c r="B62" s="296"/>
      <c r="C62" s="302"/>
      <c r="D62" s="305" t="s">
        <v>1362</v>
      </c>
      <c r="E62" s="305"/>
      <c r="F62" s="305"/>
      <c r="G62" s="305"/>
      <c r="H62" s="305"/>
      <c r="I62" s="305"/>
      <c r="J62" s="305"/>
      <c r="K62" s="298"/>
    </row>
    <row r="63" spans="2:11" s="1" customFormat="1" ht="15" customHeight="1">
      <c r="B63" s="296"/>
      <c r="C63" s="302"/>
      <c r="D63" s="300" t="s">
        <v>1363</v>
      </c>
      <c r="E63" s="300"/>
      <c r="F63" s="300"/>
      <c r="G63" s="300"/>
      <c r="H63" s="300"/>
      <c r="I63" s="300"/>
      <c r="J63" s="300"/>
      <c r="K63" s="298"/>
    </row>
    <row r="64" spans="2:11" s="1" customFormat="1" ht="12.75" customHeight="1">
      <c r="B64" s="296"/>
      <c r="C64" s="302"/>
      <c r="D64" s="302"/>
      <c r="E64" s="306"/>
      <c r="F64" s="302"/>
      <c r="G64" s="302"/>
      <c r="H64" s="302"/>
      <c r="I64" s="302"/>
      <c r="J64" s="302"/>
      <c r="K64" s="298"/>
    </row>
    <row r="65" spans="2:11" s="1" customFormat="1" ht="15" customHeight="1">
      <c r="B65" s="296"/>
      <c r="C65" s="302"/>
      <c r="D65" s="300" t="s">
        <v>1364</v>
      </c>
      <c r="E65" s="300"/>
      <c r="F65" s="300"/>
      <c r="G65" s="300"/>
      <c r="H65" s="300"/>
      <c r="I65" s="300"/>
      <c r="J65" s="300"/>
      <c r="K65" s="298"/>
    </row>
    <row r="66" spans="2:11" s="1" customFormat="1" ht="15" customHeight="1">
      <c r="B66" s="296"/>
      <c r="C66" s="302"/>
      <c r="D66" s="305" t="s">
        <v>1365</v>
      </c>
      <c r="E66" s="305"/>
      <c r="F66" s="305"/>
      <c r="G66" s="305"/>
      <c r="H66" s="305"/>
      <c r="I66" s="305"/>
      <c r="J66" s="305"/>
      <c r="K66" s="298"/>
    </row>
    <row r="67" spans="2:11" s="1" customFormat="1" ht="15" customHeight="1">
      <c r="B67" s="296"/>
      <c r="C67" s="302"/>
      <c r="D67" s="300" t="s">
        <v>1366</v>
      </c>
      <c r="E67" s="300"/>
      <c r="F67" s="300"/>
      <c r="G67" s="300"/>
      <c r="H67" s="300"/>
      <c r="I67" s="300"/>
      <c r="J67" s="300"/>
      <c r="K67" s="298"/>
    </row>
    <row r="68" spans="2:11" s="1" customFormat="1" ht="15" customHeight="1">
      <c r="B68" s="296"/>
      <c r="C68" s="302"/>
      <c r="D68" s="300" t="s">
        <v>1367</v>
      </c>
      <c r="E68" s="300"/>
      <c r="F68" s="300"/>
      <c r="G68" s="300"/>
      <c r="H68" s="300"/>
      <c r="I68" s="300"/>
      <c r="J68" s="300"/>
      <c r="K68" s="298"/>
    </row>
    <row r="69" spans="2:11" s="1" customFormat="1" ht="15" customHeight="1">
      <c r="B69" s="296"/>
      <c r="C69" s="302"/>
      <c r="D69" s="300" t="s">
        <v>1368</v>
      </c>
      <c r="E69" s="300"/>
      <c r="F69" s="300"/>
      <c r="G69" s="300"/>
      <c r="H69" s="300"/>
      <c r="I69" s="300"/>
      <c r="J69" s="300"/>
      <c r="K69" s="298"/>
    </row>
    <row r="70" spans="2:11" s="1" customFormat="1" ht="15" customHeight="1">
      <c r="B70" s="296"/>
      <c r="C70" s="302"/>
      <c r="D70" s="300" t="s">
        <v>1369</v>
      </c>
      <c r="E70" s="300"/>
      <c r="F70" s="300"/>
      <c r="G70" s="300"/>
      <c r="H70" s="300"/>
      <c r="I70" s="300"/>
      <c r="J70" s="300"/>
      <c r="K70" s="298"/>
    </row>
    <row r="71" spans="2:11" s="1" customFormat="1" ht="12.75" customHeight="1">
      <c r="B71" s="307"/>
      <c r="C71" s="308"/>
      <c r="D71" s="308"/>
      <c r="E71" s="308"/>
      <c r="F71" s="308"/>
      <c r="G71" s="308"/>
      <c r="H71" s="308"/>
      <c r="I71" s="308"/>
      <c r="J71" s="308"/>
      <c r="K71" s="309"/>
    </row>
    <row r="72" spans="2:11" s="1" customFormat="1" ht="18.75" customHeight="1">
      <c r="B72" s="310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s="1" customFormat="1" ht="18.75" customHeight="1">
      <c r="B73" s="311"/>
      <c r="C73" s="311"/>
      <c r="D73" s="311"/>
      <c r="E73" s="311"/>
      <c r="F73" s="311"/>
      <c r="G73" s="311"/>
      <c r="H73" s="311"/>
      <c r="I73" s="311"/>
      <c r="J73" s="311"/>
      <c r="K73" s="311"/>
    </row>
    <row r="74" spans="2:11" s="1" customFormat="1" ht="7.5" customHeight="1">
      <c r="B74" s="312"/>
      <c r="C74" s="313"/>
      <c r="D74" s="313"/>
      <c r="E74" s="313"/>
      <c r="F74" s="313"/>
      <c r="G74" s="313"/>
      <c r="H74" s="313"/>
      <c r="I74" s="313"/>
      <c r="J74" s="313"/>
      <c r="K74" s="314"/>
    </row>
    <row r="75" spans="2:11" s="1" customFormat="1" ht="45" customHeight="1">
      <c r="B75" s="315"/>
      <c r="C75" s="316" t="s">
        <v>1370</v>
      </c>
      <c r="D75" s="316"/>
      <c r="E75" s="316"/>
      <c r="F75" s="316"/>
      <c r="G75" s="316"/>
      <c r="H75" s="316"/>
      <c r="I75" s="316"/>
      <c r="J75" s="316"/>
      <c r="K75" s="317"/>
    </row>
    <row r="76" spans="2:11" s="1" customFormat="1" ht="17.25" customHeight="1">
      <c r="B76" s="315"/>
      <c r="C76" s="318" t="s">
        <v>1371</v>
      </c>
      <c r="D76" s="318"/>
      <c r="E76" s="318"/>
      <c r="F76" s="318" t="s">
        <v>1372</v>
      </c>
      <c r="G76" s="319"/>
      <c r="H76" s="318" t="s">
        <v>52</v>
      </c>
      <c r="I76" s="318" t="s">
        <v>55</v>
      </c>
      <c r="J76" s="318" t="s">
        <v>1373</v>
      </c>
      <c r="K76" s="317"/>
    </row>
    <row r="77" spans="2:11" s="1" customFormat="1" ht="17.25" customHeight="1">
      <c r="B77" s="315"/>
      <c r="C77" s="320" t="s">
        <v>1374</v>
      </c>
      <c r="D77" s="320"/>
      <c r="E77" s="320"/>
      <c r="F77" s="321" t="s">
        <v>1375</v>
      </c>
      <c r="G77" s="322"/>
      <c r="H77" s="320"/>
      <c r="I77" s="320"/>
      <c r="J77" s="320" t="s">
        <v>1376</v>
      </c>
      <c r="K77" s="317"/>
    </row>
    <row r="78" spans="2:11" s="1" customFormat="1" ht="5.25" customHeight="1">
      <c r="B78" s="315"/>
      <c r="C78" s="323"/>
      <c r="D78" s="323"/>
      <c r="E78" s="323"/>
      <c r="F78" s="323"/>
      <c r="G78" s="324"/>
      <c r="H78" s="323"/>
      <c r="I78" s="323"/>
      <c r="J78" s="323"/>
      <c r="K78" s="317"/>
    </row>
    <row r="79" spans="2:11" s="1" customFormat="1" ht="15" customHeight="1">
      <c r="B79" s="315"/>
      <c r="C79" s="303" t="s">
        <v>51</v>
      </c>
      <c r="D79" s="323"/>
      <c r="E79" s="323"/>
      <c r="F79" s="325" t="s">
        <v>1377</v>
      </c>
      <c r="G79" s="324"/>
      <c r="H79" s="303" t="s">
        <v>1378</v>
      </c>
      <c r="I79" s="303" t="s">
        <v>1379</v>
      </c>
      <c r="J79" s="303">
        <v>20</v>
      </c>
      <c r="K79" s="317"/>
    </row>
    <row r="80" spans="2:11" s="1" customFormat="1" ht="15" customHeight="1">
      <c r="B80" s="315"/>
      <c r="C80" s="303" t="s">
        <v>1380</v>
      </c>
      <c r="D80" s="303"/>
      <c r="E80" s="303"/>
      <c r="F80" s="325" t="s">
        <v>1377</v>
      </c>
      <c r="G80" s="324"/>
      <c r="H80" s="303" t="s">
        <v>1381</v>
      </c>
      <c r="I80" s="303" t="s">
        <v>1379</v>
      </c>
      <c r="J80" s="303">
        <v>120</v>
      </c>
      <c r="K80" s="317"/>
    </row>
    <row r="81" spans="2:11" s="1" customFormat="1" ht="15" customHeight="1">
      <c r="B81" s="326"/>
      <c r="C81" s="303" t="s">
        <v>1382</v>
      </c>
      <c r="D81" s="303"/>
      <c r="E81" s="303"/>
      <c r="F81" s="325" t="s">
        <v>1383</v>
      </c>
      <c r="G81" s="324"/>
      <c r="H81" s="303" t="s">
        <v>1384</v>
      </c>
      <c r="I81" s="303" t="s">
        <v>1379</v>
      </c>
      <c r="J81" s="303">
        <v>50</v>
      </c>
      <c r="K81" s="317"/>
    </row>
    <row r="82" spans="2:11" s="1" customFormat="1" ht="15" customHeight="1">
      <c r="B82" s="326"/>
      <c r="C82" s="303" t="s">
        <v>1385</v>
      </c>
      <c r="D82" s="303"/>
      <c r="E82" s="303"/>
      <c r="F82" s="325" t="s">
        <v>1377</v>
      </c>
      <c r="G82" s="324"/>
      <c r="H82" s="303" t="s">
        <v>1386</v>
      </c>
      <c r="I82" s="303" t="s">
        <v>1387</v>
      </c>
      <c r="J82" s="303"/>
      <c r="K82" s="317"/>
    </row>
    <row r="83" spans="2:11" s="1" customFormat="1" ht="15" customHeight="1">
      <c r="B83" s="326"/>
      <c r="C83" s="327" t="s">
        <v>1388</v>
      </c>
      <c r="D83" s="327"/>
      <c r="E83" s="327"/>
      <c r="F83" s="328" t="s">
        <v>1383</v>
      </c>
      <c r="G83" s="327"/>
      <c r="H83" s="327" t="s">
        <v>1389</v>
      </c>
      <c r="I83" s="327" t="s">
        <v>1379</v>
      </c>
      <c r="J83" s="327">
        <v>15</v>
      </c>
      <c r="K83" s="317"/>
    </row>
    <row r="84" spans="2:11" s="1" customFormat="1" ht="15" customHeight="1">
      <c r="B84" s="326"/>
      <c r="C84" s="327" t="s">
        <v>1390</v>
      </c>
      <c r="D84" s="327"/>
      <c r="E84" s="327"/>
      <c r="F84" s="328" t="s">
        <v>1383</v>
      </c>
      <c r="G84" s="327"/>
      <c r="H84" s="327" t="s">
        <v>1391</v>
      </c>
      <c r="I84" s="327" t="s">
        <v>1379</v>
      </c>
      <c r="J84" s="327">
        <v>15</v>
      </c>
      <c r="K84" s="317"/>
    </row>
    <row r="85" spans="2:11" s="1" customFormat="1" ht="15" customHeight="1">
      <c r="B85" s="326"/>
      <c r="C85" s="327" t="s">
        <v>1392</v>
      </c>
      <c r="D85" s="327"/>
      <c r="E85" s="327"/>
      <c r="F85" s="328" t="s">
        <v>1383</v>
      </c>
      <c r="G85" s="327"/>
      <c r="H85" s="327" t="s">
        <v>1393</v>
      </c>
      <c r="I85" s="327" t="s">
        <v>1379</v>
      </c>
      <c r="J85" s="327">
        <v>20</v>
      </c>
      <c r="K85" s="317"/>
    </row>
    <row r="86" spans="2:11" s="1" customFormat="1" ht="15" customHeight="1">
      <c r="B86" s="326"/>
      <c r="C86" s="327" t="s">
        <v>1394</v>
      </c>
      <c r="D86" s="327"/>
      <c r="E86" s="327"/>
      <c r="F86" s="328" t="s">
        <v>1383</v>
      </c>
      <c r="G86" s="327"/>
      <c r="H86" s="327" t="s">
        <v>1395</v>
      </c>
      <c r="I86" s="327" t="s">
        <v>1379</v>
      </c>
      <c r="J86" s="327">
        <v>20</v>
      </c>
      <c r="K86" s="317"/>
    </row>
    <row r="87" spans="2:11" s="1" customFormat="1" ht="15" customHeight="1">
      <c r="B87" s="326"/>
      <c r="C87" s="303" t="s">
        <v>1396</v>
      </c>
      <c r="D87" s="303"/>
      <c r="E87" s="303"/>
      <c r="F87" s="325" t="s">
        <v>1383</v>
      </c>
      <c r="G87" s="324"/>
      <c r="H87" s="303" t="s">
        <v>1397</v>
      </c>
      <c r="I87" s="303" t="s">
        <v>1379</v>
      </c>
      <c r="J87" s="303">
        <v>50</v>
      </c>
      <c r="K87" s="317"/>
    </row>
    <row r="88" spans="2:11" s="1" customFormat="1" ht="15" customHeight="1">
      <c r="B88" s="326"/>
      <c r="C88" s="303" t="s">
        <v>1398</v>
      </c>
      <c r="D88" s="303"/>
      <c r="E88" s="303"/>
      <c r="F88" s="325" t="s">
        <v>1383</v>
      </c>
      <c r="G88" s="324"/>
      <c r="H88" s="303" t="s">
        <v>1399</v>
      </c>
      <c r="I88" s="303" t="s">
        <v>1379</v>
      </c>
      <c r="J88" s="303">
        <v>20</v>
      </c>
      <c r="K88" s="317"/>
    </row>
    <row r="89" spans="2:11" s="1" customFormat="1" ht="15" customHeight="1">
      <c r="B89" s="326"/>
      <c r="C89" s="303" t="s">
        <v>1400</v>
      </c>
      <c r="D89" s="303"/>
      <c r="E89" s="303"/>
      <c r="F89" s="325" t="s">
        <v>1383</v>
      </c>
      <c r="G89" s="324"/>
      <c r="H89" s="303" t="s">
        <v>1401</v>
      </c>
      <c r="I89" s="303" t="s">
        <v>1379</v>
      </c>
      <c r="J89" s="303">
        <v>20</v>
      </c>
      <c r="K89" s="317"/>
    </row>
    <row r="90" spans="2:11" s="1" customFormat="1" ht="15" customHeight="1">
      <c r="B90" s="326"/>
      <c r="C90" s="303" t="s">
        <v>1402</v>
      </c>
      <c r="D90" s="303"/>
      <c r="E90" s="303"/>
      <c r="F90" s="325" t="s">
        <v>1383</v>
      </c>
      <c r="G90" s="324"/>
      <c r="H90" s="303" t="s">
        <v>1403</v>
      </c>
      <c r="I90" s="303" t="s">
        <v>1379</v>
      </c>
      <c r="J90" s="303">
        <v>50</v>
      </c>
      <c r="K90" s="317"/>
    </row>
    <row r="91" spans="2:11" s="1" customFormat="1" ht="15" customHeight="1">
      <c r="B91" s="326"/>
      <c r="C91" s="303" t="s">
        <v>1404</v>
      </c>
      <c r="D91" s="303"/>
      <c r="E91" s="303"/>
      <c r="F91" s="325" t="s">
        <v>1383</v>
      </c>
      <c r="G91" s="324"/>
      <c r="H91" s="303" t="s">
        <v>1404</v>
      </c>
      <c r="I91" s="303" t="s">
        <v>1379</v>
      </c>
      <c r="J91" s="303">
        <v>50</v>
      </c>
      <c r="K91" s="317"/>
    </row>
    <row r="92" spans="2:11" s="1" customFormat="1" ht="15" customHeight="1">
      <c r="B92" s="326"/>
      <c r="C92" s="303" t="s">
        <v>1405</v>
      </c>
      <c r="D92" s="303"/>
      <c r="E92" s="303"/>
      <c r="F92" s="325" t="s">
        <v>1383</v>
      </c>
      <c r="G92" s="324"/>
      <c r="H92" s="303" t="s">
        <v>1406</v>
      </c>
      <c r="I92" s="303" t="s">
        <v>1379</v>
      </c>
      <c r="J92" s="303">
        <v>255</v>
      </c>
      <c r="K92" s="317"/>
    </row>
    <row r="93" spans="2:11" s="1" customFormat="1" ht="15" customHeight="1">
      <c r="B93" s="326"/>
      <c r="C93" s="303" t="s">
        <v>1407</v>
      </c>
      <c r="D93" s="303"/>
      <c r="E93" s="303"/>
      <c r="F93" s="325" t="s">
        <v>1377</v>
      </c>
      <c r="G93" s="324"/>
      <c r="H93" s="303" t="s">
        <v>1408</v>
      </c>
      <c r="I93" s="303" t="s">
        <v>1409</v>
      </c>
      <c r="J93" s="303"/>
      <c r="K93" s="317"/>
    </row>
    <row r="94" spans="2:11" s="1" customFormat="1" ht="15" customHeight="1">
      <c r="B94" s="326"/>
      <c r="C94" s="303" t="s">
        <v>1410</v>
      </c>
      <c r="D94" s="303"/>
      <c r="E94" s="303"/>
      <c r="F94" s="325" t="s">
        <v>1377</v>
      </c>
      <c r="G94" s="324"/>
      <c r="H94" s="303" t="s">
        <v>1411</v>
      </c>
      <c r="I94" s="303" t="s">
        <v>1412</v>
      </c>
      <c r="J94" s="303"/>
      <c r="K94" s="317"/>
    </row>
    <row r="95" spans="2:11" s="1" customFormat="1" ht="15" customHeight="1">
      <c r="B95" s="326"/>
      <c r="C95" s="303" t="s">
        <v>1413</v>
      </c>
      <c r="D95" s="303"/>
      <c r="E95" s="303"/>
      <c r="F95" s="325" t="s">
        <v>1377</v>
      </c>
      <c r="G95" s="324"/>
      <c r="H95" s="303" t="s">
        <v>1413</v>
      </c>
      <c r="I95" s="303" t="s">
        <v>1412</v>
      </c>
      <c r="J95" s="303"/>
      <c r="K95" s="317"/>
    </row>
    <row r="96" spans="2:11" s="1" customFormat="1" ht="15" customHeight="1">
      <c r="B96" s="326"/>
      <c r="C96" s="303" t="s">
        <v>36</v>
      </c>
      <c r="D96" s="303"/>
      <c r="E96" s="303"/>
      <c r="F96" s="325" t="s">
        <v>1377</v>
      </c>
      <c r="G96" s="324"/>
      <c r="H96" s="303" t="s">
        <v>1414</v>
      </c>
      <c r="I96" s="303" t="s">
        <v>1412</v>
      </c>
      <c r="J96" s="303"/>
      <c r="K96" s="317"/>
    </row>
    <row r="97" spans="2:11" s="1" customFormat="1" ht="15" customHeight="1">
      <c r="B97" s="326"/>
      <c r="C97" s="303" t="s">
        <v>46</v>
      </c>
      <c r="D97" s="303"/>
      <c r="E97" s="303"/>
      <c r="F97" s="325" t="s">
        <v>1377</v>
      </c>
      <c r="G97" s="324"/>
      <c r="H97" s="303" t="s">
        <v>1415</v>
      </c>
      <c r="I97" s="303" t="s">
        <v>1412</v>
      </c>
      <c r="J97" s="303"/>
      <c r="K97" s="317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</row>
    <row r="101" spans="2:11" s="1" customFormat="1" ht="7.5" customHeight="1">
      <c r="B101" s="312"/>
      <c r="C101" s="313"/>
      <c r="D101" s="313"/>
      <c r="E101" s="313"/>
      <c r="F101" s="313"/>
      <c r="G101" s="313"/>
      <c r="H101" s="313"/>
      <c r="I101" s="313"/>
      <c r="J101" s="313"/>
      <c r="K101" s="314"/>
    </row>
    <row r="102" spans="2:11" s="1" customFormat="1" ht="45" customHeight="1">
      <c r="B102" s="315"/>
      <c r="C102" s="316" t="s">
        <v>1416</v>
      </c>
      <c r="D102" s="316"/>
      <c r="E102" s="316"/>
      <c r="F102" s="316"/>
      <c r="G102" s="316"/>
      <c r="H102" s="316"/>
      <c r="I102" s="316"/>
      <c r="J102" s="316"/>
      <c r="K102" s="317"/>
    </row>
    <row r="103" spans="2:11" s="1" customFormat="1" ht="17.25" customHeight="1">
      <c r="B103" s="315"/>
      <c r="C103" s="318" t="s">
        <v>1371</v>
      </c>
      <c r="D103" s="318"/>
      <c r="E103" s="318"/>
      <c r="F103" s="318" t="s">
        <v>1372</v>
      </c>
      <c r="G103" s="319"/>
      <c r="H103" s="318" t="s">
        <v>52</v>
      </c>
      <c r="I103" s="318" t="s">
        <v>55</v>
      </c>
      <c r="J103" s="318" t="s">
        <v>1373</v>
      </c>
      <c r="K103" s="317"/>
    </row>
    <row r="104" spans="2:11" s="1" customFormat="1" ht="17.25" customHeight="1">
      <c r="B104" s="315"/>
      <c r="C104" s="320" t="s">
        <v>1374</v>
      </c>
      <c r="D104" s="320"/>
      <c r="E104" s="320"/>
      <c r="F104" s="321" t="s">
        <v>1375</v>
      </c>
      <c r="G104" s="322"/>
      <c r="H104" s="320"/>
      <c r="I104" s="320"/>
      <c r="J104" s="320" t="s">
        <v>1376</v>
      </c>
      <c r="K104" s="317"/>
    </row>
    <row r="105" spans="2:11" s="1" customFormat="1" ht="5.25" customHeight="1">
      <c r="B105" s="315"/>
      <c r="C105" s="318"/>
      <c r="D105" s="318"/>
      <c r="E105" s="318"/>
      <c r="F105" s="318"/>
      <c r="G105" s="334"/>
      <c r="H105" s="318"/>
      <c r="I105" s="318"/>
      <c r="J105" s="318"/>
      <c r="K105" s="317"/>
    </row>
    <row r="106" spans="2:11" s="1" customFormat="1" ht="15" customHeight="1">
      <c r="B106" s="315"/>
      <c r="C106" s="303" t="s">
        <v>51</v>
      </c>
      <c r="D106" s="323"/>
      <c r="E106" s="323"/>
      <c r="F106" s="325" t="s">
        <v>1377</v>
      </c>
      <c r="G106" s="334"/>
      <c r="H106" s="303" t="s">
        <v>1417</v>
      </c>
      <c r="I106" s="303" t="s">
        <v>1379</v>
      </c>
      <c r="J106" s="303">
        <v>20</v>
      </c>
      <c r="K106" s="317"/>
    </row>
    <row r="107" spans="2:11" s="1" customFormat="1" ht="15" customHeight="1">
      <c r="B107" s="315"/>
      <c r="C107" s="303" t="s">
        <v>1380</v>
      </c>
      <c r="D107" s="303"/>
      <c r="E107" s="303"/>
      <c r="F107" s="325" t="s">
        <v>1377</v>
      </c>
      <c r="G107" s="303"/>
      <c r="H107" s="303" t="s">
        <v>1417</v>
      </c>
      <c r="I107" s="303" t="s">
        <v>1379</v>
      </c>
      <c r="J107" s="303">
        <v>120</v>
      </c>
      <c r="K107" s="317"/>
    </row>
    <row r="108" spans="2:11" s="1" customFormat="1" ht="15" customHeight="1">
      <c r="B108" s="326"/>
      <c r="C108" s="303" t="s">
        <v>1382</v>
      </c>
      <c r="D108" s="303"/>
      <c r="E108" s="303"/>
      <c r="F108" s="325" t="s">
        <v>1383</v>
      </c>
      <c r="G108" s="303"/>
      <c r="H108" s="303" t="s">
        <v>1417</v>
      </c>
      <c r="I108" s="303" t="s">
        <v>1379</v>
      </c>
      <c r="J108" s="303">
        <v>50</v>
      </c>
      <c r="K108" s="317"/>
    </row>
    <row r="109" spans="2:11" s="1" customFormat="1" ht="15" customHeight="1">
      <c r="B109" s="326"/>
      <c r="C109" s="303" t="s">
        <v>1385</v>
      </c>
      <c r="D109" s="303"/>
      <c r="E109" s="303"/>
      <c r="F109" s="325" t="s">
        <v>1377</v>
      </c>
      <c r="G109" s="303"/>
      <c r="H109" s="303" t="s">
        <v>1417</v>
      </c>
      <c r="I109" s="303" t="s">
        <v>1387</v>
      </c>
      <c r="J109" s="303"/>
      <c r="K109" s="317"/>
    </row>
    <row r="110" spans="2:11" s="1" customFormat="1" ht="15" customHeight="1">
      <c r="B110" s="326"/>
      <c r="C110" s="303" t="s">
        <v>1396</v>
      </c>
      <c r="D110" s="303"/>
      <c r="E110" s="303"/>
      <c r="F110" s="325" t="s">
        <v>1383</v>
      </c>
      <c r="G110" s="303"/>
      <c r="H110" s="303" t="s">
        <v>1417</v>
      </c>
      <c r="I110" s="303" t="s">
        <v>1379</v>
      </c>
      <c r="J110" s="303">
        <v>50</v>
      </c>
      <c r="K110" s="317"/>
    </row>
    <row r="111" spans="2:11" s="1" customFormat="1" ht="15" customHeight="1">
      <c r="B111" s="326"/>
      <c r="C111" s="303" t="s">
        <v>1404</v>
      </c>
      <c r="D111" s="303"/>
      <c r="E111" s="303"/>
      <c r="F111" s="325" t="s">
        <v>1383</v>
      </c>
      <c r="G111" s="303"/>
      <c r="H111" s="303" t="s">
        <v>1417</v>
      </c>
      <c r="I111" s="303" t="s">
        <v>1379</v>
      </c>
      <c r="J111" s="303">
        <v>50</v>
      </c>
      <c r="K111" s="317"/>
    </row>
    <row r="112" spans="2:11" s="1" customFormat="1" ht="15" customHeight="1">
      <c r="B112" s="326"/>
      <c r="C112" s="303" t="s">
        <v>1402</v>
      </c>
      <c r="D112" s="303"/>
      <c r="E112" s="303"/>
      <c r="F112" s="325" t="s">
        <v>1383</v>
      </c>
      <c r="G112" s="303"/>
      <c r="H112" s="303" t="s">
        <v>1417</v>
      </c>
      <c r="I112" s="303" t="s">
        <v>1379</v>
      </c>
      <c r="J112" s="303">
        <v>50</v>
      </c>
      <c r="K112" s="317"/>
    </row>
    <row r="113" spans="2:11" s="1" customFormat="1" ht="15" customHeight="1">
      <c r="B113" s="326"/>
      <c r="C113" s="303" t="s">
        <v>51</v>
      </c>
      <c r="D113" s="303"/>
      <c r="E113" s="303"/>
      <c r="F113" s="325" t="s">
        <v>1377</v>
      </c>
      <c r="G113" s="303"/>
      <c r="H113" s="303" t="s">
        <v>1418</v>
      </c>
      <c r="I113" s="303" t="s">
        <v>1379</v>
      </c>
      <c r="J113" s="303">
        <v>20</v>
      </c>
      <c r="K113" s="317"/>
    </row>
    <row r="114" spans="2:11" s="1" customFormat="1" ht="15" customHeight="1">
      <c r="B114" s="326"/>
      <c r="C114" s="303" t="s">
        <v>1419</v>
      </c>
      <c r="D114" s="303"/>
      <c r="E114" s="303"/>
      <c r="F114" s="325" t="s">
        <v>1377</v>
      </c>
      <c r="G114" s="303"/>
      <c r="H114" s="303" t="s">
        <v>1420</v>
      </c>
      <c r="I114" s="303" t="s">
        <v>1379</v>
      </c>
      <c r="J114" s="303">
        <v>120</v>
      </c>
      <c r="K114" s="317"/>
    </row>
    <row r="115" spans="2:11" s="1" customFormat="1" ht="15" customHeight="1">
      <c r="B115" s="326"/>
      <c r="C115" s="303" t="s">
        <v>36</v>
      </c>
      <c r="D115" s="303"/>
      <c r="E115" s="303"/>
      <c r="F115" s="325" t="s">
        <v>1377</v>
      </c>
      <c r="G115" s="303"/>
      <c r="H115" s="303" t="s">
        <v>1421</v>
      </c>
      <c r="I115" s="303" t="s">
        <v>1412</v>
      </c>
      <c r="J115" s="303"/>
      <c r="K115" s="317"/>
    </row>
    <row r="116" spans="2:11" s="1" customFormat="1" ht="15" customHeight="1">
      <c r="B116" s="326"/>
      <c r="C116" s="303" t="s">
        <v>46</v>
      </c>
      <c r="D116" s="303"/>
      <c r="E116" s="303"/>
      <c r="F116" s="325" t="s">
        <v>1377</v>
      </c>
      <c r="G116" s="303"/>
      <c r="H116" s="303" t="s">
        <v>1422</v>
      </c>
      <c r="I116" s="303" t="s">
        <v>1412</v>
      </c>
      <c r="J116" s="303"/>
      <c r="K116" s="317"/>
    </row>
    <row r="117" spans="2:11" s="1" customFormat="1" ht="15" customHeight="1">
      <c r="B117" s="326"/>
      <c r="C117" s="303" t="s">
        <v>55</v>
      </c>
      <c r="D117" s="303"/>
      <c r="E117" s="303"/>
      <c r="F117" s="325" t="s">
        <v>1377</v>
      </c>
      <c r="G117" s="303"/>
      <c r="H117" s="303" t="s">
        <v>1423</v>
      </c>
      <c r="I117" s="303" t="s">
        <v>1424</v>
      </c>
      <c r="J117" s="303"/>
      <c r="K117" s="317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00"/>
      <c r="D119" s="300"/>
      <c r="E119" s="300"/>
      <c r="F119" s="337"/>
      <c r="G119" s="300"/>
      <c r="H119" s="300"/>
      <c r="I119" s="300"/>
      <c r="J119" s="300"/>
      <c r="K119" s="336"/>
    </row>
    <row r="120" spans="2:11" s="1" customFormat="1" ht="18.75" customHeight="1"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4" t="s">
        <v>1425</v>
      </c>
      <c r="D122" s="294"/>
      <c r="E122" s="294"/>
      <c r="F122" s="294"/>
      <c r="G122" s="294"/>
      <c r="H122" s="294"/>
      <c r="I122" s="294"/>
      <c r="J122" s="294"/>
      <c r="K122" s="342"/>
    </row>
    <row r="123" spans="2:11" s="1" customFormat="1" ht="17.25" customHeight="1">
      <c r="B123" s="343"/>
      <c r="C123" s="318" t="s">
        <v>1371</v>
      </c>
      <c r="D123" s="318"/>
      <c r="E123" s="318"/>
      <c r="F123" s="318" t="s">
        <v>1372</v>
      </c>
      <c r="G123" s="319"/>
      <c r="H123" s="318" t="s">
        <v>52</v>
      </c>
      <c r="I123" s="318" t="s">
        <v>55</v>
      </c>
      <c r="J123" s="318" t="s">
        <v>1373</v>
      </c>
      <c r="K123" s="344"/>
    </row>
    <row r="124" spans="2:11" s="1" customFormat="1" ht="17.25" customHeight="1">
      <c r="B124" s="343"/>
      <c r="C124" s="320" t="s">
        <v>1374</v>
      </c>
      <c r="D124" s="320"/>
      <c r="E124" s="320"/>
      <c r="F124" s="321" t="s">
        <v>1375</v>
      </c>
      <c r="G124" s="322"/>
      <c r="H124" s="320"/>
      <c r="I124" s="320"/>
      <c r="J124" s="320" t="s">
        <v>1376</v>
      </c>
      <c r="K124" s="344"/>
    </row>
    <row r="125" spans="2:11" s="1" customFormat="1" ht="5.25" customHeight="1">
      <c r="B125" s="345"/>
      <c r="C125" s="323"/>
      <c r="D125" s="323"/>
      <c r="E125" s="323"/>
      <c r="F125" s="323"/>
      <c r="G125" s="303"/>
      <c r="H125" s="323"/>
      <c r="I125" s="323"/>
      <c r="J125" s="323"/>
      <c r="K125" s="346"/>
    </row>
    <row r="126" spans="2:11" s="1" customFormat="1" ht="15" customHeight="1">
      <c r="B126" s="345"/>
      <c r="C126" s="303" t="s">
        <v>1380</v>
      </c>
      <c r="D126" s="323"/>
      <c r="E126" s="323"/>
      <c r="F126" s="325" t="s">
        <v>1377</v>
      </c>
      <c r="G126" s="303"/>
      <c r="H126" s="303" t="s">
        <v>1417</v>
      </c>
      <c r="I126" s="303" t="s">
        <v>1379</v>
      </c>
      <c r="J126" s="303">
        <v>120</v>
      </c>
      <c r="K126" s="347"/>
    </row>
    <row r="127" spans="2:11" s="1" customFormat="1" ht="15" customHeight="1">
      <c r="B127" s="345"/>
      <c r="C127" s="303" t="s">
        <v>1426</v>
      </c>
      <c r="D127" s="303"/>
      <c r="E127" s="303"/>
      <c r="F127" s="325" t="s">
        <v>1377</v>
      </c>
      <c r="G127" s="303"/>
      <c r="H127" s="303" t="s">
        <v>1427</v>
      </c>
      <c r="I127" s="303" t="s">
        <v>1379</v>
      </c>
      <c r="J127" s="303" t="s">
        <v>1428</v>
      </c>
      <c r="K127" s="347"/>
    </row>
    <row r="128" spans="2:11" s="1" customFormat="1" ht="15" customHeight="1">
      <c r="B128" s="345"/>
      <c r="C128" s="303" t="s">
        <v>83</v>
      </c>
      <c r="D128" s="303"/>
      <c r="E128" s="303"/>
      <c r="F128" s="325" t="s">
        <v>1377</v>
      </c>
      <c r="G128" s="303"/>
      <c r="H128" s="303" t="s">
        <v>1429</v>
      </c>
      <c r="I128" s="303" t="s">
        <v>1379</v>
      </c>
      <c r="J128" s="303" t="s">
        <v>1428</v>
      </c>
      <c r="K128" s="347"/>
    </row>
    <row r="129" spans="2:11" s="1" customFormat="1" ht="15" customHeight="1">
      <c r="B129" s="345"/>
      <c r="C129" s="303" t="s">
        <v>1388</v>
      </c>
      <c r="D129" s="303"/>
      <c r="E129" s="303"/>
      <c r="F129" s="325" t="s">
        <v>1383</v>
      </c>
      <c r="G129" s="303"/>
      <c r="H129" s="303" t="s">
        <v>1389</v>
      </c>
      <c r="I129" s="303" t="s">
        <v>1379</v>
      </c>
      <c r="J129" s="303">
        <v>15</v>
      </c>
      <c r="K129" s="347"/>
    </row>
    <row r="130" spans="2:11" s="1" customFormat="1" ht="15" customHeight="1">
      <c r="B130" s="345"/>
      <c r="C130" s="327" t="s">
        <v>1390</v>
      </c>
      <c r="D130" s="327"/>
      <c r="E130" s="327"/>
      <c r="F130" s="328" t="s">
        <v>1383</v>
      </c>
      <c r="G130" s="327"/>
      <c r="H130" s="327" t="s">
        <v>1391</v>
      </c>
      <c r="I130" s="327" t="s">
        <v>1379</v>
      </c>
      <c r="J130" s="327">
        <v>15</v>
      </c>
      <c r="K130" s="347"/>
    </row>
    <row r="131" spans="2:11" s="1" customFormat="1" ht="15" customHeight="1">
      <c r="B131" s="345"/>
      <c r="C131" s="327" t="s">
        <v>1392</v>
      </c>
      <c r="D131" s="327"/>
      <c r="E131" s="327"/>
      <c r="F131" s="328" t="s">
        <v>1383</v>
      </c>
      <c r="G131" s="327"/>
      <c r="H131" s="327" t="s">
        <v>1393</v>
      </c>
      <c r="I131" s="327" t="s">
        <v>1379</v>
      </c>
      <c r="J131" s="327">
        <v>20</v>
      </c>
      <c r="K131" s="347"/>
    </row>
    <row r="132" spans="2:11" s="1" customFormat="1" ht="15" customHeight="1">
      <c r="B132" s="345"/>
      <c r="C132" s="327" t="s">
        <v>1394</v>
      </c>
      <c r="D132" s="327"/>
      <c r="E132" s="327"/>
      <c r="F132" s="328" t="s">
        <v>1383</v>
      </c>
      <c r="G132" s="327"/>
      <c r="H132" s="327" t="s">
        <v>1395</v>
      </c>
      <c r="I132" s="327" t="s">
        <v>1379</v>
      </c>
      <c r="J132" s="327">
        <v>20</v>
      </c>
      <c r="K132" s="347"/>
    </row>
    <row r="133" spans="2:11" s="1" customFormat="1" ht="15" customHeight="1">
      <c r="B133" s="345"/>
      <c r="C133" s="303" t="s">
        <v>1382</v>
      </c>
      <c r="D133" s="303"/>
      <c r="E133" s="303"/>
      <c r="F133" s="325" t="s">
        <v>1383</v>
      </c>
      <c r="G133" s="303"/>
      <c r="H133" s="303" t="s">
        <v>1417</v>
      </c>
      <c r="I133" s="303" t="s">
        <v>1379</v>
      </c>
      <c r="J133" s="303">
        <v>50</v>
      </c>
      <c r="K133" s="347"/>
    </row>
    <row r="134" spans="2:11" s="1" customFormat="1" ht="15" customHeight="1">
      <c r="B134" s="345"/>
      <c r="C134" s="303" t="s">
        <v>1396</v>
      </c>
      <c r="D134" s="303"/>
      <c r="E134" s="303"/>
      <c r="F134" s="325" t="s">
        <v>1383</v>
      </c>
      <c r="G134" s="303"/>
      <c r="H134" s="303" t="s">
        <v>1417</v>
      </c>
      <c r="I134" s="303" t="s">
        <v>1379</v>
      </c>
      <c r="J134" s="303">
        <v>50</v>
      </c>
      <c r="K134" s="347"/>
    </row>
    <row r="135" spans="2:11" s="1" customFormat="1" ht="15" customHeight="1">
      <c r="B135" s="345"/>
      <c r="C135" s="303" t="s">
        <v>1402</v>
      </c>
      <c r="D135" s="303"/>
      <c r="E135" s="303"/>
      <c r="F135" s="325" t="s">
        <v>1383</v>
      </c>
      <c r="G135" s="303"/>
      <c r="H135" s="303" t="s">
        <v>1417</v>
      </c>
      <c r="I135" s="303" t="s">
        <v>1379</v>
      </c>
      <c r="J135" s="303">
        <v>50</v>
      </c>
      <c r="K135" s="347"/>
    </row>
    <row r="136" spans="2:11" s="1" customFormat="1" ht="15" customHeight="1">
      <c r="B136" s="345"/>
      <c r="C136" s="303" t="s">
        <v>1404</v>
      </c>
      <c r="D136" s="303"/>
      <c r="E136" s="303"/>
      <c r="F136" s="325" t="s">
        <v>1383</v>
      </c>
      <c r="G136" s="303"/>
      <c r="H136" s="303" t="s">
        <v>1417</v>
      </c>
      <c r="I136" s="303" t="s">
        <v>1379</v>
      </c>
      <c r="J136" s="303">
        <v>50</v>
      </c>
      <c r="K136" s="347"/>
    </row>
    <row r="137" spans="2:11" s="1" customFormat="1" ht="15" customHeight="1">
      <c r="B137" s="345"/>
      <c r="C137" s="303" t="s">
        <v>1405</v>
      </c>
      <c r="D137" s="303"/>
      <c r="E137" s="303"/>
      <c r="F137" s="325" t="s">
        <v>1383</v>
      </c>
      <c r="G137" s="303"/>
      <c r="H137" s="303" t="s">
        <v>1430</v>
      </c>
      <c r="I137" s="303" t="s">
        <v>1379</v>
      </c>
      <c r="J137" s="303">
        <v>255</v>
      </c>
      <c r="K137" s="347"/>
    </row>
    <row r="138" spans="2:11" s="1" customFormat="1" ht="15" customHeight="1">
      <c r="B138" s="345"/>
      <c r="C138" s="303" t="s">
        <v>1407</v>
      </c>
      <c r="D138" s="303"/>
      <c r="E138" s="303"/>
      <c r="F138" s="325" t="s">
        <v>1377</v>
      </c>
      <c r="G138" s="303"/>
      <c r="H138" s="303" t="s">
        <v>1431</v>
      </c>
      <c r="I138" s="303" t="s">
        <v>1409</v>
      </c>
      <c r="J138" s="303"/>
      <c r="K138" s="347"/>
    </row>
    <row r="139" spans="2:11" s="1" customFormat="1" ht="15" customHeight="1">
      <c r="B139" s="345"/>
      <c r="C139" s="303" t="s">
        <v>1410</v>
      </c>
      <c r="D139" s="303"/>
      <c r="E139" s="303"/>
      <c r="F139" s="325" t="s">
        <v>1377</v>
      </c>
      <c r="G139" s="303"/>
      <c r="H139" s="303" t="s">
        <v>1432</v>
      </c>
      <c r="I139" s="303" t="s">
        <v>1412</v>
      </c>
      <c r="J139" s="303"/>
      <c r="K139" s="347"/>
    </row>
    <row r="140" spans="2:11" s="1" customFormat="1" ht="15" customHeight="1">
      <c r="B140" s="345"/>
      <c r="C140" s="303" t="s">
        <v>1413</v>
      </c>
      <c r="D140" s="303"/>
      <c r="E140" s="303"/>
      <c r="F140" s="325" t="s">
        <v>1377</v>
      </c>
      <c r="G140" s="303"/>
      <c r="H140" s="303" t="s">
        <v>1413</v>
      </c>
      <c r="I140" s="303" t="s">
        <v>1412</v>
      </c>
      <c r="J140" s="303"/>
      <c r="K140" s="347"/>
    </row>
    <row r="141" spans="2:11" s="1" customFormat="1" ht="15" customHeight="1">
      <c r="B141" s="345"/>
      <c r="C141" s="303" t="s">
        <v>36</v>
      </c>
      <c r="D141" s="303"/>
      <c r="E141" s="303"/>
      <c r="F141" s="325" t="s">
        <v>1377</v>
      </c>
      <c r="G141" s="303"/>
      <c r="H141" s="303" t="s">
        <v>1433</v>
      </c>
      <c r="I141" s="303" t="s">
        <v>1412</v>
      </c>
      <c r="J141" s="303"/>
      <c r="K141" s="347"/>
    </row>
    <row r="142" spans="2:11" s="1" customFormat="1" ht="15" customHeight="1">
      <c r="B142" s="345"/>
      <c r="C142" s="303" t="s">
        <v>1434</v>
      </c>
      <c r="D142" s="303"/>
      <c r="E142" s="303"/>
      <c r="F142" s="325" t="s">
        <v>1377</v>
      </c>
      <c r="G142" s="303"/>
      <c r="H142" s="303" t="s">
        <v>1435</v>
      </c>
      <c r="I142" s="303" t="s">
        <v>1412</v>
      </c>
      <c r="J142" s="303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00"/>
      <c r="C144" s="300"/>
      <c r="D144" s="300"/>
      <c r="E144" s="300"/>
      <c r="F144" s="337"/>
      <c r="G144" s="300"/>
      <c r="H144" s="300"/>
      <c r="I144" s="300"/>
      <c r="J144" s="300"/>
      <c r="K144" s="300"/>
    </row>
    <row r="145" spans="2:11" s="1" customFormat="1" ht="18.75" customHeight="1"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</row>
    <row r="146" spans="2:11" s="1" customFormat="1" ht="7.5" customHeight="1">
      <c r="B146" s="312"/>
      <c r="C146" s="313"/>
      <c r="D146" s="313"/>
      <c r="E146" s="313"/>
      <c r="F146" s="313"/>
      <c r="G146" s="313"/>
      <c r="H146" s="313"/>
      <c r="I146" s="313"/>
      <c r="J146" s="313"/>
      <c r="K146" s="314"/>
    </row>
    <row r="147" spans="2:11" s="1" customFormat="1" ht="45" customHeight="1">
      <c r="B147" s="315"/>
      <c r="C147" s="316" t="s">
        <v>1436</v>
      </c>
      <c r="D147" s="316"/>
      <c r="E147" s="316"/>
      <c r="F147" s="316"/>
      <c r="G147" s="316"/>
      <c r="H147" s="316"/>
      <c r="I147" s="316"/>
      <c r="J147" s="316"/>
      <c r="K147" s="317"/>
    </row>
    <row r="148" spans="2:11" s="1" customFormat="1" ht="17.25" customHeight="1">
      <c r="B148" s="315"/>
      <c r="C148" s="318" t="s">
        <v>1371</v>
      </c>
      <c r="D148" s="318"/>
      <c r="E148" s="318"/>
      <c r="F148" s="318" t="s">
        <v>1372</v>
      </c>
      <c r="G148" s="319"/>
      <c r="H148" s="318" t="s">
        <v>52</v>
      </c>
      <c r="I148" s="318" t="s">
        <v>55</v>
      </c>
      <c r="J148" s="318" t="s">
        <v>1373</v>
      </c>
      <c r="K148" s="317"/>
    </row>
    <row r="149" spans="2:11" s="1" customFormat="1" ht="17.25" customHeight="1">
      <c r="B149" s="315"/>
      <c r="C149" s="320" t="s">
        <v>1374</v>
      </c>
      <c r="D149" s="320"/>
      <c r="E149" s="320"/>
      <c r="F149" s="321" t="s">
        <v>1375</v>
      </c>
      <c r="G149" s="322"/>
      <c r="H149" s="320"/>
      <c r="I149" s="320"/>
      <c r="J149" s="320" t="s">
        <v>1376</v>
      </c>
      <c r="K149" s="317"/>
    </row>
    <row r="150" spans="2:11" s="1" customFormat="1" ht="5.25" customHeight="1">
      <c r="B150" s="326"/>
      <c r="C150" s="323"/>
      <c r="D150" s="323"/>
      <c r="E150" s="323"/>
      <c r="F150" s="323"/>
      <c r="G150" s="324"/>
      <c r="H150" s="323"/>
      <c r="I150" s="323"/>
      <c r="J150" s="323"/>
      <c r="K150" s="347"/>
    </row>
    <row r="151" spans="2:11" s="1" customFormat="1" ht="15" customHeight="1">
      <c r="B151" s="326"/>
      <c r="C151" s="351" t="s">
        <v>1380</v>
      </c>
      <c r="D151" s="303"/>
      <c r="E151" s="303"/>
      <c r="F151" s="352" t="s">
        <v>1377</v>
      </c>
      <c r="G151" s="303"/>
      <c r="H151" s="351" t="s">
        <v>1417</v>
      </c>
      <c r="I151" s="351" t="s">
        <v>1379</v>
      </c>
      <c r="J151" s="351">
        <v>120</v>
      </c>
      <c r="K151" s="347"/>
    </row>
    <row r="152" spans="2:11" s="1" customFormat="1" ht="15" customHeight="1">
      <c r="B152" s="326"/>
      <c r="C152" s="351" t="s">
        <v>1426</v>
      </c>
      <c r="D152" s="303"/>
      <c r="E152" s="303"/>
      <c r="F152" s="352" t="s">
        <v>1377</v>
      </c>
      <c r="G152" s="303"/>
      <c r="H152" s="351" t="s">
        <v>1437</v>
      </c>
      <c r="I152" s="351" t="s">
        <v>1379</v>
      </c>
      <c r="J152" s="351" t="s">
        <v>1428</v>
      </c>
      <c r="K152" s="347"/>
    </row>
    <row r="153" spans="2:11" s="1" customFormat="1" ht="15" customHeight="1">
      <c r="B153" s="326"/>
      <c r="C153" s="351" t="s">
        <v>83</v>
      </c>
      <c r="D153" s="303"/>
      <c r="E153" s="303"/>
      <c r="F153" s="352" t="s">
        <v>1377</v>
      </c>
      <c r="G153" s="303"/>
      <c r="H153" s="351" t="s">
        <v>1438</v>
      </c>
      <c r="I153" s="351" t="s">
        <v>1379</v>
      </c>
      <c r="J153" s="351" t="s">
        <v>1428</v>
      </c>
      <c r="K153" s="347"/>
    </row>
    <row r="154" spans="2:11" s="1" customFormat="1" ht="15" customHeight="1">
      <c r="B154" s="326"/>
      <c r="C154" s="351" t="s">
        <v>1382</v>
      </c>
      <c r="D154" s="303"/>
      <c r="E154" s="303"/>
      <c r="F154" s="352" t="s">
        <v>1383</v>
      </c>
      <c r="G154" s="303"/>
      <c r="H154" s="351" t="s">
        <v>1417</v>
      </c>
      <c r="I154" s="351" t="s">
        <v>1379</v>
      </c>
      <c r="J154" s="351">
        <v>50</v>
      </c>
      <c r="K154" s="347"/>
    </row>
    <row r="155" spans="2:11" s="1" customFormat="1" ht="15" customHeight="1">
      <c r="B155" s="326"/>
      <c r="C155" s="351" t="s">
        <v>1385</v>
      </c>
      <c r="D155" s="303"/>
      <c r="E155" s="303"/>
      <c r="F155" s="352" t="s">
        <v>1377</v>
      </c>
      <c r="G155" s="303"/>
      <c r="H155" s="351" t="s">
        <v>1417</v>
      </c>
      <c r="I155" s="351" t="s">
        <v>1387</v>
      </c>
      <c r="J155" s="351"/>
      <c r="K155" s="347"/>
    </row>
    <row r="156" spans="2:11" s="1" customFormat="1" ht="15" customHeight="1">
      <c r="B156" s="326"/>
      <c r="C156" s="351" t="s">
        <v>1396</v>
      </c>
      <c r="D156" s="303"/>
      <c r="E156" s="303"/>
      <c r="F156" s="352" t="s">
        <v>1383</v>
      </c>
      <c r="G156" s="303"/>
      <c r="H156" s="351" t="s">
        <v>1417</v>
      </c>
      <c r="I156" s="351" t="s">
        <v>1379</v>
      </c>
      <c r="J156" s="351">
        <v>50</v>
      </c>
      <c r="K156" s="347"/>
    </row>
    <row r="157" spans="2:11" s="1" customFormat="1" ht="15" customHeight="1">
      <c r="B157" s="326"/>
      <c r="C157" s="351" t="s">
        <v>1404</v>
      </c>
      <c r="D157" s="303"/>
      <c r="E157" s="303"/>
      <c r="F157" s="352" t="s">
        <v>1383</v>
      </c>
      <c r="G157" s="303"/>
      <c r="H157" s="351" t="s">
        <v>1417</v>
      </c>
      <c r="I157" s="351" t="s">
        <v>1379</v>
      </c>
      <c r="J157" s="351">
        <v>50</v>
      </c>
      <c r="K157" s="347"/>
    </row>
    <row r="158" spans="2:11" s="1" customFormat="1" ht="15" customHeight="1">
      <c r="B158" s="326"/>
      <c r="C158" s="351" t="s">
        <v>1402</v>
      </c>
      <c r="D158" s="303"/>
      <c r="E158" s="303"/>
      <c r="F158" s="352" t="s">
        <v>1383</v>
      </c>
      <c r="G158" s="303"/>
      <c r="H158" s="351" t="s">
        <v>1417</v>
      </c>
      <c r="I158" s="351" t="s">
        <v>1379</v>
      </c>
      <c r="J158" s="351">
        <v>50</v>
      </c>
      <c r="K158" s="347"/>
    </row>
    <row r="159" spans="2:11" s="1" customFormat="1" ht="15" customHeight="1">
      <c r="B159" s="326"/>
      <c r="C159" s="351" t="s">
        <v>101</v>
      </c>
      <c r="D159" s="303"/>
      <c r="E159" s="303"/>
      <c r="F159" s="352" t="s">
        <v>1377</v>
      </c>
      <c r="G159" s="303"/>
      <c r="H159" s="351" t="s">
        <v>1439</v>
      </c>
      <c r="I159" s="351" t="s">
        <v>1379</v>
      </c>
      <c r="J159" s="351" t="s">
        <v>1440</v>
      </c>
      <c r="K159" s="347"/>
    </row>
    <row r="160" spans="2:11" s="1" customFormat="1" ht="15" customHeight="1">
      <c r="B160" s="326"/>
      <c r="C160" s="351" t="s">
        <v>1441</v>
      </c>
      <c r="D160" s="303"/>
      <c r="E160" s="303"/>
      <c r="F160" s="352" t="s">
        <v>1377</v>
      </c>
      <c r="G160" s="303"/>
      <c r="H160" s="351" t="s">
        <v>1442</v>
      </c>
      <c r="I160" s="351" t="s">
        <v>1412</v>
      </c>
      <c r="J160" s="351"/>
      <c r="K160" s="347"/>
    </row>
    <row r="161" spans="2:11" s="1" customFormat="1" ht="15" customHeight="1">
      <c r="B161" s="353"/>
      <c r="C161" s="335"/>
      <c r="D161" s="335"/>
      <c r="E161" s="335"/>
      <c r="F161" s="335"/>
      <c r="G161" s="335"/>
      <c r="H161" s="335"/>
      <c r="I161" s="335"/>
      <c r="J161" s="335"/>
      <c r="K161" s="354"/>
    </row>
    <row r="162" spans="2:11" s="1" customFormat="1" ht="18.75" customHeight="1">
      <c r="B162" s="300"/>
      <c r="C162" s="303"/>
      <c r="D162" s="303"/>
      <c r="E162" s="303"/>
      <c r="F162" s="325"/>
      <c r="G162" s="303"/>
      <c r="H162" s="303"/>
      <c r="I162" s="303"/>
      <c r="J162" s="303"/>
      <c r="K162" s="300"/>
    </row>
    <row r="163" spans="2:11" s="1" customFormat="1" ht="18.75" customHeight="1"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</row>
    <row r="164" spans="2:11" s="1" customFormat="1" ht="7.5" customHeight="1">
      <c r="B164" s="290"/>
      <c r="C164" s="291"/>
      <c r="D164" s="291"/>
      <c r="E164" s="291"/>
      <c r="F164" s="291"/>
      <c r="G164" s="291"/>
      <c r="H164" s="291"/>
      <c r="I164" s="291"/>
      <c r="J164" s="291"/>
      <c r="K164" s="292"/>
    </row>
    <row r="165" spans="2:11" s="1" customFormat="1" ht="45" customHeight="1">
      <c r="B165" s="293"/>
      <c r="C165" s="294" t="s">
        <v>1443</v>
      </c>
      <c r="D165" s="294"/>
      <c r="E165" s="294"/>
      <c r="F165" s="294"/>
      <c r="G165" s="294"/>
      <c r="H165" s="294"/>
      <c r="I165" s="294"/>
      <c r="J165" s="294"/>
      <c r="K165" s="295"/>
    </row>
    <row r="166" spans="2:11" s="1" customFormat="1" ht="17.25" customHeight="1">
      <c r="B166" s="293"/>
      <c r="C166" s="318" t="s">
        <v>1371</v>
      </c>
      <c r="D166" s="318"/>
      <c r="E166" s="318"/>
      <c r="F166" s="318" t="s">
        <v>1372</v>
      </c>
      <c r="G166" s="355"/>
      <c r="H166" s="356" t="s">
        <v>52</v>
      </c>
      <c r="I166" s="356" t="s">
        <v>55</v>
      </c>
      <c r="J166" s="318" t="s">
        <v>1373</v>
      </c>
      <c r="K166" s="295"/>
    </row>
    <row r="167" spans="2:11" s="1" customFormat="1" ht="17.25" customHeight="1">
      <c r="B167" s="296"/>
      <c r="C167" s="320" t="s">
        <v>1374</v>
      </c>
      <c r="D167" s="320"/>
      <c r="E167" s="320"/>
      <c r="F167" s="321" t="s">
        <v>1375</v>
      </c>
      <c r="G167" s="357"/>
      <c r="H167" s="358"/>
      <c r="I167" s="358"/>
      <c r="J167" s="320" t="s">
        <v>1376</v>
      </c>
      <c r="K167" s="298"/>
    </row>
    <row r="168" spans="2:11" s="1" customFormat="1" ht="5.25" customHeight="1">
      <c r="B168" s="326"/>
      <c r="C168" s="323"/>
      <c r="D168" s="323"/>
      <c r="E168" s="323"/>
      <c r="F168" s="323"/>
      <c r="G168" s="324"/>
      <c r="H168" s="323"/>
      <c r="I168" s="323"/>
      <c r="J168" s="323"/>
      <c r="K168" s="347"/>
    </row>
    <row r="169" spans="2:11" s="1" customFormat="1" ht="15" customHeight="1">
      <c r="B169" s="326"/>
      <c r="C169" s="303" t="s">
        <v>1380</v>
      </c>
      <c r="D169" s="303"/>
      <c r="E169" s="303"/>
      <c r="F169" s="325" t="s">
        <v>1377</v>
      </c>
      <c r="G169" s="303"/>
      <c r="H169" s="303" t="s">
        <v>1417</v>
      </c>
      <c r="I169" s="303" t="s">
        <v>1379</v>
      </c>
      <c r="J169" s="303">
        <v>120</v>
      </c>
      <c r="K169" s="347"/>
    </row>
    <row r="170" spans="2:11" s="1" customFormat="1" ht="15" customHeight="1">
      <c r="B170" s="326"/>
      <c r="C170" s="303" t="s">
        <v>1426</v>
      </c>
      <c r="D170" s="303"/>
      <c r="E170" s="303"/>
      <c r="F170" s="325" t="s">
        <v>1377</v>
      </c>
      <c r="G170" s="303"/>
      <c r="H170" s="303" t="s">
        <v>1427</v>
      </c>
      <c r="I170" s="303" t="s">
        <v>1379</v>
      </c>
      <c r="J170" s="303" t="s">
        <v>1428</v>
      </c>
      <c r="K170" s="347"/>
    </row>
    <row r="171" spans="2:11" s="1" customFormat="1" ht="15" customHeight="1">
      <c r="B171" s="326"/>
      <c r="C171" s="303" t="s">
        <v>83</v>
      </c>
      <c r="D171" s="303"/>
      <c r="E171" s="303"/>
      <c r="F171" s="325" t="s">
        <v>1377</v>
      </c>
      <c r="G171" s="303"/>
      <c r="H171" s="303" t="s">
        <v>1444</v>
      </c>
      <c r="I171" s="303" t="s">
        <v>1379</v>
      </c>
      <c r="J171" s="303" t="s">
        <v>1428</v>
      </c>
      <c r="K171" s="347"/>
    </row>
    <row r="172" spans="2:11" s="1" customFormat="1" ht="15" customHeight="1">
      <c r="B172" s="326"/>
      <c r="C172" s="303" t="s">
        <v>1382</v>
      </c>
      <c r="D172" s="303"/>
      <c r="E172" s="303"/>
      <c r="F172" s="325" t="s">
        <v>1383</v>
      </c>
      <c r="G172" s="303"/>
      <c r="H172" s="303" t="s">
        <v>1444</v>
      </c>
      <c r="I172" s="303" t="s">
        <v>1379</v>
      </c>
      <c r="J172" s="303">
        <v>50</v>
      </c>
      <c r="K172" s="347"/>
    </row>
    <row r="173" spans="2:11" s="1" customFormat="1" ht="15" customHeight="1">
      <c r="B173" s="326"/>
      <c r="C173" s="303" t="s">
        <v>1385</v>
      </c>
      <c r="D173" s="303"/>
      <c r="E173" s="303"/>
      <c r="F173" s="325" t="s">
        <v>1377</v>
      </c>
      <c r="G173" s="303"/>
      <c r="H173" s="303" t="s">
        <v>1444</v>
      </c>
      <c r="I173" s="303" t="s">
        <v>1387</v>
      </c>
      <c r="J173" s="303"/>
      <c r="K173" s="347"/>
    </row>
    <row r="174" spans="2:11" s="1" customFormat="1" ht="15" customHeight="1">
      <c r="B174" s="326"/>
      <c r="C174" s="303" t="s">
        <v>1396</v>
      </c>
      <c r="D174" s="303"/>
      <c r="E174" s="303"/>
      <c r="F174" s="325" t="s">
        <v>1383</v>
      </c>
      <c r="G174" s="303"/>
      <c r="H174" s="303" t="s">
        <v>1444</v>
      </c>
      <c r="I174" s="303" t="s">
        <v>1379</v>
      </c>
      <c r="J174" s="303">
        <v>50</v>
      </c>
      <c r="K174" s="347"/>
    </row>
    <row r="175" spans="2:11" s="1" customFormat="1" ht="15" customHeight="1">
      <c r="B175" s="326"/>
      <c r="C175" s="303" t="s">
        <v>1404</v>
      </c>
      <c r="D175" s="303"/>
      <c r="E175" s="303"/>
      <c r="F175" s="325" t="s">
        <v>1383</v>
      </c>
      <c r="G175" s="303"/>
      <c r="H175" s="303" t="s">
        <v>1444</v>
      </c>
      <c r="I175" s="303" t="s">
        <v>1379</v>
      </c>
      <c r="J175" s="303">
        <v>50</v>
      </c>
      <c r="K175" s="347"/>
    </row>
    <row r="176" spans="2:11" s="1" customFormat="1" ht="15" customHeight="1">
      <c r="B176" s="326"/>
      <c r="C176" s="303" t="s">
        <v>1402</v>
      </c>
      <c r="D176" s="303"/>
      <c r="E176" s="303"/>
      <c r="F176" s="325" t="s">
        <v>1383</v>
      </c>
      <c r="G176" s="303"/>
      <c r="H176" s="303" t="s">
        <v>1444</v>
      </c>
      <c r="I176" s="303" t="s">
        <v>1379</v>
      </c>
      <c r="J176" s="303">
        <v>50</v>
      </c>
      <c r="K176" s="347"/>
    </row>
    <row r="177" spans="2:11" s="1" customFormat="1" ht="15" customHeight="1">
      <c r="B177" s="326"/>
      <c r="C177" s="303" t="s">
        <v>128</v>
      </c>
      <c r="D177" s="303"/>
      <c r="E177" s="303"/>
      <c r="F177" s="325" t="s">
        <v>1377</v>
      </c>
      <c r="G177" s="303"/>
      <c r="H177" s="303" t="s">
        <v>1445</v>
      </c>
      <c r="I177" s="303" t="s">
        <v>1446</v>
      </c>
      <c r="J177" s="303"/>
      <c r="K177" s="347"/>
    </row>
    <row r="178" spans="2:11" s="1" customFormat="1" ht="15" customHeight="1">
      <c r="B178" s="326"/>
      <c r="C178" s="303" t="s">
        <v>55</v>
      </c>
      <c r="D178" s="303"/>
      <c r="E178" s="303"/>
      <c r="F178" s="325" t="s">
        <v>1377</v>
      </c>
      <c r="G178" s="303"/>
      <c r="H178" s="303" t="s">
        <v>1447</v>
      </c>
      <c r="I178" s="303" t="s">
        <v>1448</v>
      </c>
      <c r="J178" s="303">
        <v>1</v>
      </c>
      <c r="K178" s="347"/>
    </row>
    <row r="179" spans="2:11" s="1" customFormat="1" ht="15" customHeight="1">
      <c r="B179" s="326"/>
      <c r="C179" s="303" t="s">
        <v>51</v>
      </c>
      <c r="D179" s="303"/>
      <c r="E179" s="303"/>
      <c r="F179" s="325" t="s">
        <v>1377</v>
      </c>
      <c r="G179" s="303"/>
      <c r="H179" s="303" t="s">
        <v>1449</v>
      </c>
      <c r="I179" s="303" t="s">
        <v>1379</v>
      </c>
      <c r="J179" s="303">
        <v>20</v>
      </c>
      <c r="K179" s="347"/>
    </row>
    <row r="180" spans="2:11" s="1" customFormat="1" ht="15" customHeight="1">
      <c r="B180" s="326"/>
      <c r="C180" s="303" t="s">
        <v>52</v>
      </c>
      <c r="D180" s="303"/>
      <c r="E180" s="303"/>
      <c r="F180" s="325" t="s">
        <v>1377</v>
      </c>
      <c r="G180" s="303"/>
      <c r="H180" s="303" t="s">
        <v>1450</v>
      </c>
      <c r="I180" s="303" t="s">
        <v>1379</v>
      </c>
      <c r="J180" s="303">
        <v>255</v>
      </c>
      <c r="K180" s="347"/>
    </row>
    <row r="181" spans="2:11" s="1" customFormat="1" ht="15" customHeight="1">
      <c r="B181" s="326"/>
      <c r="C181" s="303" t="s">
        <v>129</v>
      </c>
      <c r="D181" s="303"/>
      <c r="E181" s="303"/>
      <c r="F181" s="325" t="s">
        <v>1377</v>
      </c>
      <c r="G181" s="303"/>
      <c r="H181" s="303" t="s">
        <v>1341</v>
      </c>
      <c r="I181" s="303" t="s">
        <v>1379</v>
      </c>
      <c r="J181" s="303">
        <v>10</v>
      </c>
      <c r="K181" s="347"/>
    </row>
    <row r="182" spans="2:11" s="1" customFormat="1" ht="15" customHeight="1">
      <c r="B182" s="326"/>
      <c r="C182" s="303" t="s">
        <v>130</v>
      </c>
      <c r="D182" s="303"/>
      <c r="E182" s="303"/>
      <c r="F182" s="325" t="s">
        <v>1377</v>
      </c>
      <c r="G182" s="303"/>
      <c r="H182" s="303" t="s">
        <v>1451</v>
      </c>
      <c r="I182" s="303" t="s">
        <v>1412</v>
      </c>
      <c r="J182" s="303"/>
      <c r="K182" s="347"/>
    </row>
    <row r="183" spans="2:11" s="1" customFormat="1" ht="15" customHeight="1">
      <c r="B183" s="326"/>
      <c r="C183" s="303" t="s">
        <v>1452</v>
      </c>
      <c r="D183" s="303"/>
      <c r="E183" s="303"/>
      <c r="F183" s="325" t="s">
        <v>1377</v>
      </c>
      <c r="G183" s="303"/>
      <c r="H183" s="303" t="s">
        <v>1453</v>
      </c>
      <c r="I183" s="303" t="s">
        <v>1412</v>
      </c>
      <c r="J183" s="303"/>
      <c r="K183" s="347"/>
    </row>
    <row r="184" spans="2:11" s="1" customFormat="1" ht="15" customHeight="1">
      <c r="B184" s="326"/>
      <c r="C184" s="303" t="s">
        <v>1441</v>
      </c>
      <c r="D184" s="303"/>
      <c r="E184" s="303"/>
      <c r="F184" s="325" t="s">
        <v>1377</v>
      </c>
      <c r="G184" s="303"/>
      <c r="H184" s="303" t="s">
        <v>1454</v>
      </c>
      <c r="I184" s="303" t="s">
        <v>1412</v>
      </c>
      <c r="J184" s="303"/>
      <c r="K184" s="347"/>
    </row>
    <row r="185" spans="2:11" s="1" customFormat="1" ht="15" customHeight="1">
      <c r="B185" s="326"/>
      <c r="C185" s="303" t="s">
        <v>132</v>
      </c>
      <c r="D185" s="303"/>
      <c r="E185" s="303"/>
      <c r="F185" s="325" t="s">
        <v>1383</v>
      </c>
      <c r="G185" s="303"/>
      <c r="H185" s="303" t="s">
        <v>1455</v>
      </c>
      <c r="I185" s="303" t="s">
        <v>1379</v>
      </c>
      <c r="J185" s="303">
        <v>50</v>
      </c>
      <c r="K185" s="347"/>
    </row>
    <row r="186" spans="2:11" s="1" customFormat="1" ht="15" customHeight="1">
      <c r="B186" s="326"/>
      <c r="C186" s="303" t="s">
        <v>1456</v>
      </c>
      <c r="D186" s="303"/>
      <c r="E186" s="303"/>
      <c r="F186" s="325" t="s">
        <v>1383</v>
      </c>
      <c r="G186" s="303"/>
      <c r="H186" s="303" t="s">
        <v>1457</v>
      </c>
      <c r="I186" s="303" t="s">
        <v>1458</v>
      </c>
      <c r="J186" s="303"/>
      <c r="K186" s="347"/>
    </row>
    <row r="187" spans="2:11" s="1" customFormat="1" ht="15" customHeight="1">
      <c r="B187" s="326"/>
      <c r="C187" s="303" t="s">
        <v>1459</v>
      </c>
      <c r="D187" s="303"/>
      <c r="E187" s="303"/>
      <c r="F187" s="325" t="s">
        <v>1383</v>
      </c>
      <c r="G187" s="303"/>
      <c r="H187" s="303" t="s">
        <v>1460</v>
      </c>
      <c r="I187" s="303" t="s">
        <v>1458</v>
      </c>
      <c r="J187" s="303"/>
      <c r="K187" s="347"/>
    </row>
    <row r="188" spans="2:11" s="1" customFormat="1" ht="15" customHeight="1">
      <c r="B188" s="326"/>
      <c r="C188" s="303" t="s">
        <v>1461</v>
      </c>
      <c r="D188" s="303"/>
      <c r="E188" s="303"/>
      <c r="F188" s="325" t="s">
        <v>1383</v>
      </c>
      <c r="G188" s="303"/>
      <c r="H188" s="303" t="s">
        <v>1462</v>
      </c>
      <c r="I188" s="303" t="s">
        <v>1458</v>
      </c>
      <c r="J188" s="303"/>
      <c r="K188" s="347"/>
    </row>
    <row r="189" spans="2:11" s="1" customFormat="1" ht="15" customHeight="1">
      <c r="B189" s="326"/>
      <c r="C189" s="359" t="s">
        <v>1463</v>
      </c>
      <c r="D189" s="303"/>
      <c r="E189" s="303"/>
      <c r="F189" s="325" t="s">
        <v>1383</v>
      </c>
      <c r="G189" s="303"/>
      <c r="H189" s="303" t="s">
        <v>1464</v>
      </c>
      <c r="I189" s="303" t="s">
        <v>1465</v>
      </c>
      <c r="J189" s="360" t="s">
        <v>1466</v>
      </c>
      <c r="K189" s="347"/>
    </row>
    <row r="190" spans="2:11" s="1" customFormat="1" ht="15" customHeight="1">
      <c r="B190" s="326"/>
      <c r="C190" s="310" t="s">
        <v>40</v>
      </c>
      <c r="D190" s="303"/>
      <c r="E190" s="303"/>
      <c r="F190" s="325" t="s">
        <v>1377</v>
      </c>
      <c r="G190" s="303"/>
      <c r="H190" s="300" t="s">
        <v>1467</v>
      </c>
      <c r="I190" s="303" t="s">
        <v>1468</v>
      </c>
      <c r="J190" s="303"/>
      <c r="K190" s="347"/>
    </row>
    <row r="191" spans="2:11" s="1" customFormat="1" ht="15" customHeight="1">
      <c r="B191" s="326"/>
      <c r="C191" s="310" t="s">
        <v>1469</v>
      </c>
      <c r="D191" s="303"/>
      <c r="E191" s="303"/>
      <c r="F191" s="325" t="s">
        <v>1377</v>
      </c>
      <c r="G191" s="303"/>
      <c r="H191" s="303" t="s">
        <v>1470</v>
      </c>
      <c r="I191" s="303" t="s">
        <v>1412</v>
      </c>
      <c r="J191" s="303"/>
      <c r="K191" s="347"/>
    </row>
    <row r="192" spans="2:11" s="1" customFormat="1" ht="15" customHeight="1">
      <c r="B192" s="326"/>
      <c r="C192" s="310" t="s">
        <v>1471</v>
      </c>
      <c r="D192" s="303"/>
      <c r="E192" s="303"/>
      <c r="F192" s="325" t="s">
        <v>1377</v>
      </c>
      <c r="G192" s="303"/>
      <c r="H192" s="303" t="s">
        <v>1472</v>
      </c>
      <c r="I192" s="303" t="s">
        <v>1412</v>
      </c>
      <c r="J192" s="303"/>
      <c r="K192" s="347"/>
    </row>
    <row r="193" spans="2:11" s="1" customFormat="1" ht="15" customHeight="1">
      <c r="B193" s="326"/>
      <c r="C193" s="310" t="s">
        <v>1473</v>
      </c>
      <c r="D193" s="303"/>
      <c r="E193" s="303"/>
      <c r="F193" s="325" t="s">
        <v>1383</v>
      </c>
      <c r="G193" s="303"/>
      <c r="H193" s="303" t="s">
        <v>1474</v>
      </c>
      <c r="I193" s="303" t="s">
        <v>1412</v>
      </c>
      <c r="J193" s="303"/>
      <c r="K193" s="347"/>
    </row>
    <row r="194" spans="2:11" s="1" customFormat="1" ht="15" customHeight="1">
      <c r="B194" s="353"/>
      <c r="C194" s="361"/>
      <c r="D194" s="335"/>
      <c r="E194" s="335"/>
      <c r="F194" s="335"/>
      <c r="G194" s="335"/>
      <c r="H194" s="335"/>
      <c r="I194" s="335"/>
      <c r="J194" s="335"/>
      <c r="K194" s="354"/>
    </row>
    <row r="195" spans="2:11" s="1" customFormat="1" ht="18.75" customHeight="1">
      <c r="B195" s="300"/>
      <c r="C195" s="303"/>
      <c r="D195" s="303"/>
      <c r="E195" s="303"/>
      <c r="F195" s="325"/>
      <c r="G195" s="303"/>
      <c r="H195" s="303"/>
      <c r="I195" s="303"/>
      <c r="J195" s="303"/>
      <c r="K195" s="300"/>
    </row>
    <row r="196" spans="2:11" s="1" customFormat="1" ht="18.75" customHeight="1">
      <c r="B196" s="300"/>
      <c r="C196" s="303"/>
      <c r="D196" s="303"/>
      <c r="E196" s="303"/>
      <c r="F196" s="325"/>
      <c r="G196" s="303"/>
      <c r="H196" s="303"/>
      <c r="I196" s="303"/>
      <c r="J196" s="303"/>
      <c r="K196" s="300"/>
    </row>
    <row r="197" spans="2:11" s="1" customFormat="1" ht="18.75" customHeight="1"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</row>
    <row r="198" spans="2:11" s="1" customFormat="1" ht="13.5">
      <c r="B198" s="290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2:11" s="1" customFormat="1" ht="21">
      <c r="B199" s="293"/>
      <c r="C199" s="294" t="s">
        <v>1475</v>
      </c>
      <c r="D199" s="294"/>
      <c r="E199" s="294"/>
      <c r="F199" s="294"/>
      <c r="G199" s="294"/>
      <c r="H199" s="294"/>
      <c r="I199" s="294"/>
      <c r="J199" s="294"/>
      <c r="K199" s="295"/>
    </row>
    <row r="200" spans="2:11" s="1" customFormat="1" ht="25.5" customHeight="1">
      <c r="B200" s="293"/>
      <c r="C200" s="362" t="s">
        <v>1476</v>
      </c>
      <c r="D200" s="362"/>
      <c r="E200" s="362"/>
      <c r="F200" s="362" t="s">
        <v>1477</v>
      </c>
      <c r="G200" s="363"/>
      <c r="H200" s="362" t="s">
        <v>1478</v>
      </c>
      <c r="I200" s="362"/>
      <c r="J200" s="362"/>
      <c r="K200" s="295"/>
    </row>
    <row r="201" spans="2:11" s="1" customFormat="1" ht="5.25" customHeight="1">
      <c r="B201" s="326"/>
      <c r="C201" s="323"/>
      <c r="D201" s="323"/>
      <c r="E201" s="323"/>
      <c r="F201" s="323"/>
      <c r="G201" s="303"/>
      <c r="H201" s="323"/>
      <c r="I201" s="323"/>
      <c r="J201" s="323"/>
      <c r="K201" s="347"/>
    </row>
    <row r="202" spans="2:11" s="1" customFormat="1" ht="15" customHeight="1">
      <c r="B202" s="326"/>
      <c r="C202" s="303" t="s">
        <v>1468</v>
      </c>
      <c r="D202" s="303"/>
      <c r="E202" s="303"/>
      <c r="F202" s="325" t="s">
        <v>41</v>
      </c>
      <c r="G202" s="303"/>
      <c r="H202" s="303" t="s">
        <v>1479</v>
      </c>
      <c r="I202" s="303"/>
      <c r="J202" s="303"/>
      <c r="K202" s="347"/>
    </row>
    <row r="203" spans="2:11" s="1" customFormat="1" ht="15" customHeight="1">
      <c r="B203" s="326"/>
      <c r="C203" s="332"/>
      <c r="D203" s="303"/>
      <c r="E203" s="303"/>
      <c r="F203" s="325" t="s">
        <v>42</v>
      </c>
      <c r="G203" s="303"/>
      <c r="H203" s="303" t="s">
        <v>1480</v>
      </c>
      <c r="I203" s="303"/>
      <c r="J203" s="303"/>
      <c r="K203" s="347"/>
    </row>
    <row r="204" spans="2:11" s="1" customFormat="1" ht="15" customHeight="1">
      <c r="B204" s="326"/>
      <c r="C204" s="332"/>
      <c r="D204" s="303"/>
      <c r="E204" s="303"/>
      <c r="F204" s="325" t="s">
        <v>45</v>
      </c>
      <c r="G204" s="303"/>
      <c r="H204" s="303" t="s">
        <v>1481</v>
      </c>
      <c r="I204" s="303"/>
      <c r="J204" s="303"/>
      <c r="K204" s="347"/>
    </row>
    <row r="205" spans="2:11" s="1" customFormat="1" ht="15" customHeight="1">
      <c r="B205" s="326"/>
      <c r="C205" s="303"/>
      <c r="D205" s="303"/>
      <c r="E205" s="303"/>
      <c r="F205" s="325" t="s">
        <v>43</v>
      </c>
      <c r="G205" s="303"/>
      <c r="H205" s="303" t="s">
        <v>1482</v>
      </c>
      <c r="I205" s="303"/>
      <c r="J205" s="303"/>
      <c r="K205" s="347"/>
    </row>
    <row r="206" spans="2:11" s="1" customFormat="1" ht="15" customHeight="1">
      <c r="B206" s="326"/>
      <c r="C206" s="303"/>
      <c r="D206" s="303"/>
      <c r="E206" s="303"/>
      <c r="F206" s="325" t="s">
        <v>44</v>
      </c>
      <c r="G206" s="303"/>
      <c r="H206" s="303" t="s">
        <v>1483</v>
      </c>
      <c r="I206" s="303"/>
      <c r="J206" s="303"/>
      <c r="K206" s="347"/>
    </row>
    <row r="207" spans="2:11" s="1" customFormat="1" ht="15" customHeight="1">
      <c r="B207" s="326"/>
      <c r="C207" s="303"/>
      <c r="D207" s="303"/>
      <c r="E207" s="303"/>
      <c r="F207" s="325"/>
      <c r="G207" s="303"/>
      <c r="H207" s="303"/>
      <c r="I207" s="303"/>
      <c r="J207" s="303"/>
      <c r="K207" s="347"/>
    </row>
    <row r="208" spans="2:11" s="1" customFormat="1" ht="15" customHeight="1">
      <c r="B208" s="326"/>
      <c r="C208" s="303" t="s">
        <v>1424</v>
      </c>
      <c r="D208" s="303"/>
      <c r="E208" s="303"/>
      <c r="F208" s="325" t="s">
        <v>76</v>
      </c>
      <c r="G208" s="303"/>
      <c r="H208" s="303" t="s">
        <v>1484</v>
      </c>
      <c r="I208" s="303"/>
      <c r="J208" s="303"/>
      <c r="K208" s="347"/>
    </row>
    <row r="209" spans="2:11" s="1" customFormat="1" ht="15" customHeight="1">
      <c r="B209" s="326"/>
      <c r="C209" s="332"/>
      <c r="D209" s="303"/>
      <c r="E209" s="303"/>
      <c r="F209" s="325" t="s">
        <v>1320</v>
      </c>
      <c r="G209" s="303"/>
      <c r="H209" s="303" t="s">
        <v>1321</v>
      </c>
      <c r="I209" s="303"/>
      <c r="J209" s="303"/>
      <c r="K209" s="347"/>
    </row>
    <row r="210" spans="2:11" s="1" customFormat="1" ht="15" customHeight="1">
      <c r="B210" s="326"/>
      <c r="C210" s="303"/>
      <c r="D210" s="303"/>
      <c r="E210" s="303"/>
      <c r="F210" s="325" t="s">
        <v>1318</v>
      </c>
      <c r="G210" s="303"/>
      <c r="H210" s="303" t="s">
        <v>1485</v>
      </c>
      <c r="I210" s="303"/>
      <c r="J210" s="303"/>
      <c r="K210" s="347"/>
    </row>
    <row r="211" spans="2:11" s="1" customFormat="1" ht="15" customHeight="1">
      <c r="B211" s="364"/>
      <c r="C211" s="332"/>
      <c r="D211" s="332"/>
      <c r="E211" s="332"/>
      <c r="F211" s="325" t="s">
        <v>1322</v>
      </c>
      <c r="G211" s="310"/>
      <c r="H211" s="351" t="s">
        <v>1323</v>
      </c>
      <c r="I211" s="351"/>
      <c r="J211" s="351"/>
      <c r="K211" s="365"/>
    </row>
    <row r="212" spans="2:11" s="1" customFormat="1" ht="15" customHeight="1">
      <c r="B212" s="364"/>
      <c r="C212" s="332"/>
      <c r="D212" s="332"/>
      <c r="E212" s="332"/>
      <c r="F212" s="325" t="s">
        <v>1324</v>
      </c>
      <c r="G212" s="310"/>
      <c r="H212" s="351" t="s">
        <v>1486</v>
      </c>
      <c r="I212" s="351"/>
      <c r="J212" s="351"/>
      <c r="K212" s="365"/>
    </row>
    <row r="213" spans="2:11" s="1" customFormat="1" ht="15" customHeight="1">
      <c r="B213" s="364"/>
      <c r="C213" s="332"/>
      <c r="D213" s="332"/>
      <c r="E213" s="332"/>
      <c r="F213" s="366"/>
      <c r="G213" s="310"/>
      <c r="H213" s="367"/>
      <c r="I213" s="367"/>
      <c r="J213" s="367"/>
      <c r="K213" s="365"/>
    </row>
    <row r="214" spans="2:11" s="1" customFormat="1" ht="15" customHeight="1">
      <c r="B214" s="364"/>
      <c r="C214" s="303" t="s">
        <v>1448</v>
      </c>
      <c r="D214" s="332"/>
      <c r="E214" s="332"/>
      <c r="F214" s="325">
        <v>1</v>
      </c>
      <c r="G214" s="310"/>
      <c r="H214" s="351" t="s">
        <v>1487</v>
      </c>
      <c r="I214" s="351"/>
      <c r="J214" s="351"/>
      <c r="K214" s="365"/>
    </row>
    <row r="215" spans="2:11" s="1" customFormat="1" ht="15" customHeight="1">
      <c r="B215" s="364"/>
      <c r="C215" s="332"/>
      <c r="D215" s="332"/>
      <c r="E215" s="332"/>
      <c r="F215" s="325">
        <v>2</v>
      </c>
      <c r="G215" s="310"/>
      <c r="H215" s="351" t="s">
        <v>1488</v>
      </c>
      <c r="I215" s="351"/>
      <c r="J215" s="351"/>
      <c r="K215" s="365"/>
    </row>
    <row r="216" spans="2:11" s="1" customFormat="1" ht="15" customHeight="1">
      <c r="B216" s="364"/>
      <c r="C216" s="332"/>
      <c r="D216" s="332"/>
      <c r="E216" s="332"/>
      <c r="F216" s="325">
        <v>3</v>
      </c>
      <c r="G216" s="310"/>
      <c r="H216" s="351" t="s">
        <v>1489</v>
      </c>
      <c r="I216" s="351"/>
      <c r="J216" s="351"/>
      <c r="K216" s="365"/>
    </row>
    <row r="217" spans="2:11" s="1" customFormat="1" ht="15" customHeight="1">
      <c r="B217" s="364"/>
      <c r="C217" s="332"/>
      <c r="D217" s="332"/>
      <c r="E217" s="332"/>
      <c r="F217" s="325">
        <v>4</v>
      </c>
      <c r="G217" s="310"/>
      <c r="H217" s="351" t="s">
        <v>1490</v>
      </c>
      <c r="I217" s="351"/>
      <c r="J217" s="351"/>
      <c r="K217" s="365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2019-11-06T08:30:53Z</dcterms:created>
  <dcterms:modified xsi:type="dcterms:W3CDTF">2019-11-06T08:31:07Z</dcterms:modified>
  <cp:category/>
  <cp:version/>
  <cp:contentType/>
  <cp:contentStatus/>
</cp:coreProperties>
</file>