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vmartinikova\2022\A22-002- Chodník Záhuní\Nové rozpočty\SLEPÝ\"/>
    </mc:Choice>
  </mc:AlternateContent>
  <xr:revisionPtr revIDLastSave="0" documentId="8_{D4B972E8-854D-4727-AEEF-4E8872CE37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2 - Chodník - 2. etapa" sheetId="2" r:id="rId2"/>
  </sheets>
  <definedNames>
    <definedName name="_xlnm._FilterDatabase" localSheetId="1" hidden="1">'02 - Chodník - 2. etapa'!$C$91:$K$337</definedName>
    <definedName name="_xlnm.Print_Titles" localSheetId="1">'02 - Chodník - 2. etapa'!$91:$91</definedName>
    <definedName name="_xlnm.Print_Titles" localSheetId="0">'Rekapitulace stavby'!$52:$52</definedName>
    <definedName name="_xlnm.Print_Area" localSheetId="1">'02 - Chodník - 2. etapa'!$C$45:$J$73,'02 - Chodník - 2. etapa'!$C$79:$K$337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337" i="2"/>
  <c r="BH337" i="2"/>
  <c r="BG337" i="2"/>
  <c r="BF337" i="2"/>
  <c r="T337" i="2"/>
  <c r="T336" i="2" s="1"/>
  <c r="R337" i="2"/>
  <c r="R336" i="2"/>
  <c r="P337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T327" i="2" s="1"/>
  <c r="R328" i="2"/>
  <c r="R327" i="2"/>
  <c r="P328" i="2"/>
  <c r="P327" i="2" s="1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T320" i="2" s="1"/>
  <c r="R321" i="2"/>
  <c r="R320" i="2"/>
  <c r="P321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1" i="2"/>
  <c r="BH151" i="2"/>
  <c r="BG151" i="2"/>
  <c r="BF151" i="2"/>
  <c r="T151" i="2"/>
  <c r="R151" i="2"/>
  <c r="P151" i="2"/>
  <c r="BI142" i="2"/>
  <c r="BH142" i="2"/>
  <c r="BG142" i="2"/>
  <c r="BF142" i="2"/>
  <c r="T142" i="2"/>
  <c r="R142" i="2"/>
  <c r="P142" i="2"/>
  <c r="BI127" i="2"/>
  <c r="BH127" i="2"/>
  <c r="BG127" i="2"/>
  <c r="BF127" i="2"/>
  <c r="T127" i="2"/>
  <c r="R127" i="2"/>
  <c r="P127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F88" i="2"/>
  <c r="F86" i="2"/>
  <c r="E84" i="2"/>
  <c r="F54" i="2"/>
  <c r="F52" i="2"/>
  <c r="E50" i="2"/>
  <c r="J24" i="2"/>
  <c r="E24" i="2"/>
  <c r="J55" i="2" s="1"/>
  <c r="J23" i="2"/>
  <c r="J21" i="2"/>
  <c r="E21" i="2"/>
  <c r="J54" i="2" s="1"/>
  <c r="J20" i="2"/>
  <c r="J18" i="2"/>
  <c r="E18" i="2"/>
  <c r="F55" i="2" s="1"/>
  <c r="J17" i="2"/>
  <c r="J12" i="2"/>
  <c r="J86" i="2"/>
  <c r="E7" i="2"/>
  <c r="E48" i="2"/>
  <c r="L50" i="1"/>
  <c r="AM50" i="1"/>
  <c r="AM49" i="1"/>
  <c r="L49" i="1"/>
  <c r="AM47" i="1"/>
  <c r="L47" i="1"/>
  <c r="L45" i="1"/>
  <c r="BK237" i="2"/>
  <c r="BK142" i="2"/>
  <c r="J173" i="2"/>
  <c r="J335" i="2"/>
  <c r="J325" i="2"/>
  <c r="BK247" i="2"/>
  <c r="BK184" i="2"/>
  <c r="BK321" i="2"/>
  <c r="J252" i="2"/>
  <c r="BK110" i="2"/>
  <c r="BK271" i="2"/>
  <c r="BK151" i="2"/>
  <c r="J167" i="2"/>
  <c r="J250" i="2"/>
  <c r="BK337" i="2"/>
  <c r="J332" i="2"/>
  <c r="J321" i="2"/>
  <c r="J260" i="2"/>
  <c r="J127" i="2"/>
  <c r="J171" i="2"/>
  <c r="J316" i="2"/>
  <c r="BK250" i="2"/>
  <c r="BK241" i="2"/>
  <c r="BK195" i="2"/>
  <c r="BK108" i="2"/>
  <c r="J142" i="2"/>
  <c r="J334" i="2"/>
  <c r="J328" i="2"/>
  <c r="J310" i="2"/>
  <c r="J203" i="2"/>
  <c r="J247" i="2"/>
  <c r="BK187" i="2"/>
  <c r="BK310" i="2"/>
  <c r="BK167" i="2"/>
  <c r="BK284" i="2"/>
  <c r="J226" i="2"/>
  <c r="BK208" i="2"/>
  <c r="J104" i="2"/>
  <c r="BK112" i="2"/>
  <c r="J237" i="2"/>
  <c r="BK104" i="2"/>
  <c r="BK334" i="2"/>
  <c r="J330" i="2"/>
  <c r="BK316" i="2"/>
  <c r="BK293" i="2"/>
  <c r="J241" i="2"/>
  <c r="BK171" i="2"/>
  <c r="J208" i="2"/>
  <c r="BK163" i="2"/>
  <c r="BK325" i="2"/>
  <c r="BK288" i="2"/>
  <c r="BK203" i="2"/>
  <c r="J112" i="2"/>
  <c r="J179" i="2"/>
  <c r="BK260" i="2"/>
  <c r="J187" i="2"/>
  <c r="J191" i="2"/>
  <c r="BK266" i="2"/>
  <c r="J337" i="2"/>
  <c r="BK330" i="2"/>
  <c r="J318" i="2"/>
  <c r="J184" i="2"/>
  <c r="J271" i="2"/>
  <c r="J288" i="2"/>
  <c r="BK314" i="2"/>
  <c r="J195" i="2"/>
  <c r="BK100" i="2"/>
  <c r="J255" i="2"/>
  <c r="J95" i="2"/>
  <c r="J110" i="2"/>
  <c r="AS54" i="1"/>
  <c r="J331" i="2"/>
  <c r="J326" i="2"/>
  <c r="BK282" i="2"/>
  <c r="J182" i="2"/>
  <c r="BK173" i="2"/>
  <c r="BK217" i="2"/>
  <c r="J293" i="2"/>
  <c r="BK191" i="2"/>
  <c r="BK95" i="2"/>
  <c r="J282" i="2"/>
  <c r="BK179" i="2"/>
  <c r="BK226" i="2"/>
  <c r="BK332" i="2"/>
  <c r="BK326" i="2"/>
  <c r="BK252" i="2"/>
  <c r="BK276" i="2"/>
  <c r="J100" i="2"/>
  <c r="J276" i="2"/>
  <c r="BK161" i="2"/>
  <c r="BK264" i="2"/>
  <c r="BK221" i="2"/>
  <c r="BK127" i="2"/>
  <c r="J151" i="2"/>
  <c r="BK255" i="2"/>
  <c r="J163" i="2"/>
  <c r="BK335" i="2"/>
  <c r="BK331" i="2"/>
  <c r="BK328" i="2"/>
  <c r="J314" i="2"/>
  <c r="J266" i="2"/>
  <c r="J217" i="2"/>
  <c r="J161" i="2"/>
  <c r="J264" i="2"/>
  <c r="J221" i="2"/>
  <c r="BK318" i="2"/>
  <c r="J284" i="2"/>
  <c r="BK182" i="2"/>
  <c r="J108" i="2"/>
  <c r="P202" i="2" l="1"/>
  <c r="T292" i="2"/>
  <c r="T94" i="2"/>
  <c r="P246" i="2"/>
  <c r="T254" i="2"/>
  <c r="T324" i="2"/>
  <c r="BK94" i="2"/>
  <c r="J94" i="2"/>
  <c r="J61" i="2" s="1"/>
  <c r="T202" i="2"/>
  <c r="R254" i="2"/>
  <c r="P329" i="2"/>
  <c r="T329" i="2"/>
  <c r="R94" i="2"/>
  <c r="BK246" i="2"/>
  <c r="J246" i="2"/>
  <c r="J63" i="2" s="1"/>
  <c r="T246" i="2"/>
  <c r="P292" i="2"/>
  <c r="BK324" i="2"/>
  <c r="R329" i="2"/>
  <c r="T333" i="2"/>
  <c r="BK202" i="2"/>
  <c r="J202" i="2"/>
  <c r="J62" i="2" s="1"/>
  <c r="R246" i="2"/>
  <c r="R292" i="2"/>
  <c r="R324" i="2"/>
  <c r="P333" i="2"/>
  <c r="P94" i="2"/>
  <c r="BK254" i="2"/>
  <c r="J254" i="2"/>
  <c r="J64" i="2" s="1"/>
  <c r="BK292" i="2"/>
  <c r="J292" i="2"/>
  <c r="J65" i="2" s="1"/>
  <c r="P324" i="2"/>
  <c r="P323" i="2"/>
  <c r="BK333" i="2"/>
  <c r="J333" i="2"/>
  <c r="J71" i="2" s="1"/>
  <c r="R202" i="2"/>
  <c r="P254" i="2"/>
  <c r="BK329" i="2"/>
  <c r="J329" i="2" s="1"/>
  <c r="J70" i="2" s="1"/>
  <c r="R333" i="2"/>
  <c r="BK327" i="2"/>
  <c r="J327" i="2" s="1"/>
  <c r="J69" i="2" s="1"/>
  <c r="BK336" i="2"/>
  <c r="J336" i="2" s="1"/>
  <c r="J72" i="2" s="1"/>
  <c r="BK320" i="2"/>
  <c r="J320" i="2"/>
  <c r="J66" i="2"/>
  <c r="F89" i="2"/>
  <c r="BE161" i="2"/>
  <c r="BE171" i="2"/>
  <c r="J88" i="2"/>
  <c r="BE184" i="2"/>
  <c r="BE187" i="2"/>
  <c r="BE241" i="2"/>
  <c r="BE260" i="2"/>
  <c r="BE266" i="2"/>
  <c r="BE271" i="2"/>
  <c r="BE310" i="2"/>
  <c r="BE314" i="2"/>
  <c r="E82" i="2"/>
  <c r="J89" i="2"/>
  <c r="BE203" i="2"/>
  <c r="BE250" i="2"/>
  <c r="BE282" i="2"/>
  <c r="BE104" i="2"/>
  <c r="BE226" i="2"/>
  <c r="BE252" i="2"/>
  <c r="BE95" i="2"/>
  <c r="BE100" i="2"/>
  <c r="BE142" i="2"/>
  <c r="BE151" i="2"/>
  <c r="BE163" i="2"/>
  <c r="BE167" i="2"/>
  <c r="BE173" i="2"/>
  <c r="BE179" i="2"/>
  <c r="BE195" i="2"/>
  <c r="BE237" i="2"/>
  <c r="BE255" i="2"/>
  <c r="BE276" i="2"/>
  <c r="BE288" i="2"/>
  <c r="BE316" i="2"/>
  <c r="BE318" i="2"/>
  <c r="BE321" i="2"/>
  <c r="BE325" i="2"/>
  <c r="BE326" i="2"/>
  <c r="BE328" i="2"/>
  <c r="BE330" i="2"/>
  <c r="BE331" i="2"/>
  <c r="BE332" i="2"/>
  <c r="BE334" i="2"/>
  <c r="BE335" i="2"/>
  <c r="BE337" i="2"/>
  <c r="J52" i="2"/>
  <c r="BE191" i="2"/>
  <c r="BE208" i="2"/>
  <c r="BE217" i="2"/>
  <c r="BE221" i="2"/>
  <c r="BE264" i="2"/>
  <c r="BE284" i="2"/>
  <c r="BE127" i="2"/>
  <c r="BE182" i="2"/>
  <c r="BE247" i="2"/>
  <c r="BE108" i="2"/>
  <c r="BE110" i="2"/>
  <c r="BE112" i="2"/>
  <c r="BE293" i="2"/>
  <c r="F37" i="2"/>
  <c r="BD55" i="1" s="1"/>
  <c r="BD54" i="1" s="1"/>
  <c r="W33" i="1" s="1"/>
  <c r="F35" i="2"/>
  <c r="BB55" i="1" s="1"/>
  <c r="BB54" i="1" s="1"/>
  <c r="AX54" i="1" s="1"/>
  <c r="F36" i="2"/>
  <c r="BC55" i="1" s="1"/>
  <c r="BC54" i="1" s="1"/>
  <c r="W32" i="1" s="1"/>
  <c r="F34" i="2"/>
  <c r="BA55" i="1" s="1"/>
  <c r="BA54" i="1" s="1"/>
  <c r="AW54" i="1" s="1"/>
  <c r="AK30" i="1" s="1"/>
  <c r="J34" i="2"/>
  <c r="AW55" i="1"/>
  <c r="P93" i="2" l="1"/>
  <c r="P92" i="2"/>
  <c r="AU55" i="1"/>
  <c r="AU54" i="1" s="1"/>
  <c r="R93" i="2"/>
  <c r="R323" i="2"/>
  <c r="R92" i="2" s="1"/>
  <c r="T323" i="2"/>
  <c r="BK323" i="2"/>
  <c r="J323" i="2" s="1"/>
  <c r="J67" i="2" s="1"/>
  <c r="T93" i="2"/>
  <c r="T92" i="2" s="1"/>
  <c r="BK93" i="2"/>
  <c r="J93" i="2"/>
  <c r="J60" i="2"/>
  <c r="J324" i="2"/>
  <c r="J68" i="2" s="1"/>
  <c r="W30" i="1"/>
  <c r="AY54" i="1"/>
  <c r="F33" i="2"/>
  <c r="AZ55" i="1" s="1"/>
  <c r="AZ54" i="1" s="1"/>
  <c r="W29" i="1" s="1"/>
  <c r="W31" i="1"/>
  <c r="J33" i="2"/>
  <c r="AV55" i="1" s="1"/>
  <c r="AT55" i="1" s="1"/>
  <c r="BK92" i="2" l="1"/>
  <c r="J92" i="2"/>
  <c r="J30" i="2"/>
  <c r="AG55" i="1"/>
  <c r="AG54" i="1"/>
  <c r="AK26" i="1"/>
  <c r="AK35" i="1" s="1"/>
  <c r="AV54" i="1"/>
  <c r="AK29" i="1"/>
  <c r="J39" i="2" l="1"/>
  <c r="J59" i="2"/>
  <c r="AN55" i="1"/>
  <c r="AT54" i="1"/>
  <c r="AN54" i="1" s="1"/>
</calcChain>
</file>

<file path=xl/sharedStrings.xml><?xml version="1.0" encoding="utf-8"?>
<sst xmlns="http://schemas.openxmlformats.org/spreadsheetml/2006/main" count="2565" uniqueCount="485">
  <si>
    <t>Export Komplet</t>
  </si>
  <si>
    <t>VZ</t>
  </si>
  <si>
    <t>2.0</t>
  </si>
  <si>
    <t/>
  </si>
  <si>
    <t>False</t>
  </si>
  <si>
    <t>{972df932-30f9-4be3-bda0-9d34ec1c5e03}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</si>
  <si>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</si>
  <si>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</si>
  <si>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</si>
  <si>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</si>
  <si>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</si>
  <si>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</si>
  <si>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</si>
  <si>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</si>
  <si>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</si>
  <si>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</si>
  <si>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</si>
  <si>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chodníku na ulici Záhuní - 2. etapa</t>
  </si>
  <si>
    <t>KSO:</t>
  </si>
  <si>
    <t>CC-CZ:</t>
  </si>
  <si>
    <t>Místo:</t>
  </si>
  <si>
    <t>Frenštát pod Radhoštěm</t>
  </si>
  <si>
    <t>Datum:</t>
  </si>
  <si>
    <t>11. 5. 2022</t>
  </si>
  <si>
    <t>Zadavatel:</t>
  </si>
  <si>
    <t>IČ:</t>
  </si>
  <si>
    <t>Město Frenštát pod Radhoštěm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</si>
  <si>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</si>
  <si>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</si>
  <si>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</si>
  <si>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</si>
  <si>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</si>
  <si>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</si>
  <si>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</si>
  <si>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</si>
  <si>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</si>
  <si>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</si>
  <si>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</si>
  <si>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</si>
  <si>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</si>
  <si>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</si>
  <si>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</si>
  <si>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</si>
  <si>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</si>
  <si>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</si>
  <si>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</si>
  <si>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</si>
  <si>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</si>
  <si>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</si>
  <si>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</si>
  <si>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</si>
  <si>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</si>
  <si>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</si>
  <si>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</si>
  <si>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</si>
  <si>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</si>
  <si>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</si>
  <si>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</si>
  <si>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</si>
  <si>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</si>
  <si>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</si>
  <si>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</si>
  <si>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</si>
  <si>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</si>
  <si>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</si>
  <si>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</si>
  <si>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</si>
  <si>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</si>
  <si>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</si>
  <si>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</si>
  <si>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</si>
  <si>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</si>
  <si>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</si>
  <si>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</si>
  <si>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</si>
  <si>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</si>
  <si>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Chodník - 2. etapa</t>
  </si>
  <si>
    <t>STA</t>
  </si>
  <si>
    <t>1</t>
  </si>
  <si>
    <t>{d73aaa95-f8f0-4835-846d-f8623ed50752}</t>
  </si>
  <si>
    <t>2</t>
  </si>
  <si>
    <t>KRYCÍ LIST SOUPISU PRACÍ</t>
  </si>
  <si>
    <t>Objekt:</t>
  </si>
  <si>
    <t>02 - Chodník - 2. 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</si>
  <si>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</si>
  <si>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</si>
  <si>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</si>
  <si>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</si>
  <si>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</si>
  <si>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</si>
  <si>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</si>
  <si>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</si>
  <si>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</si>
  <si>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</si>
  <si>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</si>
  <si>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</si>
  <si>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</si>
  <si>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</si>
  <si>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</si>
  <si>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</si>
  <si>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</si>
  <si>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</si>
  <si>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</si>
  <si>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</si>
  <si>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</si>
  <si>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</si>
  <si>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</si>
  <si>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</si>
  <si>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</si>
  <si>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</si>
  <si>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</si>
  <si>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</si>
  <si>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</si>
  <si>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</si>
  <si>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</si>
  <si>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</si>
  <si>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</si>
  <si>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</si>
  <si>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</si>
  <si>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</si>
  <si>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</si>
  <si>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m2</t>
  </si>
  <si>
    <t>CS ÚRS 2022 01</t>
  </si>
  <si>
    <t>4</t>
  </si>
  <si>
    <t>1097911610</t>
  </si>
  <si>
    <t>Online PSC</t>
  </si>
  <si>
    <t>https://podminky.urs.cz/item/CS_URS_2022_01/113107042</t>
  </si>
  <si>
    <t>VV</t>
  </si>
  <si>
    <t>"Pro realizaci sníženého obrubníku na začátku, na konci a místo pro přecházení  II. etapy oprav chodníku</t>
  </si>
  <si>
    <t>19*0,4</t>
  </si>
  <si>
    <t>Součet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</si>
  <si>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</si>
  <si>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</si>
  <si>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-1227001627</t>
  </si>
  <si>
    <t>https://podminky.urs.cz/item/CS_URS_2022_01/113107122</t>
  </si>
  <si>
    <t>3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</si>
  <si>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</si>
  <si>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</si>
  <si>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2033697302</t>
  </si>
  <si>
    <t>https://podminky.urs.cz/item/CS_URS_2022_01/113107131</t>
  </si>
  <si>
    <t>41*0,2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</si>
  <si>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</si>
  <si>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</si>
  <si>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-1722346330</t>
  </si>
  <si>
    <t>https://podminky.urs.cz/item/CS_URS_2022_01/113107221</t>
  </si>
  <si>
    <t>5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</si>
  <si>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</si>
  <si>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</si>
  <si>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-1106233062</t>
  </si>
  <si>
    <t>https://podminky.urs.cz/item/CS_URS_2022_01/113107232</t>
  </si>
  <si>
    <t>6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</si>
  <si>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</si>
  <si>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</si>
  <si>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-1828150210</t>
  </si>
  <si>
    <t>https://podminky.urs.cz/item/CS_URS_2022_01/113107241</t>
  </si>
  <si>
    <t>"Odstranění stávajícího LA</t>
  </si>
  <si>
    <t>159*3,1</t>
  </si>
  <si>
    <t>14,3*3,5</t>
  </si>
  <si>
    <t>5,4*3,6</t>
  </si>
  <si>
    <t>9,7*3,4</t>
  </si>
  <si>
    <t>5,6*3,3</t>
  </si>
  <si>
    <t>14*3,3</t>
  </si>
  <si>
    <t>5,8*3,8</t>
  </si>
  <si>
    <t>8*3,5</t>
  </si>
  <si>
    <t>5,7*5,7</t>
  </si>
  <si>
    <t>5,7*3,2</t>
  </si>
  <si>
    <t>7,5*3</t>
  </si>
  <si>
    <t>7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</si>
  <si>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</si>
  <si>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</si>
  <si>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</si>
  <si>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818935690</t>
  </si>
  <si>
    <t>https://podminky.urs.cz/item/CS_URS_2022_01/113202111</t>
  </si>
  <si>
    <t>"Obruba kamenná</t>
  </si>
  <si>
    <t>5+2</t>
  </si>
  <si>
    <t>3+2</t>
  </si>
  <si>
    <t>3,2+2</t>
  </si>
  <si>
    <t>5,7+2</t>
  </si>
  <si>
    <t>3,8+2</t>
  </si>
  <si>
    <t>3,3+2</t>
  </si>
  <si>
    <t>Mezisoučet</t>
  </si>
  <si>
    <t>"Obruba betonová</t>
  </si>
  <si>
    <t>159+159-3,5-3,3-3,4-3,8-3,8-3,3-5,7-3,5-3,5-3,2-2,6-1,2-3+14,3+14,3+5,5+5,5+9,7+9,7+5,8+5,8+14+5,7+5,7+8+5,7+5,7+7,5+7,5</t>
  </si>
  <si>
    <t>8</t>
  </si>
  <si>
    <t>113203111</t>
  </si>
  <si>
    <t>Vytrhání obrub s vybouráním lože, s přemístěním hmot na skládku na vzdálenost do 3 m nebo s naložením na dopravní prostředek z dlažebních kostek</t>
  </si>
  <si>
    <t>-259382340</t>
  </si>
  <si>
    <t>https://podminky.urs.cz/item/CS_URS_2022_01/113203111</t>
  </si>
  <si>
    <t>"V případě nutnosti vybourání přídlažby ze žulových kostek v místě přechodu pro chodce i vstupu na komunikaci</t>
  </si>
  <si>
    <t>(5+2)*2</t>
  </si>
  <si>
    <t>(3,2+2)*2</t>
  </si>
  <si>
    <t>(5,7+2)*2</t>
  </si>
  <si>
    <t>(3,8+2)*2</t>
  </si>
  <si>
    <t>(3,3+2)*2</t>
  </si>
  <si>
    <t>9</t>
  </si>
  <si>
    <t>132251102</t>
  </si>
  <si>
    <t>Hloubení nezapažených rýh šířky do 800 mm strojně s urovnáním dna do předepsaného profilu a spádu v hornině třídy těžitelnosti I skupiny 3 přes 20 do 50 m3</t>
  </si>
  <si>
    <t>m3</t>
  </si>
  <si>
    <t>-2037415176</t>
  </si>
  <si>
    <t>https://podminky.urs.cz/item/CS_URS_2022_01/132251102</t>
  </si>
  <si>
    <t>"Úprava rýhy pro obrubníky</t>
  </si>
  <si>
    <t>41*0,3*0,2</t>
  </si>
  <si>
    <t>410,6*0,3*0,2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</si>
  <si>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</si>
  <si>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</si>
  <si>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</si>
  <si>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2091316968</t>
  </si>
  <si>
    <t>https://podminky.urs.cz/item/CS_URS_2022_01/162751117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</si>
  <si>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</si>
  <si>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</si>
  <si>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</si>
  <si>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-1594038228</t>
  </si>
  <si>
    <t>https://podminky.urs.cz/item/CS_URS_2022_01/162751119</t>
  </si>
  <si>
    <t>27,096*5</t>
  </si>
  <si>
    <t>12</t>
  </si>
  <si>
    <t>171201231</t>
  </si>
  <si>
    <t>Poplatek za uložení stavebního odpadu na recyklační skládce (skládkovné) zeminy a kamení zatříděného do Katalogu odpadů pod kódem 17 05 04</t>
  </si>
  <si>
    <t>t</t>
  </si>
  <si>
    <t>-2009142680</t>
  </si>
  <si>
    <t>https://podminky.urs.cz/item/CS_URS_2022_01/171201231</t>
  </si>
  <si>
    <t>27,096*1,8</t>
  </si>
  <si>
    <t>13</t>
  </si>
  <si>
    <t>171251201</t>
  </si>
  <si>
    <t>Uložení sypaniny na skládky nebo meziskládky bez hutnění s upravením uložené sypaniny do předepsaného tvaru</t>
  </si>
  <si>
    <t>-818649320</t>
  </si>
  <si>
    <t>https://podminky.urs.cz/item/CS_URS_2022_01/171251201</t>
  </si>
  <si>
    <t>14</t>
  </si>
  <si>
    <t>181311104</t>
  </si>
  <si>
    <t>Rozprostření a urovnání ornice v rovině nebo ve svahu sklonu do 1:5 ručně při souvislé ploše, tl. vrstvy přes 200 do 250 mm</t>
  </si>
  <si>
    <t>-423912632</t>
  </si>
  <si>
    <t>https://podminky.urs.cz/item/CS_URS_2022_01/181311104</t>
  </si>
  <si>
    <t>"Terénní úpravy podél obrub a zatravnění míst po zužených chodnících</t>
  </si>
  <si>
    <t>5,5*3,6</t>
  </si>
  <si>
    <t>410,6*0,5</t>
  </si>
  <si>
    <t>M</t>
  </si>
  <si>
    <t>10364101</t>
  </si>
  <si>
    <t>zemina pro terénní úpravy -  ornice</t>
  </si>
  <si>
    <t>1230619202</t>
  </si>
  <si>
    <t>225,1*0,25*1,6</t>
  </si>
  <si>
    <t>16</t>
  </si>
  <si>
    <t>181411131</t>
  </si>
  <si>
    <t>Založení trávníku na půdě předem připravené plochy do 1000 m2 výsevem včetně utažení parkového v rovině nebo na svahu do 1:5</t>
  </si>
  <si>
    <t>-137016331</t>
  </si>
  <si>
    <t>https://podminky.urs.cz/item/CS_URS_2022_01/181411131</t>
  </si>
  <si>
    <t>17</t>
  </si>
  <si>
    <t>00572410</t>
  </si>
  <si>
    <t>osivo směs travní parková</t>
  </si>
  <si>
    <t>kg</t>
  </si>
  <si>
    <t>1193198016</t>
  </si>
  <si>
    <t>225,1*0,02</t>
  </si>
  <si>
    <t>18</t>
  </si>
  <si>
    <t>183403153</t>
  </si>
  <si>
    <t>Obdělání půdy hrabáním v rovině nebo na svahu do 1:5</t>
  </si>
  <si>
    <t>-619139601</t>
  </si>
  <si>
    <t>https://podminky.urs.cz/item/CS_URS_2022_01/183403153</t>
  </si>
  <si>
    <t>225,1*2</t>
  </si>
  <si>
    <t>19</t>
  </si>
  <si>
    <t>183403161</t>
  </si>
  <si>
    <t>Obdělání půdy válením v rovině nebo na svahu do 1:5</t>
  </si>
  <si>
    <t>231430053</t>
  </si>
  <si>
    <t>https://podminky.urs.cz/item/CS_URS_2022_01/183403161</t>
  </si>
  <si>
    <t>225,1</t>
  </si>
  <si>
    <t>20</t>
  </si>
  <si>
    <t>181951112</t>
  </si>
  <si>
    <t>Úprava pláně vyrovnáním výškových rozdílů strojně v hornině třídy těžitelnosti I, skupiny 1 až 3 se zhutněním</t>
  </si>
  <si>
    <t>-985929434</t>
  </si>
  <si>
    <t>https://podminky.urs.cz/item/CS_URS_2022_01/181951112</t>
  </si>
  <si>
    <t>"Plocha chodníku</t>
  </si>
  <si>
    <t>746,82</t>
  </si>
  <si>
    <t>"Pod obrubama</t>
  </si>
  <si>
    <t>(410,6+41)*0,3</t>
  </si>
  <si>
    <t>Komunikace pozemní</t>
  </si>
  <si>
    <t>564831111</t>
  </si>
  <si>
    <t>Podklad ze štěrkodrti ŠD s rozprostřením a zhutněním plochy přes 100 m2, po zhutnění tl. 100 mm</t>
  </si>
  <si>
    <t>158810919</t>
  </si>
  <si>
    <t>https://podminky.urs.cz/item/CS_URS_2022_01/564831111</t>
  </si>
  <si>
    <t>22</t>
  </si>
  <si>
    <t>564851111</t>
  </si>
  <si>
    <t>Podklad ze štěrkodrti ŠD s rozprostřením a zhutněním plochy přes 100 m2, po zhutnění tl. 150 mm</t>
  </si>
  <si>
    <t>519185646</t>
  </si>
  <si>
    <t>https://podminky.urs.cz/item/CS_URS_2022_01/564851111</t>
  </si>
  <si>
    <t>"Začátek, konec a místo pro přecházení II. etapy</t>
  </si>
  <si>
    <t>19*0,3</t>
  </si>
  <si>
    <t>23</t>
  </si>
  <si>
    <t>577143111.R</t>
  </si>
  <si>
    <t>Asfaltový beton vrstva obrusná ACO 8 (ABJ) s rozprostřením a se zhutněním z nemodifikovaného asfaltu v pruhu šířky do 3 m, po zhutnění tl. 50 mm - ruční pokládka</t>
  </si>
  <si>
    <t>vlastní</t>
  </si>
  <si>
    <t>1166618171</t>
  </si>
  <si>
    <t>"Tl. 10cm</t>
  </si>
  <si>
    <t>7,6*2</t>
  </si>
  <si>
    <t>24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</si>
  <si>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</si>
  <si>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</si>
  <si>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-197363162</t>
  </si>
  <si>
    <t>https://podminky.urs.cz/item/CS_URS_2022_01/596211113</t>
  </si>
  <si>
    <t>25</t>
  </si>
  <si>
    <t>59245222</t>
  </si>
  <si>
    <t>dlažba zámková tvaru I základní pro nevidomé 196x161x60mm barevná</t>
  </si>
  <si>
    <t>-703421923</t>
  </si>
  <si>
    <t>5*0,4</t>
  </si>
  <si>
    <t>3*0,4</t>
  </si>
  <si>
    <t>3,2*0,4</t>
  </si>
  <si>
    <t>5,7*0,4</t>
  </si>
  <si>
    <t>3,8*0,4</t>
  </si>
  <si>
    <t>3,3*0,4</t>
  </si>
  <si>
    <t>1,7*3</t>
  </si>
  <si>
    <t>15,9*1,03 'Přepočtené koeficientem množství</t>
  </si>
  <si>
    <t>26</t>
  </si>
  <si>
    <t>59245212</t>
  </si>
  <si>
    <t>dlažba zámková tvaru I 196x161x60mm přírodní</t>
  </si>
  <si>
    <t>-790553844</t>
  </si>
  <si>
    <t>730,92</t>
  </si>
  <si>
    <t>730,92*1,03 'Přepočtené koeficientem množství</t>
  </si>
  <si>
    <t>27</t>
  </si>
  <si>
    <t>596991111</t>
  </si>
  <si>
    <t>Řezání betonové, kameninové nebo kamenné dlažby do oblouku tloušťky dlažby do 60 mm</t>
  </si>
  <si>
    <t>57665651</t>
  </si>
  <si>
    <t>https://podminky.urs.cz/item/CS_URS_2022_01/596991111</t>
  </si>
  <si>
    <t>"Řezání zámkové dlažby</t>
  </si>
  <si>
    <t>50</t>
  </si>
  <si>
    <t>Trubní vedení</t>
  </si>
  <si>
    <t>28</t>
  </si>
  <si>
    <t>899231111.R</t>
  </si>
  <si>
    <t>Výšková úprava uličního vstupu nebo vpusti do 200 mm zvýšením mříže</t>
  </si>
  <si>
    <t>kus</t>
  </si>
  <si>
    <t>-761655394</t>
  </si>
  <si>
    <t>"Výšková úprava UV vč. zařezání, odsekání asfaltu + likvidace,doasfaltování vysekaného asfaltu</t>
  </si>
  <si>
    <t>29</t>
  </si>
  <si>
    <t>899331111</t>
  </si>
  <si>
    <t>Výšková úprava uličního vstupu nebo vpusti do 200 mm zvýšením poklopu</t>
  </si>
  <si>
    <t>1169448019</t>
  </si>
  <si>
    <t>https://podminky.urs.cz/item/CS_URS_2022_01/899331111</t>
  </si>
  <si>
    <t>30</t>
  </si>
  <si>
    <t>899431111</t>
  </si>
  <si>
    <t>Výšková úprava uličního vstupu nebo vpusti do 200 mm zvýšením krycího hrnce, šoupěte nebo hydrantu bez úpravy armatur</t>
  </si>
  <si>
    <t>-955220190</t>
  </si>
  <si>
    <t>https://podminky.urs.cz/item/CS_URS_2022_01/899431111</t>
  </si>
  <si>
    <t>Ostatní konstrukce a práce, bourání</t>
  </si>
  <si>
    <t>31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</si>
  <si>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</si>
  <si>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</si>
  <si>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-340238296</t>
  </si>
  <si>
    <t>https://podminky.urs.cz/item/CS_URS_2022_01/916111123</t>
  </si>
  <si>
    <t>"V případě nutnosti zpětné osazení přídlažby ze žulových kostek</t>
  </si>
  <si>
    <t>41*2</t>
  </si>
  <si>
    <t>32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</si>
  <si>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</si>
  <si>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</si>
  <si>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2147324168</t>
  </si>
  <si>
    <t>https://podminky.urs.cz/item/CS_URS_2022_01/916231213</t>
  </si>
  <si>
    <t>393,4</t>
  </si>
  <si>
    <t>33</t>
  </si>
  <si>
    <t>59217017</t>
  </si>
  <si>
    <t>obrubník betonový chodníkový 1000x100x250mm</t>
  </si>
  <si>
    <t>925107213</t>
  </si>
  <si>
    <t>393,4*1,03 'Přepočtené koeficientem množství</t>
  </si>
  <si>
    <t>34</t>
  </si>
  <si>
    <t>916241213</t>
  </si>
  <si>
    <t>Osazení obrubníku kamenného se zřízením lože, s vyplněním a zatřením spár cementovou maltou stojatého s boční opěrou z betonu prostého, do lože z betonu prostého</t>
  </si>
  <si>
    <t>1111829487</t>
  </si>
  <si>
    <t>https://podminky.urs.cz/item/CS_URS_2022_01/916241213</t>
  </si>
  <si>
    <t>"Snížená obruba</t>
  </si>
  <si>
    <t>41</t>
  </si>
  <si>
    <t>35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</si>
  <si>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</si>
  <si>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</si>
  <si>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-416178348</t>
  </si>
  <si>
    <t>https://podminky.urs.cz/item/CS_URS_2022_01/919732211</t>
  </si>
  <si>
    <t>"V případě nutnosti zalití spáry mezi nově osazenou přídlažbou ze žulových kostek a stávající komunikací</t>
  </si>
  <si>
    <t>41+19</t>
  </si>
  <si>
    <t>36</t>
  </si>
  <si>
    <t>919735111</t>
  </si>
  <si>
    <t>Řezání stávajícího živičného krytu nebo podkladu hloubky do 50 mm</t>
  </si>
  <si>
    <t>1819976779</t>
  </si>
  <si>
    <t>https://podminky.urs.cz/item/CS_URS_2022_01/919735111</t>
  </si>
  <si>
    <t>5,5+2+0,3</t>
  </si>
  <si>
    <t>3+2+0,6</t>
  </si>
  <si>
    <t>37</t>
  </si>
  <si>
    <t>919735124</t>
  </si>
  <si>
    <t>Řezání stávajícího betonového krytu nebo podkladu hloubky přes 150 do 200 mm</t>
  </si>
  <si>
    <t>-1459701073</t>
  </si>
  <si>
    <t>https://podminky.urs.cz/item/CS_URS_2022_01/919735124</t>
  </si>
  <si>
    <t>38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</si>
  <si>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</si>
  <si>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</si>
  <si>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1271621705</t>
  </si>
  <si>
    <t>https://podminky.urs.cz/item/CS_URS_2022_01/979024443</t>
  </si>
  <si>
    <t>39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</si>
  <si>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</si>
  <si>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</si>
  <si>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-750571261</t>
  </si>
  <si>
    <t>https://podminky.urs.cz/item/CS_URS_2022_01/979071122</t>
  </si>
  <si>
    <t>31*0,2</t>
  </si>
  <si>
    <t>997</t>
  </si>
  <si>
    <t>Přesun sutě</t>
  </si>
  <si>
    <t>40</t>
  </si>
  <si>
    <t>997221551</t>
  </si>
  <si>
    <t>Vodorovná doprava suti bez naložení, ale se složením a s hrubým urovnáním ze sypkých materiálů, na vzdálenost do 1 km</t>
  </si>
  <si>
    <t>671644714</t>
  </si>
  <si>
    <t>https://podminky.urs.cz/item/CS_URS_2022_01/997221551</t>
  </si>
  <si>
    <t>"Beton</t>
  </si>
  <si>
    <t>783,2*0,2*2,1</t>
  </si>
  <si>
    <t>445,6*0,05*2,1</t>
  </si>
  <si>
    <t>404,6*57/1000</t>
  </si>
  <si>
    <t>31*0,2*0,15*2,1</t>
  </si>
  <si>
    <t>"Asfalt</t>
  </si>
  <si>
    <t>783,2*0,05*1,8</t>
  </si>
  <si>
    <t>7,6*0,1*1,8</t>
  </si>
  <si>
    <t>"Kamenivo</t>
  </si>
  <si>
    <t>783,2*0,1*1,8</t>
  </si>
  <si>
    <t>7,6*0,15*1,8</t>
  </si>
  <si>
    <t>997221559</t>
  </si>
  <si>
    <t>Vodorovná doprava suti bez naložení, ale se složením a s hrubým urovnáním Příplatek k ceně za každý další i započatý 1 km přes 1 km</t>
  </si>
  <si>
    <t>-1853820469</t>
  </si>
  <si>
    <t>https://podminky.urs.cz/item/CS_URS_2022_01/997221559</t>
  </si>
  <si>
    <t>615,631*14</t>
  </si>
  <si>
    <t>42</t>
  </si>
  <si>
    <t>997221861</t>
  </si>
  <si>
    <t>Poplatek za uložení stavebního odpadu na recyklační skládce (skládkovné) z prostého betonu zatříděného do Katalogu odpadů pod kódem 17 01 01</t>
  </si>
  <si>
    <t>-615446126</t>
  </si>
  <si>
    <t>https://podminky.urs.cz/item/CS_URS_2022_01/997221861</t>
  </si>
  <si>
    <t>43</t>
  </si>
  <si>
    <t>997221873</t>
  </si>
  <si>
    <t>1856350032</t>
  </si>
  <si>
    <t>https://podminky.urs.cz/item/CS_URS_2022_01/997221873</t>
  </si>
  <si>
    <t>44</t>
  </si>
  <si>
    <t>997221875</t>
  </si>
  <si>
    <t>Poplatek za uložení stavebního odpadu na recyklační skládce (skládkovné) asfaltového bez obsahu dehtu zatříděného do Katalogu odpadů pod kódem 17 03 02</t>
  </si>
  <si>
    <t>2024335726</t>
  </si>
  <si>
    <t>https://podminky.urs.cz/item/CS_URS_2022_01/997221875</t>
  </si>
  <si>
    <t>998</t>
  </si>
  <si>
    <t>Přesun hmot</t>
  </si>
  <si>
    <t>45</t>
  </si>
  <si>
    <t>998223011</t>
  </si>
  <si>
    <t>Přesun hmot pro pozemní komunikace s krytem dlážděným dopravní vzdálenost do 200 m jakékoliv délky objektu</t>
  </si>
  <si>
    <t>-586956425</t>
  </si>
  <si>
    <t>https://podminky.urs.cz/item/CS_URS_2022_01/998223011</t>
  </si>
  <si>
    <t>VRN</t>
  </si>
  <si>
    <t>Vedlejší rozpočtové náklady</t>
  </si>
  <si>
    <t>VRN1</t>
  </si>
  <si>
    <t>Průzkumné, geodetické a projektové práce</t>
  </si>
  <si>
    <t>46</t>
  </si>
  <si>
    <t>010001000</t>
  </si>
  <si>
    <t>Geodetické práce</t>
  </si>
  <si>
    <t>…</t>
  </si>
  <si>
    <t>1024</t>
  </si>
  <si>
    <t>-830982472</t>
  </si>
  <si>
    <t>47</t>
  </si>
  <si>
    <t>012002000</t>
  </si>
  <si>
    <t>Geometrický plán/geodetické zaměření</t>
  </si>
  <si>
    <t>-906992934</t>
  </si>
  <si>
    <t>VRN3</t>
  </si>
  <si>
    <t>Zařízení staveniště</t>
  </si>
  <si>
    <t>48</t>
  </si>
  <si>
    <t>032002000</t>
  </si>
  <si>
    <t>1163745481</t>
  </si>
  <si>
    <t>VRN4</t>
  </si>
  <si>
    <t>Inženýrská činnost</t>
  </si>
  <si>
    <t>49</t>
  </si>
  <si>
    <t>043002000</t>
  </si>
  <si>
    <t>Vytýčení sítí</t>
  </si>
  <si>
    <t>-315460742</t>
  </si>
  <si>
    <t>045002000</t>
  </si>
  <si>
    <t>Kompletační a koordinační činnost</t>
  </si>
  <si>
    <t>889595333</t>
  </si>
  <si>
    <t>51</t>
  </si>
  <si>
    <t>049002000</t>
  </si>
  <si>
    <t>Zkoušky zatěžovací</t>
  </si>
  <si>
    <t>ks</t>
  </si>
  <si>
    <t>877663476</t>
  </si>
  <si>
    <t>VRN7</t>
  </si>
  <si>
    <t>Provozní vlivy</t>
  </si>
  <si>
    <t>52</t>
  </si>
  <si>
    <t>071002000</t>
  </si>
  <si>
    <t>-2101335358</t>
  </si>
  <si>
    <t>53</t>
  </si>
  <si>
    <t>072002000</t>
  </si>
  <si>
    <t>ZOV - přechodné dopravní značení vč. projednání a vyřízení</t>
  </si>
  <si>
    <t>1432327714</t>
  </si>
  <si>
    <t>VRN9</t>
  </si>
  <si>
    <t>Ostatní náklady</t>
  </si>
  <si>
    <t>54</t>
  </si>
  <si>
    <t>091002000</t>
  </si>
  <si>
    <t>Úprava terénu poježděného stavební technikou do původního stavu</t>
  </si>
  <si>
    <t>1421529679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</si>
</sst>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13203111" TargetMode="External"/><Relationship Id="rId13" Type="http://schemas.openxmlformats.org/officeDocument/2006/relationships/hyperlink" Target="https://podminky.urs.cz/item/CS_URS_2022_01/171251201" TargetMode="External"/><Relationship Id="rId18" Type="http://schemas.openxmlformats.org/officeDocument/2006/relationships/hyperlink" Target="https://podminky.urs.cz/item/CS_URS_2022_01/181951112" TargetMode="External"/><Relationship Id="rId26" Type="http://schemas.openxmlformats.org/officeDocument/2006/relationships/hyperlink" Target="https://podminky.urs.cz/item/CS_URS_2022_01/916231213" TargetMode="External"/><Relationship Id="rId39" Type="http://schemas.openxmlformats.org/officeDocument/2006/relationships/drawing" Target="../drawings/drawing2.xml"/><Relationship Id="rId3" Type="http://schemas.openxmlformats.org/officeDocument/2006/relationships/hyperlink" Target="https://podminky.urs.cz/item/CS_URS_2022_01/113107131" TargetMode="External"/><Relationship Id="rId21" Type="http://schemas.openxmlformats.org/officeDocument/2006/relationships/hyperlink" Target="https://podminky.urs.cz/item/CS_URS_2022_01/596211113" TargetMode="External"/><Relationship Id="rId34" Type="http://schemas.openxmlformats.org/officeDocument/2006/relationships/hyperlink" Target="https://podminky.urs.cz/item/CS_URS_2022_01/997221559" TargetMode="External"/><Relationship Id="rId7" Type="http://schemas.openxmlformats.org/officeDocument/2006/relationships/hyperlink" Target="https://podminky.urs.cz/item/CS_URS_2022_01/113202111" TargetMode="External"/><Relationship Id="rId12" Type="http://schemas.openxmlformats.org/officeDocument/2006/relationships/hyperlink" Target="https://podminky.urs.cz/item/CS_URS_2022_01/171201231" TargetMode="External"/><Relationship Id="rId17" Type="http://schemas.openxmlformats.org/officeDocument/2006/relationships/hyperlink" Target="https://podminky.urs.cz/item/CS_URS_2022_01/183403161" TargetMode="External"/><Relationship Id="rId25" Type="http://schemas.openxmlformats.org/officeDocument/2006/relationships/hyperlink" Target="https://podminky.urs.cz/item/CS_URS_2022_01/916111123" TargetMode="External"/><Relationship Id="rId33" Type="http://schemas.openxmlformats.org/officeDocument/2006/relationships/hyperlink" Target="https://podminky.urs.cz/item/CS_URS_2022_01/997221551" TargetMode="External"/><Relationship Id="rId38" Type="http://schemas.openxmlformats.org/officeDocument/2006/relationships/hyperlink" Target="https://podminky.urs.cz/item/CS_URS_2022_01/998223011" TargetMode="External"/><Relationship Id="rId2" Type="http://schemas.openxmlformats.org/officeDocument/2006/relationships/hyperlink" Target="https://podminky.urs.cz/item/CS_URS_2022_01/113107122" TargetMode="External"/><Relationship Id="rId16" Type="http://schemas.openxmlformats.org/officeDocument/2006/relationships/hyperlink" Target="https://podminky.urs.cz/item/CS_URS_2022_01/183403153" TargetMode="External"/><Relationship Id="rId20" Type="http://schemas.openxmlformats.org/officeDocument/2006/relationships/hyperlink" Target="https://podminky.urs.cz/item/CS_URS_2022_01/564851111" TargetMode="External"/><Relationship Id="rId29" Type="http://schemas.openxmlformats.org/officeDocument/2006/relationships/hyperlink" Target="https://podminky.urs.cz/item/CS_URS_2022_01/919735111" TargetMode="External"/><Relationship Id="rId1" Type="http://schemas.openxmlformats.org/officeDocument/2006/relationships/hyperlink" Target="https://podminky.urs.cz/item/CS_URS_2022_01/113107042" TargetMode="External"/><Relationship Id="rId6" Type="http://schemas.openxmlformats.org/officeDocument/2006/relationships/hyperlink" Target="https://podminky.urs.cz/item/CS_URS_2022_01/113107241" TargetMode="External"/><Relationship Id="rId11" Type="http://schemas.openxmlformats.org/officeDocument/2006/relationships/hyperlink" Target="https://podminky.urs.cz/item/CS_URS_2022_01/162751119" TargetMode="External"/><Relationship Id="rId24" Type="http://schemas.openxmlformats.org/officeDocument/2006/relationships/hyperlink" Target="https://podminky.urs.cz/item/CS_URS_2022_01/899431111" TargetMode="External"/><Relationship Id="rId32" Type="http://schemas.openxmlformats.org/officeDocument/2006/relationships/hyperlink" Target="https://podminky.urs.cz/item/CS_URS_2022_01/979071122" TargetMode="External"/><Relationship Id="rId37" Type="http://schemas.openxmlformats.org/officeDocument/2006/relationships/hyperlink" Target="https://podminky.urs.cz/item/CS_URS_2022_01/997221875" TargetMode="External"/><Relationship Id="rId5" Type="http://schemas.openxmlformats.org/officeDocument/2006/relationships/hyperlink" Target="https://podminky.urs.cz/item/CS_URS_2022_01/113107232" TargetMode="External"/><Relationship Id="rId15" Type="http://schemas.openxmlformats.org/officeDocument/2006/relationships/hyperlink" Target="https://podminky.urs.cz/item/CS_URS_2022_01/181411131" TargetMode="External"/><Relationship Id="rId23" Type="http://schemas.openxmlformats.org/officeDocument/2006/relationships/hyperlink" Target="https://podminky.urs.cz/item/CS_URS_2022_01/899331111" TargetMode="External"/><Relationship Id="rId28" Type="http://schemas.openxmlformats.org/officeDocument/2006/relationships/hyperlink" Target="https://podminky.urs.cz/item/CS_URS_2022_01/919732211" TargetMode="External"/><Relationship Id="rId36" Type="http://schemas.openxmlformats.org/officeDocument/2006/relationships/hyperlink" Target="https://podminky.urs.cz/item/CS_URS_2022_01/997221873" TargetMode="External"/><Relationship Id="rId10" Type="http://schemas.openxmlformats.org/officeDocument/2006/relationships/hyperlink" Target="https://podminky.urs.cz/item/CS_URS_2022_01/162751117" TargetMode="External"/><Relationship Id="rId19" Type="http://schemas.openxmlformats.org/officeDocument/2006/relationships/hyperlink" Target="https://podminky.urs.cz/item/CS_URS_2022_01/564831111" TargetMode="External"/><Relationship Id="rId31" Type="http://schemas.openxmlformats.org/officeDocument/2006/relationships/hyperlink" Target="https://podminky.urs.cz/item/CS_URS_2022_01/979024443" TargetMode="External"/><Relationship Id="rId4" Type="http://schemas.openxmlformats.org/officeDocument/2006/relationships/hyperlink" Target="https://podminky.urs.cz/item/CS_URS_2022_01/113107221" TargetMode="External"/><Relationship Id="rId9" Type="http://schemas.openxmlformats.org/officeDocument/2006/relationships/hyperlink" Target="https://podminky.urs.cz/item/CS_URS_2022_01/132251102" TargetMode="External"/><Relationship Id="rId14" Type="http://schemas.openxmlformats.org/officeDocument/2006/relationships/hyperlink" Target="https://podminky.urs.cz/item/CS_URS_2022_01/181311104" TargetMode="External"/><Relationship Id="rId22" Type="http://schemas.openxmlformats.org/officeDocument/2006/relationships/hyperlink" Target="https://podminky.urs.cz/item/CS_URS_2022_01/596991111" TargetMode="External"/><Relationship Id="rId27" Type="http://schemas.openxmlformats.org/officeDocument/2006/relationships/hyperlink" Target="https://podminky.urs.cz/item/CS_URS_2022_01/916241213" TargetMode="External"/><Relationship Id="rId30" Type="http://schemas.openxmlformats.org/officeDocument/2006/relationships/hyperlink" Target="https://podminky.urs.cz/item/CS_URS_2022_01/919735124" TargetMode="External"/><Relationship Id="rId35" Type="http://schemas.openxmlformats.org/officeDocument/2006/relationships/hyperlink" Target="https://podminky.urs.cz/item/CS_URS_2022_01/9972218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S17" sqref="S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00" t="s">
        <v>6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30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1"/>
      <c r="BE5" s="227" t="s">
        <v>15</v>
      </c>
      <c r="BS5" s="18" t="s">
        <v>7</v>
      </c>
    </row>
    <row r="6" spans="1:74" s="1" customFormat="1" ht="36.950000000000003" customHeight="1">
      <c r="B6" s="21"/>
      <c r="D6" s="27" t="s">
        <v>16</v>
      </c>
      <c r="K6" s="231" t="s">
        <v>17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1"/>
      <c r="BE6" s="228"/>
      <c r="BS6" s="18" t="s">
        <v>7</v>
      </c>
    </row>
    <row r="7" spans="1:74" s="1" customFormat="1" ht="12" customHeight="1">
      <c r="B7" s="21"/>
      <c r="D7" s="28" t="s">
        <v>18</v>
      </c>
      <c r="K7" s="26" t="s">
        <v>3</v>
      </c>
      <c r="AK7" s="28" t="s">
        <v>19</v>
      </c>
      <c r="AN7" s="26" t="s">
        <v>3</v>
      </c>
      <c r="AR7" s="21"/>
      <c r="BE7" s="228"/>
      <c r="BS7" s="18" t="s">
        <v>7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8"/>
      <c r="BS8" s="18" t="s">
        <v>7</v>
      </c>
    </row>
    <row r="9" spans="1:74" s="1" customFormat="1" ht="14.45" customHeight="1">
      <c r="B9" s="21"/>
      <c r="AR9" s="21"/>
      <c r="BE9" s="228"/>
      <c r="BS9" s="18" t="s">
        <v>7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3</v>
      </c>
      <c r="AR10" s="21"/>
      <c r="BE10" s="228"/>
      <c r="BS10" s="18" t="s">
        <v>7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3</v>
      </c>
      <c r="AR11" s="21"/>
      <c r="BE11" s="228"/>
      <c r="BS11" s="18" t="s">
        <v>7</v>
      </c>
    </row>
    <row r="12" spans="1:74" s="1" customFormat="1" ht="6.95" customHeight="1">
      <c r="B12" s="21"/>
      <c r="AR12" s="21"/>
      <c r="BE12" s="228"/>
      <c r="BS12" s="18" t="s">
        <v>7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28"/>
      <c r="BS13" s="18" t="s">
        <v>7</v>
      </c>
    </row>
    <row r="14" spans="1:74" ht="12.75">
      <c r="B14" s="21"/>
      <c r="E14" s="232" t="s">
        <v>29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8" t="s">
        <v>27</v>
      </c>
      <c r="AN14" s="30" t="s">
        <v>29</v>
      </c>
      <c r="AR14" s="21"/>
      <c r="BE14" s="228"/>
      <c r="BS14" s="18" t="s">
        <v>7</v>
      </c>
    </row>
    <row r="15" spans="1:74" s="1" customFormat="1" ht="6.95" customHeight="1">
      <c r="B15" s="21"/>
      <c r="AR15" s="21"/>
      <c r="BE15" s="228"/>
      <c r="BS15" s="18" t="s">
        <v>4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3</v>
      </c>
      <c r="AR16" s="21"/>
      <c r="BE16" s="228"/>
      <c r="BS16" s="18" t="s">
        <v>4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3</v>
      </c>
      <c r="AR17" s="21"/>
      <c r="BE17" s="228"/>
      <c r="BS17" s="18" t="s">
        <v>32</v>
      </c>
    </row>
    <row r="18" spans="1:71" s="1" customFormat="1" ht="6.95" customHeight="1">
      <c r="B18" s="21"/>
      <c r="AR18" s="21"/>
      <c r="BE18" s="228"/>
      <c r="BS18" s="18" t="s">
        <v>7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3</v>
      </c>
      <c r="AR19" s="21"/>
      <c r="BE19" s="228"/>
      <c r="BS19" s="18" t="s">
        <v>7</v>
      </c>
    </row>
    <row r="20" spans="1:71" s="1" customFormat="1" ht="18.399999999999999" customHeight="1">
      <c r="B20" s="21"/>
      <c r="E20" s="26" t="s">
        <v>31</v>
      </c>
      <c r="AK20" s="28" t="s">
        <v>27</v>
      </c>
      <c r="AN20" s="26" t="s">
        <v>3</v>
      </c>
      <c r="AR20" s="21"/>
      <c r="BE20" s="228"/>
      <c r="BS20" s="18" t="s">
        <v>4</v>
      </c>
    </row>
    <row r="21" spans="1:71" s="1" customFormat="1" ht="6.95" customHeight="1">
      <c r="B21" s="21"/>
      <c r="AR21" s="21"/>
      <c r="BE21" s="228"/>
    </row>
    <row r="22" spans="1:71" s="1" customFormat="1" ht="12" customHeight="1">
      <c r="B22" s="21"/>
      <c r="D22" s="28" t="s">
        <v>34</v>
      </c>
      <c r="AR22" s="21"/>
      <c r="BE22" s="228"/>
    </row>
    <row r="23" spans="1:71" s="1" customFormat="1" ht="47.25" customHeight="1">
      <c r="B23" s="21"/>
      <c r="E23" s="234" t="s">
        <v>35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1"/>
      <c r="BE23" s="228"/>
    </row>
    <row r="24" spans="1:71" s="1" customFormat="1" ht="6.95" customHeight="1">
      <c r="B24" s="21"/>
      <c r="AR24" s="21"/>
      <c r="BE24" s="228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8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5">
        <f>ROUND(AG54,2)</f>
        <v>0</v>
      </c>
      <c r="AL26" s="236"/>
      <c r="AM26" s="236"/>
      <c r="AN26" s="236"/>
      <c r="AO26" s="236"/>
      <c r="AP26" s="33"/>
      <c r="AQ26" s="33"/>
      <c r="AR26" s="34"/>
      <c r="BE26" s="228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8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7" t="s">
        <v>37</v>
      </c>
      <c r="M28" s="237"/>
      <c r="N28" s="237"/>
      <c r="O28" s="237"/>
      <c r="P28" s="237"/>
      <c r="Q28" s="33"/>
      <c r="R28" s="33"/>
      <c r="S28" s="33"/>
      <c r="T28" s="33"/>
      <c r="U28" s="33"/>
      <c r="V28" s="33"/>
      <c r="W28" s="237" t="s">
        <v>38</v>
      </c>
      <c r="X28" s="237"/>
      <c r="Y28" s="237"/>
      <c r="Z28" s="237"/>
      <c r="AA28" s="237"/>
      <c r="AB28" s="237"/>
      <c r="AC28" s="237"/>
      <c r="AD28" s="237"/>
      <c r="AE28" s="237"/>
      <c r="AF28" s="33"/>
      <c r="AG28" s="33"/>
      <c r="AH28" s="33"/>
      <c r="AI28" s="33"/>
      <c r="AJ28" s="33"/>
      <c r="AK28" s="237" t="s">
        <v>39</v>
      </c>
      <c r="AL28" s="237"/>
      <c r="AM28" s="237"/>
      <c r="AN28" s="237"/>
      <c r="AO28" s="237"/>
      <c r="AP28" s="33"/>
      <c r="AQ28" s="33"/>
      <c r="AR28" s="34"/>
      <c r="BE28" s="228"/>
    </row>
    <row r="29" spans="1:71" s="3" customFormat="1" ht="14.45" customHeight="1">
      <c r="B29" s="38"/>
      <c r="D29" s="28" t="s">
        <v>40</v>
      </c>
      <c r="F29" s="28" t="s">
        <v>41</v>
      </c>
      <c r="L29" s="222">
        <v>0.21</v>
      </c>
      <c r="M29" s="221"/>
      <c r="N29" s="221"/>
      <c r="O29" s="221"/>
      <c r="P29" s="221"/>
      <c r="W29" s="220">
        <f>ROUND(AZ54, 2)</f>
        <v>0</v>
      </c>
      <c r="X29" s="221"/>
      <c r="Y29" s="221"/>
      <c r="Z29" s="221"/>
      <c r="AA29" s="221"/>
      <c r="AB29" s="221"/>
      <c r="AC29" s="221"/>
      <c r="AD29" s="221"/>
      <c r="AE29" s="221"/>
      <c r="AK29" s="220">
        <f>ROUND(AV54, 2)</f>
        <v>0</v>
      </c>
      <c r="AL29" s="221"/>
      <c r="AM29" s="221"/>
      <c r="AN29" s="221"/>
      <c r="AO29" s="221"/>
      <c r="AR29" s="38"/>
      <c r="BE29" s="229"/>
    </row>
    <row r="30" spans="1:71" s="3" customFormat="1" ht="14.45" customHeight="1">
      <c r="B30" s="38"/>
      <c r="F30" s="28" t="s">
        <v>42</v>
      </c>
      <c r="L30" s="222">
        <v>0.15</v>
      </c>
      <c r="M30" s="221"/>
      <c r="N30" s="221"/>
      <c r="O30" s="221"/>
      <c r="P30" s="221"/>
      <c r="W30" s="220">
        <f>ROUND(BA54, 2)</f>
        <v>0</v>
      </c>
      <c r="X30" s="221"/>
      <c r="Y30" s="221"/>
      <c r="Z30" s="221"/>
      <c r="AA30" s="221"/>
      <c r="AB30" s="221"/>
      <c r="AC30" s="221"/>
      <c r="AD30" s="221"/>
      <c r="AE30" s="221"/>
      <c r="AK30" s="220">
        <f>ROUND(AW54, 2)</f>
        <v>0</v>
      </c>
      <c r="AL30" s="221"/>
      <c r="AM30" s="221"/>
      <c r="AN30" s="221"/>
      <c r="AO30" s="221"/>
      <c r="AR30" s="38"/>
      <c r="BE30" s="229"/>
    </row>
    <row r="31" spans="1:71" s="3" customFormat="1" ht="14.45" hidden="1" customHeight="1">
      <c r="B31" s="38"/>
      <c r="F31" s="28" t="s">
        <v>43</v>
      </c>
      <c r="L31" s="222">
        <v>0.21</v>
      </c>
      <c r="M31" s="221"/>
      <c r="N31" s="221"/>
      <c r="O31" s="221"/>
      <c r="P31" s="221"/>
      <c r="W31" s="220">
        <f>ROUND(BB54, 2)</f>
        <v>0</v>
      </c>
      <c r="X31" s="221"/>
      <c r="Y31" s="221"/>
      <c r="Z31" s="221"/>
      <c r="AA31" s="221"/>
      <c r="AB31" s="221"/>
      <c r="AC31" s="221"/>
      <c r="AD31" s="221"/>
      <c r="AE31" s="221"/>
      <c r="AK31" s="220">
        <v>0</v>
      </c>
      <c r="AL31" s="221"/>
      <c r="AM31" s="221"/>
      <c r="AN31" s="221"/>
      <c r="AO31" s="221"/>
      <c r="AR31" s="38"/>
      <c r="BE31" s="229"/>
    </row>
    <row r="32" spans="1:71" s="3" customFormat="1" ht="14.45" hidden="1" customHeight="1">
      <c r="B32" s="38"/>
      <c r="F32" s="28" t="s">
        <v>44</v>
      </c>
      <c r="L32" s="222">
        <v>0.15</v>
      </c>
      <c r="M32" s="221"/>
      <c r="N32" s="221"/>
      <c r="O32" s="221"/>
      <c r="P32" s="221"/>
      <c r="W32" s="220">
        <f>ROUND(BC54, 2)</f>
        <v>0</v>
      </c>
      <c r="X32" s="221"/>
      <c r="Y32" s="221"/>
      <c r="Z32" s="221"/>
      <c r="AA32" s="221"/>
      <c r="AB32" s="221"/>
      <c r="AC32" s="221"/>
      <c r="AD32" s="221"/>
      <c r="AE32" s="221"/>
      <c r="AK32" s="220">
        <v>0</v>
      </c>
      <c r="AL32" s="221"/>
      <c r="AM32" s="221"/>
      <c r="AN32" s="221"/>
      <c r="AO32" s="221"/>
      <c r="AR32" s="38"/>
      <c r="BE32" s="229"/>
    </row>
    <row r="33" spans="1:57" s="3" customFormat="1" ht="14.45" hidden="1" customHeight="1">
      <c r="B33" s="38"/>
      <c r="F33" s="28" t="s">
        <v>45</v>
      </c>
      <c r="L33" s="222">
        <v>0</v>
      </c>
      <c r="M33" s="221"/>
      <c r="N33" s="221"/>
      <c r="O33" s="221"/>
      <c r="P33" s="221"/>
      <c r="W33" s="220">
        <f>ROUND(BD54, 2)</f>
        <v>0</v>
      </c>
      <c r="X33" s="221"/>
      <c r="Y33" s="221"/>
      <c r="Z33" s="221"/>
      <c r="AA33" s="221"/>
      <c r="AB33" s="221"/>
      <c r="AC33" s="221"/>
      <c r="AD33" s="221"/>
      <c r="AE33" s="221"/>
      <c r="AK33" s="220">
        <v>0</v>
      </c>
      <c r="AL33" s="221"/>
      <c r="AM33" s="221"/>
      <c r="AN33" s="221"/>
      <c r="AO33" s="221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3" t="s">
        <v>48</v>
      </c>
      <c r="Y35" s="224"/>
      <c r="Z35" s="224"/>
      <c r="AA35" s="224"/>
      <c r="AB35" s="224"/>
      <c r="AC35" s="41"/>
      <c r="AD35" s="41"/>
      <c r="AE35" s="41"/>
      <c r="AF35" s="41"/>
      <c r="AG35" s="41"/>
      <c r="AH35" s="41"/>
      <c r="AI35" s="41"/>
      <c r="AJ35" s="41"/>
      <c r="AK35" s="225">
        <f>SUM(AK26:AK33)</f>
        <v>0</v>
      </c>
      <c r="AL35" s="224"/>
      <c r="AM35" s="224"/>
      <c r="AN35" s="224"/>
      <c r="AO35" s="226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AR44" s="47"/>
    </row>
    <row r="45" spans="1:57" s="5" customFormat="1" ht="36.950000000000003" customHeight="1">
      <c r="B45" s="48"/>
      <c r="C45" s="49" t="s">
        <v>16</v>
      </c>
      <c r="L45" s="211" t="str">
        <f>K6</f>
        <v>Oprava chodníku na ulici Záhuní - 2. etapa</v>
      </c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20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Frenštát pod Radhoštěm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22</v>
      </c>
      <c r="AJ47" s="33"/>
      <c r="AK47" s="33"/>
      <c r="AL47" s="33"/>
      <c r="AM47" s="213" t="str">
        <f>IF(AN8= "","",AN8)</f>
        <v>11. 5. 2022</v>
      </c>
      <c r="AN47" s="213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>
      <c r="A49" s="33"/>
      <c r="B49" s="34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Město Frenštát pod Radhoštěm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30</v>
      </c>
      <c r="AJ49" s="33"/>
      <c r="AK49" s="33"/>
      <c r="AL49" s="33"/>
      <c r="AM49" s="214" t="str">
        <f>IF(E17="","",E17)</f>
        <v xml:space="preserve"> </v>
      </c>
      <c r="AN49" s="215"/>
      <c r="AO49" s="215"/>
      <c r="AP49" s="215"/>
      <c r="AQ49" s="33"/>
      <c r="AR49" s="34"/>
      <c r="AS49" s="216" t="s">
        <v>50</v>
      </c>
      <c r="AT49" s="217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>
      <c r="A50" s="33"/>
      <c r="B50" s="34"/>
      <c r="C50" s="28" t="s">
        <v>28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33</v>
      </c>
      <c r="AJ50" s="33"/>
      <c r="AK50" s="33"/>
      <c r="AL50" s="33"/>
      <c r="AM50" s="214" t="str">
        <f>IF(E20="","",E20)</f>
        <v xml:space="preserve"> </v>
      </c>
      <c r="AN50" s="215"/>
      <c r="AO50" s="215"/>
      <c r="AP50" s="215"/>
      <c r="AQ50" s="33"/>
      <c r="AR50" s="34"/>
      <c r="AS50" s="218"/>
      <c r="AT50" s="219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18"/>
      <c r="AT51" s="219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202" t="s">
        <v>51</v>
      </c>
      <c r="D52" s="203"/>
      <c r="E52" s="203"/>
      <c r="F52" s="203"/>
      <c r="G52" s="203"/>
      <c r="H52" s="56"/>
      <c r="I52" s="204" t="s">
        <v>52</v>
      </c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5" t="s">
        <v>53</v>
      </c>
      <c r="AH52" s="203"/>
      <c r="AI52" s="203"/>
      <c r="AJ52" s="203"/>
      <c r="AK52" s="203"/>
      <c r="AL52" s="203"/>
      <c r="AM52" s="203"/>
      <c r="AN52" s="204" t="s">
        <v>54</v>
      </c>
      <c r="AO52" s="203"/>
      <c r="AP52" s="203"/>
      <c r="AQ52" s="57" t="s">
        <v>55</v>
      </c>
      <c r="AR52" s="34"/>
      <c r="AS52" s="58" t="s">
        <v>56</v>
      </c>
      <c r="AT52" s="59" t="s">
        <v>57</v>
      </c>
      <c r="AU52" s="59" t="s">
        <v>58</v>
      </c>
      <c r="AV52" s="59" t="s">
        <v>59</v>
      </c>
      <c r="AW52" s="59" t="s">
        <v>60</v>
      </c>
      <c r="AX52" s="59" t="s">
        <v>61</v>
      </c>
      <c r="AY52" s="59" t="s">
        <v>62</v>
      </c>
      <c r="AZ52" s="59" t="s">
        <v>63</v>
      </c>
      <c r="BA52" s="59" t="s">
        <v>64</v>
      </c>
      <c r="BB52" s="59" t="s">
        <v>65</v>
      </c>
      <c r="BC52" s="59" t="s">
        <v>66</v>
      </c>
      <c r="BD52" s="60" t="s">
        <v>67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68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09">
        <f>ROUND(AG55,2)</f>
        <v>0</v>
      </c>
      <c r="AH54" s="209"/>
      <c r="AI54" s="209"/>
      <c r="AJ54" s="209"/>
      <c r="AK54" s="209"/>
      <c r="AL54" s="209"/>
      <c r="AM54" s="209"/>
      <c r="AN54" s="210">
        <f>SUM(AG54,AT54)</f>
        <v>0</v>
      </c>
      <c r="AO54" s="210"/>
      <c r="AP54" s="210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69</v>
      </c>
      <c r="BT54" s="73" t="s">
        <v>70</v>
      </c>
      <c r="BU54" s="74" t="s">
        <v>71</v>
      </c>
      <c r="BV54" s="73" t="s">
        <v>72</v>
      </c>
      <c r="BW54" s="73" t="s">
        <v>5</v>
      </c>
      <c r="BX54" s="73" t="s">
        <v>73</v>
      </c>
      <c r="CL54" s="73" t="s">
        <v>3</v>
      </c>
    </row>
    <row r="55" spans="1:91" s="7" customFormat="1" ht="16.5" customHeight="1">
      <c r="A55" s="75" t="s">
        <v>74</v>
      </c>
      <c r="B55" s="76"/>
      <c r="C55" s="77"/>
      <c r="D55" s="208" t="s">
        <v>75</v>
      </c>
      <c r="E55" s="208"/>
      <c r="F55" s="208"/>
      <c r="G55" s="208"/>
      <c r="H55" s="208"/>
      <c r="I55" s="78"/>
      <c r="J55" s="208" t="s">
        <v>76</v>
      </c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6">
        <f>'02 - Chodník - 2. etapa'!J30</f>
        <v>0</v>
      </c>
      <c r="AH55" s="207"/>
      <c r="AI55" s="207"/>
      <c r="AJ55" s="207"/>
      <c r="AK55" s="207"/>
      <c r="AL55" s="207"/>
      <c r="AM55" s="207"/>
      <c r="AN55" s="206">
        <f>SUM(AG55,AT55)</f>
        <v>0</v>
      </c>
      <c r="AO55" s="207"/>
      <c r="AP55" s="207"/>
      <c r="AQ55" s="79" t="s">
        <v>77</v>
      </c>
      <c r="AR55" s="76"/>
      <c r="AS55" s="80">
        <v>0</v>
      </c>
      <c r="AT55" s="81">
        <f>ROUND(SUM(AV55:AW55),2)</f>
        <v>0</v>
      </c>
      <c r="AU55" s="82">
        <f>'02 - Chodník - 2. etapa'!P92</f>
        <v>0</v>
      </c>
      <c r="AV55" s="81">
        <f>'02 - Chodník - 2. etapa'!J33</f>
        <v>0</v>
      </c>
      <c r="AW55" s="81">
        <f>'02 - Chodník - 2. etapa'!J34</f>
        <v>0</v>
      </c>
      <c r="AX55" s="81">
        <f>'02 - Chodník - 2. etapa'!J35</f>
        <v>0</v>
      </c>
      <c r="AY55" s="81">
        <f>'02 - Chodník - 2. etapa'!J36</f>
        <v>0</v>
      </c>
      <c r="AZ55" s="81">
        <f>'02 - Chodník - 2. etapa'!F33</f>
        <v>0</v>
      </c>
      <c r="BA55" s="81">
        <f>'02 - Chodník - 2. etapa'!F34</f>
        <v>0</v>
      </c>
      <c r="BB55" s="81">
        <f>'02 - Chodník - 2. etapa'!F35</f>
        <v>0</v>
      </c>
      <c r="BC55" s="81">
        <f>'02 - Chodník - 2. etapa'!F36</f>
        <v>0</v>
      </c>
      <c r="BD55" s="83">
        <f>'02 - Chodník - 2. etapa'!F37</f>
        <v>0</v>
      </c>
      <c r="BT55" s="84" t="s">
        <v>78</v>
      </c>
      <c r="BV55" s="84" t="s">
        <v>72</v>
      </c>
      <c r="BW55" s="84" t="s">
        <v>79</v>
      </c>
      <c r="BX55" s="84" t="s">
        <v>5</v>
      </c>
      <c r="CL55" s="84" t="s">
        <v>3</v>
      </c>
      <c r="CM55" s="84" t="s">
        <v>80</v>
      </c>
    </row>
    <row r="56" spans="1:91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2 - Chodník - 2. etap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0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79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hidden="1" customHeight="1">
      <c r="B4" s="21"/>
      <c r="D4" s="22" t="s">
        <v>81</v>
      </c>
      <c r="L4" s="21"/>
      <c r="M4" s="85" t="s">
        <v>11</v>
      </c>
      <c r="AT4" s="18" t="s">
        <v>4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28" t="s">
        <v>16</v>
      </c>
      <c r="L6" s="21"/>
    </row>
    <row r="7" spans="1:46" s="1" customFormat="1" ht="16.5" hidden="1" customHeight="1">
      <c r="B7" s="21"/>
      <c r="E7" s="239" t="str">
        <f>'Rekapitulace stavby'!K6</f>
        <v>Oprava chodníku na ulici Záhuní - 2. etapa</v>
      </c>
      <c r="F7" s="240"/>
      <c r="G7" s="240"/>
      <c r="H7" s="240"/>
      <c r="L7" s="21"/>
    </row>
    <row r="8" spans="1:46" s="2" customFormat="1" ht="12" hidden="1" customHeight="1">
      <c r="A8" s="33"/>
      <c r="B8" s="34"/>
      <c r="C8" s="33"/>
      <c r="D8" s="28" t="s">
        <v>82</v>
      </c>
      <c r="E8" s="33"/>
      <c r="F8" s="33"/>
      <c r="G8" s="33"/>
      <c r="H8" s="33"/>
      <c r="I8" s="33"/>
      <c r="J8" s="33"/>
      <c r="K8" s="33"/>
      <c r="L8" s="8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11" t="s">
        <v>83</v>
      </c>
      <c r="F9" s="238"/>
      <c r="G9" s="238"/>
      <c r="H9" s="238"/>
      <c r="I9" s="33"/>
      <c r="J9" s="33"/>
      <c r="K9" s="33"/>
      <c r="L9" s="8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8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8" t="s">
        <v>18</v>
      </c>
      <c r="E11" s="33"/>
      <c r="F11" s="26" t="s">
        <v>3</v>
      </c>
      <c r="G11" s="33"/>
      <c r="H11" s="33"/>
      <c r="I11" s="28" t="s">
        <v>19</v>
      </c>
      <c r="J11" s="26" t="s">
        <v>3</v>
      </c>
      <c r="K11" s="33"/>
      <c r="L11" s="8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1" t="str">
        <f>'Rekapitulace stavby'!AN8</f>
        <v>11. 5. 2022</v>
      </c>
      <c r="K12" s="33"/>
      <c r="L12" s="8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8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3</v>
      </c>
      <c r="K14" s="33"/>
      <c r="L14" s="8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3</v>
      </c>
      <c r="K15" s="33"/>
      <c r="L15" s="8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8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8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241" t="str">
        <f>'Rekapitulace stavby'!E14</f>
        <v>Vyplň údaj</v>
      </c>
      <c r="F18" s="230"/>
      <c r="G18" s="230"/>
      <c r="H18" s="230"/>
      <c r="I18" s="28" t="s">
        <v>27</v>
      </c>
      <c r="J18" s="29" t="str">
        <f>'Rekapitulace stavby'!AN14</f>
        <v>Vyplň údaj</v>
      </c>
      <c r="K18" s="33"/>
      <c r="L18" s="8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8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8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8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8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tr">
        <f>IF('Rekapitulace stavby'!AN19="","",'Rekapitulace stavby'!AN19)</f>
        <v/>
      </c>
      <c r="K23" s="33"/>
      <c r="L23" s="8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27</v>
      </c>
      <c r="J24" s="26" t="str">
        <f>IF('Rekapitulace stavby'!AN20="","",'Rekapitulace stavby'!AN20)</f>
        <v/>
      </c>
      <c r="K24" s="33"/>
      <c r="L24" s="8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8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8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71.25" hidden="1" customHeight="1">
      <c r="A27" s="87"/>
      <c r="B27" s="88"/>
      <c r="C27" s="87"/>
      <c r="D27" s="87"/>
      <c r="E27" s="234" t="s">
        <v>35</v>
      </c>
      <c r="F27" s="234"/>
      <c r="G27" s="234"/>
      <c r="H27" s="234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8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90" t="s">
        <v>36</v>
      </c>
      <c r="E30" s="33"/>
      <c r="F30" s="33"/>
      <c r="G30" s="33"/>
      <c r="H30" s="33"/>
      <c r="I30" s="33"/>
      <c r="J30" s="67">
        <f>ROUND(J92, 2)</f>
        <v>0</v>
      </c>
      <c r="K30" s="33"/>
      <c r="L30" s="8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8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8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91" t="s">
        <v>40</v>
      </c>
      <c r="E33" s="28" t="s">
        <v>41</v>
      </c>
      <c r="F33" s="92">
        <f>ROUND((SUM(BE92:BE337)),  2)</f>
        <v>0</v>
      </c>
      <c r="G33" s="33"/>
      <c r="H33" s="33"/>
      <c r="I33" s="93">
        <v>0.21</v>
      </c>
      <c r="J33" s="92">
        <f>ROUND(((SUM(BE92:BE337))*I33),  2)</f>
        <v>0</v>
      </c>
      <c r="K33" s="33"/>
      <c r="L33" s="8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42</v>
      </c>
      <c r="F34" s="92">
        <f>ROUND((SUM(BF92:BF337)),  2)</f>
        <v>0</v>
      </c>
      <c r="G34" s="33"/>
      <c r="H34" s="33"/>
      <c r="I34" s="93">
        <v>0.15</v>
      </c>
      <c r="J34" s="92">
        <f>ROUND(((SUM(BF92:BF337))*I34),  2)</f>
        <v>0</v>
      </c>
      <c r="K34" s="33"/>
      <c r="L34" s="8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92">
        <f>ROUND((SUM(BG92:BG337)),  2)</f>
        <v>0</v>
      </c>
      <c r="G35" s="33"/>
      <c r="H35" s="33"/>
      <c r="I35" s="93">
        <v>0.21</v>
      </c>
      <c r="J35" s="92">
        <f>0</f>
        <v>0</v>
      </c>
      <c r="K35" s="33"/>
      <c r="L35" s="8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92">
        <f>ROUND((SUM(BH92:BH337)),  2)</f>
        <v>0</v>
      </c>
      <c r="G36" s="33"/>
      <c r="H36" s="33"/>
      <c r="I36" s="93">
        <v>0.15</v>
      </c>
      <c r="J36" s="92">
        <f>0</f>
        <v>0</v>
      </c>
      <c r="K36" s="33"/>
      <c r="L36" s="8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92">
        <f>ROUND((SUM(BI92:BI337)),  2)</f>
        <v>0</v>
      </c>
      <c r="G37" s="33"/>
      <c r="H37" s="33"/>
      <c r="I37" s="93">
        <v>0</v>
      </c>
      <c r="J37" s="92">
        <f>0</f>
        <v>0</v>
      </c>
      <c r="K37" s="33"/>
      <c r="L37" s="8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8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94"/>
      <c r="D39" s="95" t="s">
        <v>46</v>
      </c>
      <c r="E39" s="56"/>
      <c r="F39" s="56"/>
      <c r="G39" s="96" t="s">
        <v>47</v>
      </c>
      <c r="H39" s="97" t="s">
        <v>48</v>
      </c>
      <c r="I39" s="56"/>
      <c r="J39" s="98">
        <f>SUM(J30:J37)</f>
        <v>0</v>
      </c>
      <c r="K39" s="99"/>
      <c r="L39" s="8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8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idden="1"/>
    <row r="42" spans="1:31" hidden="1"/>
    <row r="43" spans="1:31" hidden="1"/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8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84</v>
      </c>
      <c r="D45" s="33"/>
      <c r="E45" s="33"/>
      <c r="F45" s="33"/>
      <c r="G45" s="33"/>
      <c r="H45" s="33"/>
      <c r="I45" s="33"/>
      <c r="J45" s="33"/>
      <c r="K45" s="33"/>
      <c r="L45" s="8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8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3"/>
      <c r="E47" s="33"/>
      <c r="F47" s="33"/>
      <c r="G47" s="33"/>
      <c r="H47" s="33"/>
      <c r="I47" s="33"/>
      <c r="J47" s="33"/>
      <c r="K47" s="33"/>
      <c r="L47" s="8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239" t="str">
        <f>E7</f>
        <v>Oprava chodníku na ulici Záhuní - 2. etapa</v>
      </c>
      <c r="F48" s="240"/>
      <c r="G48" s="240"/>
      <c r="H48" s="240"/>
      <c r="I48" s="33"/>
      <c r="J48" s="33"/>
      <c r="K48" s="33"/>
      <c r="L48" s="8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82</v>
      </c>
      <c r="D49" s="33"/>
      <c r="E49" s="33"/>
      <c r="F49" s="33"/>
      <c r="G49" s="33"/>
      <c r="H49" s="33"/>
      <c r="I49" s="33"/>
      <c r="J49" s="33"/>
      <c r="K49" s="33"/>
      <c r="L49" s="8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11" t="str">
        <f>E9</f>
        <v>02 - Chodník - 2. etapa</v>
      </c>
      <c r="F50" s="238"/>
      <c r="G50" s="238"/>
      <c r="H50" s="238"/>
      <c r="I50" s="33"/>
      <c r="J50" s="33"/>
      <c r="K50" s="33"/>
      <c r="L50" s="8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8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20</v>
      </c>
      <c r="D52" s="33"/>
      <c r="E52" s="33"/>
      <c r="F52" s="26" t="str">
        <f>F12</f>
        <v>Frenštát pod Radhoštěm</v>
      </c>
      <c r="G52" s="33"/>
      <c r="H52" s="33"/>
      <c r="I52" s="28" t="s">
        <v>22</v>
      </c>
      <c r="J52" s="51" t="str">
        <f>IF(J12="","",J12)</f>
        <v>11. 5. 2022</v>
      </c>
      <c r="K52" s="33"/>
      <c r="L52" s="8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8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3"/>
      <c r="E54" s="33"/>
      <c r="F54" s="26" t="str">
        <f>E15</f>
        <v>Město Frenštát pod Radhoštěm</v>
      </c>
      <c r="G54" s="33"/>
      <c r="H54" s="33"/>
      <c r="I54" s="28" t="s">
        <v>30</v>
      </c>
      <c r="J54" s="31" t="str">
        <f>E21</f>
        <v xml:space="preserve"> </v>
      </c>
      <c r="K54" s="33"/>
      <c r="L54" s="8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3"/>
      <c r="E55" s="33"/>
      <c r="F55" s="26" t="str">
        <f>IF(E18="","",E18)</f>
        <v>Vyplň údaj</v>
      </c>
      <c r="G55" s="33"/>
      <c r="H55" s="33"/>
      <c r="I55" s="28" t="s">
        <v>33</v>
      </c>
      <c r="J55" s="31" t="str">
        <f>E24</f>
        <v xml:space="preserve"> </v>
      </c>
      <c r="K55" s="33"/>
      <c r="L55" s="8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8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0" t="s">
        <v>85</v>
      </c>
      <c r="D57" s="94"/>
      <c r="E57" s="94"/>
      <c r="F57" s="94"/>
      <c r="G57" s="94"/>
      <c r="H57" s="94"/>
      <c r="I57" s="94"/>
      <c r="J57" s="101" t="s">
        <v>86</v>
      </c>
      <c r="K57" s="94"/>
      <c r="L57" s="8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8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2" t="s">
        <v>68</v>
      </c>
      <c r="D59" s="33"/>
      <c r="E59" s="33"/>
      <c r="F59" s="33"/>
      <c r="G59" s="33"/>
      <c r="H59" s="33"/>
      <c r="I59" s="33"/>
      <c r="J59" s="67">
        <f>J92</f>
        <v>0</v>
      </c>
      <c r="K59" s="33"/>
      <c r="L59" s="8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87</v>
      </c>
    </row>
    <row r="60" spans="1:47" s="9" customFormat="1" ht="24.95" customHeight="1">
      <c r="B60" s="103"/>
      <c r="D60" s="104" t="s">
        <v>88</v>
      </c>
      <c r="E60" s="105"/>
      <c r="F60" s="105"/>
      <c r="G60" s="105"/>
      <c r="H60" s="105"/>
      <c r="I60" s="105"/>
      <c r="J60" s="106">
        <f>J93</f>
        <v>0</v>
      </c>
      <c r="L60" s="103"/>
    </row>
    <row r="61" spans="1:47" s="10" customFormat="1" ht="19.899999999999999" customHeight="1">
      <c r="B61" s="107"/>
      <c r="D61" s="108" t="s">
        <v>89</v>
      </c>
      <c r="E61" s="109"/>
      <c r="F61" s="109"/>
      <c r="G61" s="109"/>
      <c r="H61" s="109"/>
      <c r="I61" s="109"/>
      <c r="J61" s="110">
        <f>J94</f>
        <v>0</v>
      </c>
      <c r="L61" s="107"/>
    </row>
    <row r="62" spans="1:47" s="10" customFormat="1" ht="19.899999999999999" customHeight="1">
      <c r="B62" s="107"/>
      <c r="D62" s="108" t="s">
        <v>90</v>
      </c>
      <c r="E62" s="109"/>
      <c r="F62" s="109"/>
      <c r="G62" s="109"/>
      <c r="H62" s="109"/>
      <c r="I62" s="109"/>
      <c r="J62" s="110">
        <f>J202</f>
        <v>0</v>
      </c>
      <c r="L62" s="107"/>
    </row>
    <row r="63" spans="1:47" s="10" customFormat="1" ht="19.899999999999999" customHeight="1">
      <c r="B63" s="107"/>
      <c r="D63" s="108" t="s">
        <v>91</v>
      </c>
      <c r="E63" s="109"/>
      <c r="F63" s="109"/>
      <c r="G63" s="109"/>
      <c r="H63" s="109"/>
      <c r="I63" s="109"/>
      <c r="J63" s="110">
        <f>J246</f>
        <v>0</v>
      </c>
      <c r="L63" s="107"/>
    </row>
    <row r="64" spans="1:47" s="10" customFormat="1" ht="19.899999999999999" customHeight="1">
      <c r="B64" s="107"/>
      <c r="D64" s="108" t="s">
        <v>92</v>
      </c>
      <c r="E64" s="109"/>
      <c r="F64" s="109"/>
      <c r="G64" s="109"/>
      <c r="H64" s="109"/>
      <c r="I64" s="109"/>
      <c r="J64" s="110">
        <f>J254</f>
        <v>0</v>
      </c>
      <c r="L64" s="107"/>
    </row>
    <row r="65" spans="1:31" s="10" customFormat="1" ht="19.899999999999999" customHeight="1">
      <c r="B65" s="107"/>
      <c r="D65" s="108" t="s">
        <v>93</v>
      </c>
      <c r="E65" s="109"/>
      <c r="F65" s="109"/>
      <c r="G65" s="109"/>
      <c r="H65" s="109"/>
      <c r="I65" s="109"/>
      <c r="J65" s="110">
        <f>J292</f>
        <v>0</v>
      </c>
      <c r="L65" s="107"/>
    </row>
    <row r="66" spans="1:31" s="10" customFormat="1" ht="19.899999999999999" customHeight="1">
      <c r="B66" s="107"/>
      <c r="D66" s="108" t="s">
        <v>94</v>
      </c>
      <c r="E66" s="109"/>
      <c r="F66" s="109"/>
      <c r="G66" s="109"/>
      <c r="H66" s="109"/>
      <c r="I66" s="109"/>
      <c r="J66" s="110">
        <f>J320</f>
        <v>0</v>
      </c>
      <c r="L66" s="107"/>
    </row>
    <row r="67" spans="1:31" s="9" customFormat="1" ht="24.95" customHeight="1">
      <c r="B67" s="103"/>
      <c r="D67" s="104" t="s">
        <v>95</v>
      </c>
      <c r="E67" s="105"/>
      <c r="F67" s="105"/>
      <c r="G67" s="105"/>
      <c r="H67" s="105"/>
      <c r="I67" s="105"/>
      <c r="J67" s="106">
        <f>J323</f>
        <v>0</v>
      </c>
      <c r="L67" s="103"/>
    </row>
    <row r="68" spans="1:31" s="10" customFormat="1" ht="19.899999999999999" customHeight="1">
      <c r="B68" s="107"/>
      <c r="D68" s="108" t="s">
        <v>96</v>
      </c>
      <c r="E68" s="109"/>
      <c r="F68" s="109"/>
      <c r="G68" s="109"/>
      <c r="H68" s="109"/>
      <c r="I68" s="109"/>
      <c r="J68" s="110">
        <f>J324</f>
        <v>0</v>
      </c>
      <c r="L68" s="107"/>
    </row>
    <row r="69" spans="1:31" s="10" customFormat="1" ht="19.899999999999999" customHeight="1">
      <c r="B69" s="107"/>
      <c r="D69" s="108" t="s">
        <v>97</v>
      </c>
      <c r="E69" s="109"/>
      <c r="F69" s="109"/>
      <c r="G69" s="109"/>
      <c r="H69" s="109"/>
      <c r="I69" s="109"/>
      <c r="J69" s="110">
        <f>J327</f>
        <v>0</v>
      </c>
      <c r="L69" s="107"/>
    </row>
    <row r="70" spans="1:31" s="10" customFormat="1" ht="19.899999999999999" customHeight="1">
      <c r="B70" s="107"/>
      <c r="D70" s="108" t="s">
        <v>98</v>
      </c>
      <c r="E70" s="109"/>
      <c r="F70" s="109"/>
      <c r="G70" s="109"/>
      <c r="H70" s="109"/>
      <c r="I70" s="109"/>
      <c r="J70" s="110">
        <f>J329</f>
        <v>0</v>
      </c>
      <c r="L70" s="107"/>
    </row>
    <row r="71" spans="1:31" s="10" customFormat="1" ht="19.899999999999999" customHeight="1">
      <c r="B71" s="107"/>
      <c r="D71" s="108" t="s">
        <v>99</v>
      </c>
      <c r="E71" s="109"/>
      <c r="F71" s="109"/>
      <c r="G71" s="109"/>
      <c r="H71" s="109"/>
      <c r="I71" s="109"/>
      <c r="J71" s="110">
        <f>J333</f>
        <v>0</v>
      </c>
      <c r="L71" s="107"/>
    </row>
    <row r="72" spans="1:31" s="10" customFormat="1" ht="19.899999999999999" customHeight="1">
      <c r="B72" s="107"/>
      <c r="D72" s="108" t="s">
        <v>100</v>
      </c>
      <c r="E72" s="109"/>
      <c r="F72" s="109"/>
      <c r="G72" s="109"/>
      <c r="H72" s="109"/>
      <c r="I72" s="109"/>
      <c r="J72" s="110">
        <f>J336</f>
        <v>0</v>
      </c>
      <c r="L72" s="107"/>
    </row>
    <row r="73" spans="1:31" s="2" customFormat="1" ht="21.75" customHeight="1">
      <c r="A73" s="33"/>
      <c r="B73" s="34"/>
      <c r="C73" s="33"/>
      <c r="D73" s="33"/>
      <c r="E73" s="33"/>
      <c r="F73" s="33"/>
      <c r="G73" s="33"/>
      <c r="H73" s="33"/>
      <c r="I73" s="33"/>
      <c r="J73" s="33"/>
      <c r="K73" s="33"/>
      <c r="L73" s="86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86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5" customHeight="1">
      <c r="A78" s="33"/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8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>
      <c r="A79" s="33"/>
      <c r="B79" s="34"/>
      <c r="C79" s="22" t="s">
        <v>101</v>
      </c>
      <c r="D79" s="33"/>
      <c r="E79" s="33"/>
      <c r="F79" s="33"/>
      <c r="G79" s="33"/>
      <c r="H79" s="33"/>
      <c r="I79" s="33"/>
      <c r="J79" s="33"/>
      <c r="K79" s="33"/>
      <c r="L79" s="8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8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16</v>
      </c>
      <c r="D81" s="33"/>
      <c r="E81" s="33"/>
      <c r="F81" s="33"/>
      <c r="G81" s="33"/>
      <c r="H81" s="33"/>
      <c r="I81" s="33"/>
      <c r="J81" s="33"/>
      <c r="K81" s="33"/>
      <c r="L81" s="8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3"/>
      <c r="D82" s="33"/>
      <c r="E82" s="239" t="str">
        <f>E7</f>
        <v>Oprava chodníku na ulici Záhuní - 2. etapa</v>
      </c>
      <c r="F82" s="240"/>
      <c r="G82" s="240"/>
      <c r="H82" s="240"/>
      <c r="I82" s="33"/>
      <c r="J82" s="33"/>
      <c r="K82" s="33"/>
      <c r="L82" s="8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82</v>
      </c>
      <c r="D83" s="33"/>
      <c r="E83" s="33"/>
      <c r="F83" s="33"/>
      <c r="G83" s="33"/>
      <c r="H83" s="33"/>
      <c r="I83" s="33"/>
      <c r="J83" s="33"/>
      <c r="K83" s="33"/>
      <c r="L83" s="8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>
      <c r="A84" s="33"/>
      <c r="B84" s="34"/>
      <c r="C84" s="33"/>
      <c r="D84" s="33"/>
      <c r="E84" s="211" t="str">
        <f>E9</f>
        <v>02 - Chodník - 2. etapa</v>
      </c>
      <c r="F84" s="238"/>
      <c r="G84" s="238"/>
      <c r="H84" s="238"/>
      <c r="I84" s="33"/>
      <c r="J84" s="33"/>
      <c r="K84" s="33"/>
      <c r="L84" s="8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8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20</v>
      </c>
      <c r="D86" s="33"/>
      <c r="E86" s="33"/>
      <c r="F86" s="26" t="str">
        <f>F12</f>
        <v>Frenštát pod Radhoštěm</v>
      </c>
      <c r="G86" s="33"/>
      <c r="H86" s="33"/>
      <c r="I86" s="28" t="s">
        <v>22</v>
      </c>
      <c r="J86" s="51" t="str">
        <f>IF(J12="","",J12)</f>
        <v>11. 5. 2022</v>
      </c>
      <c r="K86" s="33"/>
      <c r="L86" s="8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8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28" t="s">
        <v>24</v>
      </c>
      <c r="D88" s="33"/>
      <c r="E88" s="33"/>
      <c r="F88" s="26" t="str">
        <f>E15</f>
        <v>Město Frenštát pod Radhoštěm</v>
      </c>
      <c r="G88" s="33"/>
      <c r="H88" s="33"/>
      <c r="I88" s="28" t="s">
        <v>30</v>
      </c>
      <c r="J88" s="31" t="str">
        <f>E21</f>
        <v xml:space="preserve"> </v>
      </c>
      <c r="K88" s="33"/>
      <c r="L88" s="8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2" customHeight="1">
      <c r="A89" s="33"/>
      <c r="B89" s="34"/>
      <c r="C89" s="28" t="s">
        <v>28</v>
      </c>
      <c r="D89" s="33"/>
      <c r="E89" s="33"/>
      <c r="F89" s="26" t="str">
        <f>IF(E18="","",E18)</f>
        <v>Vyplň údaj</v>
      </c>
      <c r="G89" s="33"/>
      <c r="H89" s="33"/>
      <c r="I89" s="28" t="s">
        <v>33</v>
      </c>
      <c r="J89" s="31" t="str">
        <f>E24</f>
        <v xml:space="preserve"> </v>
      </c>
      <c r="K89" s="33"/>
      <c r="L89" s="8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8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11"/>
      <c r="B91" s="112"/>
      <c r="C91" s="113" t="s">
        <v>102</v>
      </c>
      <c r="D91" s="114" t="s">
        <v>55</v>
      </c>
      <c r="E91" s="114" t="s">
        <v>51</v>
      </c>
      <c r="F91" s="114" t="s">
        <v>52</v>
      </c>
      <c r="G91" s="114" t="s">
        <v>103</v>
      </c>
      <c r="H91" s="114" t="s">
        <v>104</v>
      </c>
      <c r="I91" s="114" t="s">
        <v>105</v>
      </c>
      <c r="J91" s="114" t="s">
        <v>86</v>
      </c>
      <c r="K91" s="115" t="s">
        <v>106</v>
      </c>
      <c r="L91" s="116"/>
      <c r="M91" s="58" t="s">
        <v>3</v>
      </c>
      <c r="N91" s="59" t="s">
        <v>40</v>
      </c>
      <c r="O91" s="59" t="s">
        <v>107</v>
      </c>
      <c r="P91" s="59" t="s">
        <v>108</v>
      </c>
      <c r="Q91" s="59" t="s">
        <v>109</v>
      </c>
      <c r="R91" s="59" t="s">
        <v>110</v>
      </c>
      <c r="S91" s="59" t="s">
        <v>111</v>
      </c>
      <c r="T91" s="60" t="s">
        <v>112</v>
      </c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</row>
    <row r="92" spans="1:65" s="2" customFormat="1" ht="22.9" customHeight="1">
      <c r="A92" s="33"/>
      <c r="B92" s="34"/>
      <c r="C92" s="65" t="s">
        <v>113</v>
      </c>
      <c r="D92" s="33"/>
      <c r="E92" s="33"/>
      <c r="F92" s="33"/>
      <c r="G92" s="33"/>
      <c r="H92" s="33"/>
      <c r="I92" s="33"/>
      <c r="J92" s="117">
        <f>BK92</f>
        <v>0</v>
      </c>
      <c r="K92" s="33"/>
      <c r="L92" s="34"/>
      <c r="M92" s="61"/>
      <c r="N92" s="52"/>
      <c r="O92" s="62"/>
      <c r="P92" s="118">
        <f>P93+P323</f>
        <v>0</v>
      </c>
      <c r="Q92" s="62"/>
      <c r="R92" s="118">
        <f>R93+R323</f>
        <v>346.45763864000003</v>
      </c>
      <c r="S92" s="62"/>
      <c r="T92" s="119">
        <f>T93+T323</f>
        <v>804.52376000000004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69</v>
      </c>
      <c r="AU92" s="18" t="s">
        <v>87</v>
      </c>
      <c r="BK92" s="120">
        <f>BK93+BK323</f>
        <v>0</v>
      </c>
    </row>
    <row r="93" spans="1:65" s="12" customFormat="1" ht="25.9" customHeight="1">
      <c r="B93" s="121"/>
      <c r="D93" s="122" t="s">
        <v>69</v>
      </c>
      <c r="E93" s="123" t="s">
        <v>114</v>
      </c>
      <c r="F93" s="123" t="s">
        <v>115</v>
      </c>
      <c r="I93" s="124"/>
      <c r="J93" s="125">
        <f>BK93</f>
        <v>0</v>
      </c>
      <c r="L93" s="121"/>
      <c r="M93" s="126"/>
      <c r="N93" s="127"/>
      <c r="O93" s="127"/>
      <c r="P93" s="128">
        <f>P94+P202+P246+P254+P292+P320</f>
        <v>0</v>
      </c>
      <c r="Q93" s="127"/>
      <c r="R93" s="128">
        <f>R94+R202+R246+R254+R292+R320</f>
        <v>346.45763864000003</v>
      </c>
      <c r="S93" s="127"/>
      <c r="T93" s="129">
        <f>T94+T202+T246+T254+T292+T320</f>
        <v>804.52376000000004</v>
      </c>
      <c r="AR93" s="122" t="s">
        <v>78</v>
      </c>
      <c r="AT93" s="130" t="s">
        <v>69</v>
      </c>
      <c r="AU93" s="130" t="s">
        <v>70</v>
      </c>
      <c r="AY93" s="122" t="s">
        <v>116</v>
      </c>
      <c r="BK93" s="131">
        <f>BK94+BK202+BK246+BK254+BK292+BK320</f>
        <v>0</v>
      </c>
    </row>
    <row r="94" spans="1:65" s="12" customFormat="1" ht="22.9" customHeight="1">
      <c r="B94" s="121"/>
      <c r="D94" s="122" t="s">
        <v>69</v>
      </c>
      <c r="E94" s="132" t="s">
        <v>78</v>
      </c>
      <c r="F94" s="132" t="s">
        <v>117</v>
      </c>
      <c r="I94" s="124"/>
      <c r="J94" s="133">
        <f>BK94</f>
        <v>0</v>
      </c>
      <c r="L94" s="121"/>
      <c r="M94" s="126"/>
      <c r="N94" s="127"/>
      <c r="O94" s="127"/>
      <c r="P94" s="128">
        <f>SUM(P95:P201)</f>
        <v>0</v>
      </c>
      <c r="Q94" s="127"/>
      <c r="R94" s="128">
        <f>SUM(R95:R201)</f>
        <v>90.044502000000008</v>
      </c>
      <c r="S94" s="127"/>
      <c r="T94" s="129">
        <f>SUM(T95:T201)</f>
        <v>804.52376000000004</v>
      </c>
      <c r="AR94" s="122" t="s">
        <v>78</v>
      </c>
      <c r="AT94" s="130" t="s">
        <v>69</v>
      </c>
      <c r="AU94" s="130" t="s">
        <v>78</v>
      </c>
      <c r="AY94" s="122" t="s">
        <v>116</v>
      </c>
      <c r="BK94" s="131">
        <f>SUM(BK95:BK201)</f>
        <v>0</v>
      </c>
    </row>
    <row r="95" spans="1:65" s="2" customFormat="1" ht="62.65" customHeight="1">
      <c r="A95" s="33"/>
      <c r="B95" s="134"/>
      <c r="C95" s="135" t="s">
        <v>78</v>
      </c>
      <c r="D95" s="135" t="s">
        <v>118</v>
      </c>
      <c r="E95" s="136" t="s">
        <v>119</v>
      </c>
      <c r="F95" s="137" t="s">
        <v>120</v>
      </c>
      <c r="G95" s="138" t="s">
        <v>121</v>
      </c>
      <c r="H95" s="139">
        <v>7.6</v>
      </c>
      <c r="I95" s="140"/>
      <c r="J95" s="141">
        <f>ROUND(I95*H95,2)</f>
        <v>0</v>
      </c>
      <c r="K95" s="137" t="s">
        <v>122</v>
      </c>
      <c r="L95" s="34"/>
      <c r="M95" s="142" t="s">
        <v>3</v>
      </c>
      <c r="N95" s="143" t="s">
        <v>41</v>
      </c>
      <c r="O95" s="54"/>
      <c r="P95" s="144">
        <f>O95*H95</f>
        <v>0</v>
      </c>
      <c r="Q95" s="144">
        <v>0</v>
      </c>
      <c r="R95" s="144">
        <f>Q95*H95</f>
        <v>0</v>
      </c>
      <c r="S95" s="144">
        <v>0.22</v>
      </c>
      <c r="T95" s="145">
        <f>S95*H95</f>
        <v>1.6719999999999999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46" t="s">
        <v>123</v>
      </c>
      <c r="AT95" s="146" t="s">
        <v>118</v>
      </c>
      <c r="AU95" s="146" t="s">
        <v>80</v>
      </c>
      <c r="AY95" s="18" t="s">
        <v>116</v>
      </c>
      <c r="BE95" s="147">
        <f>IF(N95="základní",J95,0)</f>
        <v>0</v>
      </c>
      <c r="BF95" s="147">
        <f>IF(N95="snížená",J95,0)</f>
        <v>0</v>
      </c>
      <c r="BG95" s="147">
        <f>IF(N95="zákl. přenesená",J95,0)</f>
        <v>0</v>
      </c>
      <c r="BH95" s="147">
        <f>IF(N95="sníž. přenesená",J95,0)</f>
        <v>0</v>
      </c>
      <c r="BI95" s="147">
        <f>IF(N95="nulová",J95,0)</f>
        <v>0</v>
      </c>
      <c r="BJ95" s="18" t="s">
        <v>78</v>
      </c>
      <c r="BK95" s="147">
        <f>ROUND(I95*H95,2)</f>
        <v>0</v>
      </c>
      <c r="BL95" s="18" t="s">
        <v>123</v>
      </c>
      <c r="BM95" s="146" t="s">
        <v>124</v>
      </c>
    </row>
    <row r="96" spans="1:65" s="2" customFormat="1">
      <c r="A96" s="33"/>
      <c r="B96" s="34"/>
      <c r="C96" s="33"/>
      <c r="D96" s="148" t="s">
        <v>125</v>
      </c>
      <c r="E96" s="33"/>
      <c r="F96" s="149" t="s">
        <v>126</v>
      </c>
      <c r="G96" s="33"/>
      <c r="H96" s="33"/>
      <c r="I96" s="150"/>
      <c r="J96" s="33"/>
      <c r="K96" s="33"/>
      <c r="L96" s="34"/>
      <c r="M96" s="151"/>
      <c r="N96" s="152"/>
      <c r="O96" s="54"/>
      <c r="P96" s="54"/>
      <c r="Q96" s="54"/>
      <c r="R96" s="54"/>
      <c r="S96" s="54"/>
      <c r="T96" s="55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125</v>
      </c>
      <c r="AU96" s="18" t="s">
        <v>80</v>
      </c>
    </row>
    <row r="97" spans="1:65" s="13" customFormat="1" ht="22.5">
      <c r="B97" s="153"/>
      <c r="D97" s="154" t="s">
        <v>127</v>
      </c>
      <c r="E97" s="155" t="s">
        <v>3</v>
      </c>
      <c r="F97" s="156" t="s">
        <v>128</v>
      </c>
      <c r="H97" s="155" t="s">
        <v>3</v>
      </c>
      <c r="I97" s="157"/>
      <c r="L97" s="153"/>
      <c r="M97" s="158"/>
      <c r="N97" s="159"/>
      <c r="O97" s="159"/>
      <c r="P97" s="159"/>
      <c r="Q97" s="159"/>
      <c r="R97" s="159"/>
      <c r="S97" s="159"/>
      <c r="T97" s="160"/>
      <c r="AT97" s="155" t="s">
        <v>127</v>
      </c>
      <c r="AU97" s="155" t="s">
        <v>80</v>
      </c>
      <c r="AV97" s="13" t="s">
        <v>78</v>
      </c>
      <c r="AW97" s="13" t="s">
        <v>32</v>
      </c>
      <c r="AX97" s="13" t="s">
        <v>70</v>
      </c>
      <c r="AY97" s="155" t="s">
        <v>116</v>
      </c>
    </row>
    <row r="98" spans="1:65" s="14" customFormat="1">
      <c r="B98" s="161"/>
      <c r="D98" s="154" t="s">
        <v>127</v>
      </c>
      <c r="E98" s="162" t="s">
        <v>3</v>
      </c>
      <c r="F98" s="163" t="s">
        <v>129</v>
      </c>
      <c r="H98" s="164">
        <v>7.6</v>
      </c>
      <c r="I98" s="165"/>
      <c r="L98" s="161"/>
      <c r="M98" s="166"/>
      <c r="N98" s="167"/>
      <c r="O98" s="167"/>
      <c r="P98" s="167"/>
      <c r="Q98" s="167"/>
      <c r="R98" s="167"/>
      <c r="S98" s="167"/>
      <c r="T98" s="168"/>
      <c r="AT98" s="162" t="s">
        <v>127</v>
      </c>
      <c r="AU98" s="162" t="s">
        <v>80</v>
      </c>
      <c r="AV98" s="14" t="s">
        <v>80</v>
      </c>
      <c r="AW98" s="14" t="s">
        <v>32</v>
      </c>
      <c r="AX98" s="14" t="s">
        <v>70</v>
      </c>
      <c r="AY98" s="162" t="s">
        <v>116</v>
      </c>
    </row>
    <row r="99" spans="1:65" s="15" customFormat="1">
      <c r="B99" s="169"/>
      <c r="D99" s="154" t="s">
        <v>127</v>
      </c>
      <c r="E99" s="170" t="s">
        <v>3</v>
      </c>
      <c r="F99" s="171" t="s">
        <v>130</v>
      </c>
      <c r="H99" s="172">
        <v>7.6</v>
      </c>
      <c r="I99" s="173"/>
      <c r="L99" s="169"/>
      <c r="M99" s="174"/>
      <c r="N99" s="175"/>
      <c r="O99" s="175"/>
      <c r="P99" s="175"/>
      <c r="Q99" s="175"/>
      <c r="R99" s="175"/>
      <c r="S99" s="175"/>
      <c r="T99" s="176"/>
      <c r="AT99" s="170" t="s">
        <v>127</v>
      </c>
      <c r="AU99" s="170" t="s">
        <v>80</v>
      </c>
      <c r="AV99" s="15" t="s">
        <v>123</v>
      </c>
      <c r="AW99" s="15" t="s">
        <v>32</v>
      </c>
      <c r="AX99" s="15" t="s">
        <v>78</v>
      </c>
      <c r="AY99" s="170" t="s">
        <v>116</v>
      </c>
    </row>
    <row r="100" spans="1:65" s="2" customFormat="1" ht="55.5" customHeight="1">
      <c r="A100" s="33"/>
      <c r="B100" s="134"/>
      <c r="C100" s="135" t="s">
        <v>80</v>
      </c>
      <c r="D100" s="135" t="s">
        <v>118</v>
      </c>
      <c r="E100" s="136" t="s">
        <v>131</v>
      </c>
      <c r="F100" s="137" t="s">
        <v>132</v>
      </c>
      <c r="G100" s="138" t="s">
        <v>121</v>
      </c>
      <c r="H100" s="139">
        <v>7.6</v>
      </c>
      <c r="I100" s="140"/>
      <c r="J100" s="141">
        <f>ROUND(I100*H100,2)</f>
        <v>0</v>
      </c>
      <c r="K100" s="137" t="s">
        <v>122</v>
      </c>
      <c r="L100" s="34"/>
      <c r="M100" s="142" t="s">
        <v>3</v>
      </c>
      <c r="N100" s="143" t="s">
        <v>41</v>
      </c>
      <c r="O100" s="54"/>
      <c r="P100" s="144">
        <f>O100*H100</f>
        <v>0</v>
      </c>
      <c r="Q100" s="144">
        <v>0</v>
      </c>
      <c r="R100" s="144">
        <f>Q100*H100</f>
        <v>0</v>
      </c>
      <c r="S100" s="144">
        <v>0.28999999999999998</v>
      </c>
      <c r="T100" s="145">
        <f>S100*H100</f>
        <v>2.2039999999999997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46" t="s">
        <v>123</v>
      </c>
      <c r="AT100" s="146" t="s">
        <v>118</v>
      </c>
      <c r="AU100" s="146" t="s">
        <v>80</v>
      </c>
      <c r="AY100" s="18" t="s">
        <v>116</v>
      </c>
      <c r="BE100" s="147">
        <f>IF(N100="základní",J100,0)</f>
        <v>0</v>
      </c>
      <c r="BF100" s="147">
        <f>IF(N100="snížená",J100,0)</f>
        <v>0</v>
      </c>
      <c r="BG100" s="147">
        <f>IF(N100="zákl. přenesená",J100,0)</f>
        <v>0</v>
      </c>
      <c r="BH100" s="147">
        <f>IF(N100="sníž. přenesená",J100,0)</f>
        <v>0</v>
      </c>
      <c r="BI100" s="147">
        <f>IF(N100="nulová",J100,0)</f>
        <v>0</v>
      </c>
      <c r="BJ100" s="18" t="s">
        <v>78</v>
      </c>
      <c r="BK100" s="147">
        <f>ROUND(I100*H100,2)</f>
        <v>0</v>
      </c>
      <c r="BL100" s="18" t="s">
        <v>123</v>
      </c>
      <c r="BM100" s="146" t="s">
        <v>133</v>
      </c>
    </row>
    <row r="101" spans="1:65" s="2" customFormat="1">
      <c r="A101" s="33"/>
      <c r="B101" s="34"/>
      <c r="C101" s="33"/>
      <c r="D101" s="148" t="s">
        <v>125</v>
      </c>
      <c r="E101" s="33"/>
      <c r="F101" s="149" t="s">
        <v>134</v>
      </c>
      <c r="G101" s="33"/>
      <c r="H101" s="33"/>
      <c r="I101" s="150"/>
      <c r="J101" s="33"/>
      <c r="K101" s="33"/>
      <c r="L101" s="34"/>
      <c r="M101" s="151"/>
      <c r="N101" s="152"/>
      <c r="O101" s="54"/>
      <c r="P101" s="54"/>
      <c r="Q101" s="54"/>
      <c r="R101" s="54"/>
      <c r="S101" s="54"/>
      <c r="T101" s="55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125</v>
      </c>
      <c r="AU101" s="18" t="s">
        <v>80</v>
      </c>
    </row>
    <row r="102" spans="1:65" s="14" customFormat="1">
      <c r="B102" s="161"/>
      <c r="D102" s="154" t="s">
        <v>127</v>
      </c>
      <c r="E102" s="162" t="s">
        <v>3</v>
      </c>
      <c r="F102" s="163" t="s">
        <v>129</v>
      </c>
      <c r="H102" s="164">
        <v>7.6</v>
      </c>
      <c r="I102" s="165"/>
      <c r="L102" s="161"/>
      <c r="M102" s="166"/>
      <c r="N102" s="167"/>
      <c r="O102" s="167"/>
      <c r="P102" s="167"/>
      <c r="Q102" s="167"/>
      <c r="R102" s="167"/>
      <c r="S102" s="167"/>
      <c r="T102" s="168"/>
      <c r="AT102" s="162" t="s">
        <v>127</v>
      </c>
      <c r="AU102" s="162" t="s">
        <v>80</v>
      </c>
      <c r="AV102" s="14" t="s">
        <v>80</v>
      </c>
      <c r="AW102" s="14" t="s">
        <v>32</v>
      </c>
      <c r="AX102" s="14" t="s">
        <v>70</v>
      </c>
      <c r="AY102" s="162" t="s">
        <v>116</v>
      </c>
    </row>
    <row r="103" spans="1:65" s="15" customFormat="1">
      <c r="B103" s="169"/>
      <c r="D103" s="154" t="s">
        <v>127</v>
      </c>
      <c r="E103" s="170" t="s">
        <v>3</v>
      </c>
      <c r="F103" s="171" t="s">
        <v>130</v>
      </c>
      <c r="H103" s="172">
        <v>7.6</v>
      </c>
      <c r="I103" s="173"/>
      <c r="L103" s="169"/>
      <c r="M103" s="174"/>
      <c r="N103" s="175"/>
      <c r="O103" s="175"/>
      <c r="P103" s="175"/>
      <c r="Q103" s="175"/>
      <c r="R103" s="175"/>
      <c r="S103" s="175"/>
      <c r="T103" s="176"/>
      <c r="AT103" s="170" t="s">
        <v>127</v>
      </c>
      <c r="AU103" s="170" t="s">
        <v>80</v>
      </c>
      <c r="AV103" s="15" t="s">
        <v>123</v>
      </c>
      <c r="AW103" s="15" t="s">
        <v>32</v>
      </c>
      <c r="AX103" s="15" t="s">
        <v>78</v>
      </c>
      <c r="AY103" s="170" t="s">
        <v>116</v>
      </c>
    </row>
    <row r="104" spans="1:65" s="2" customFormat="1" ht="55.5" customHeight="1">
      <c r="A104" s="33"/>
      <c r="B104" s="134"/>
      <c r="C104" s="135" t="s">
        <v>135</v>
      </c>
      <c r="D104" s="135" t="s">
        <v>118</v>
      </c>
      <c r="E104" s="136" t="s">
        <v>136</v>
      </c>
      <c r="F104" s="137" t="s">
        <v>137</v>
      </c>
      <c r="G104" s="138" t="s">
        <v>121</v>
      </c>
      <c r="H104" s="139">
        <v>8.1999999999999993</v>
      </c>
      <c r="I104" s="140"/>
      <c r="J104" s="141">
        <f>ROUND(I104*H104,2)</f>
        <v>0</v>
      </c>
      <c r="K104" s="137" t="s">
        <v>122</v>
      </c>
      <c r="L104" s="34"/>
      <c r="M104" s="142" t="s">
        <v>3</v>
      </c>
      <c r="N104" s="143" t="s">
        <v>41</v>
      </c>
      <c r="O104" s="54"/>
      <c r="P104" s="144">
        <f>O104*H104</f>
        <v>0</v>
      </c>
      <c r="Q104" s="144">
        <v>0</v>
      </c>
      <c r="R104" s="144">
        <f>Q104*H104</f>
        <v>0</v>
      </c>
      <c r="S104" s="144">
        <v>0.32500000000000001</v>
      </c>
      <c r="T104" s="145">
        <f>S104*H104</f>
        <v>2.665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46" t="s">
        <v>123</v>
      </c>
      <c r="AT104" s="146" t="s">
        <v>118</v>
      </c>
      <c r="AU104" s="146" t="s">
        <v>80</v>
      </c>
      <c r="AY104" s="18" t="s">
        <v>116</v>
      </c>
      <c r="BE104" s="147">
        <f>IF(N104="základní",J104,0)</f>
        <v>0</v>
      </c>
      <c r="BF104" s="147">
        <f>IF(N104="snížená",J104,0)</f>
        <v>0</v>
      </c>
      <c r="BG104" s="147">
        <f>IF(N104="zákl. přenesená",J104,0)</f>
        <v>0</v>
      </c>
      <c r="BH104" s="147">
        <f>IF(N104="sníž. přenesená",J104,0)</f>
        <v>0</v>
      </c>
      <c r="BI104" s="147">
        <f>IF(N104="nulová",J104,0)</f>
        <v>0</v>
      </c>
      <c r="BJ104" s="18" t="s">
        <v>78</v>
      </c>
      <c r="BK104" s="147">
        <f>ROUND(I104*H104,2)</f>
        <v>0</v>
      </c>
      <c r="BL104" s="18" t="s">
        <v>123</v>
      </c>
      <c r="BM104" s="146" t="s">
        <v>138</v>
      </c>
    </row>
    <row r="105" spans="1:65" s="2" customFormat="1">
      <c r="A105" s="33"/>
      <c r="B105" s="34"/>
      <c r="C105" s="33"/>
      <c r="D105" s="148" t="s">
        <v>125</v>
      </c>
      <c r="E105" s="33"/>
      <c r="F105" s="149" t="s">
        <v>139</v>
      </c>
      <c r="G105" s="33"/>
      <c r="H105" s="33"/>
      <c r="I105" s="150"/>
      <c r="J105" s="33"/>
      <c r="K105" s="33"/>
      <c r="L105" s="34"/>
      <c r="M105" s="151"/>
      <c r="N105" s="152"/>
      <c r="O105" s="54"/>
      <c r="P105" s="54"/>
      <c r="Q105" s="54"/>
      <c r="R105" s="54"/>
      <c r="S105" s="54"/>
      <c r="T105" s="55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125</v>
      </c>
      <c r="AU105" s="18" t="s">
        <v>80</v>
      </c>
    </row>
    <row r="106" spans="1:65" s="14" customFormat="1">
      <c r="B106" s="161"/>
      <c r="D106" s="154" t="s">
        <v>127</v>
      </c>
      <c r="E106" s="162" t="s">
        <v>3</v>
      </c>
      <c r="F106" s="163" t="s">
        <v>140</v>
      </c>
      <c r="H106" s="164">
        <v>8.1999999999999993</v>
      </c>
      <c r="I106" s="165"/>
      <c r="L106" s="161"/>
      <c r="M106" s="166"/>
      <c r="N106" s="167"/>
      <c r="O106" s="167"/>
      <c r="P106" s="167"/>
      <c r="Q106" s="167"/>
      <c r="R106" s="167"/>
      <c r="S106" s="167"/>
      <c r="T106" s="168"/>
      <c r="AT106" s="162" t="s">
        <v>127</v>
      </c>
      <c r="AU106" s="162" t="s">
        <v>80</v>
      </c>
      <c r="AV106" s="14" t="s">
        <v>80</v>
      </c>
      <c r="AW106" s="14" t="s">
        <v>32</v>
      </c>
      <c r="AX106" s="14" t="s">
        <v>70</v>
      </c>
      <c r="AY106" s="162" t="s">
        <v>116</v>
      </c>
    </row>
    <row r="107" spans="1:65" s="15" customFormat="1">
      <c r="B107" s="169"/>
      <c r="D107" s="154" t="s">
        <v>127</v>
      </c>
      <c r="E107" s="170" t="s">
        <v>3</v>
      </c>
      <c r="F107" s="171" t="s">
        <v>130</v>
      </c>
      <c r="H107" s="172">
        <v>8.1999999999999993</v>
      </c>
      <c r="I107" s="173"/>
      <c r="L107" s="169"/>
      <c r="M107" s="174"/>
      <c r="N107" s="175"/>
      <c r="O107" s="175"/>
      <c r="P107" s="175"/>
      <c r="Q107" s="175"/>
      <c r="R107" s="175"/>
      <c r="S107" s="175"/>
      <c r="T107" s="176"/>
      <c r="AT107" s="170" t="s">
        <v>127</v>
      </c>
      <c r="AU107" s="170" t="s">
        <v>80</v>
      </c>
      <c r="AV107" s="15" t="s">
        <v>123</v>
      </c>
      <c r="AW107" s="15" t="s">
        <v>32</v>
      </c>
      <c r="AX107" s="15" t="s">
        <v>78</v>
      </c>
      <c r="AY107" s="170" t="s">
        <v>116</v>
      </c>
    </row>
    <row r="108" spans="1:65" s="2" customFormat="1" ht="62.65" customHeight="1">
      <c r="A108" s="33"/>
      <c r="B108" s="134"/>
      <c r="C108" s="135" t="s">
        <v>123</v>
      </c>
      <c r="D108" s="135" t="s">
        <v>118</v>
      </c>
      <c r="E108" s="136" t="s">
        <v>141</v>
      </c>
      <c r="F108" s="137" t="s">
        <v>142</v>
      </c>
      <c r="G108" s="138" t="s">
        <v>121</v>
      </c>
      <c r="H108" s="139">
        <v>783.32</v>
      </c>
      <c r="I108" s="140"/>
      <c r="J108" s="141">
        <f>ROUND(I108*H108,2)</f>
        <v>0</v>
      </c>
      <c r="K108" s="137" t="s">
        <v>122</v>
      </c>
      <c r="L108" s="34"/>
      <c r="M108" s="142" t="s">
        <v>3</v>
      </c>
      <c r="N108" s="143" t="s">
        <v>41</v>
      </c>
      <c r="O108" s="54"/>
      <c r="P108" s="144">
        <f>O108*H108</f>
        <v>0</v>
      </c>
      <c r="Q108" s="144">
        <v>0</v>
      </c>
      <c r="R108" s="144">
        <f>Q108*H108</f>
        <v>0</v>
      </c>
      <c r="S108" s="144">
        <v>0.17</v>
      </c>
      <c r="T108" s="145">
        <f>S108*H108</f>
        <v>133.16440000000003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46" t="s">
        <v>123</v>
      </c>
      <c r="AT108" s="146" t="s">
        <v>118</v>
      </c>
      <c r="AU108" s="146" t="s">
        <v>80</v>
      </c>
      <c r="AY108" s="18" t="s">
        <v>116</v>
      </c>
      <c r="BE108" s="147">
        <f>IF(N108="základní",J108,0)</f>
        <v>0</v>
      </c>
      <c r="BF108" s="147">
        <f>IF(N108="snížená",J108,0)</f>
        <v>0</v>
      </c>
      <c r="BG108" s="147">
        <f>IF(N108="zákl. přenesená",J108,0)</f>
        <v>0</v>
      </c>
      <c r="BH108" s="147">
        <f>IF(N108="sníž. přenesená",J108,0)</f>
        <v>0</v>
      </c>
      <c r="BI108" s="147">
        <f>IF(N108="nulová",J108,0)</f>
        <v>0</v>
      </c>
      <c r="BJ108" s="18" t="s">
        <v>78</v>
      </c>
      <c r="BK108" s="147">
        <f>ROUND(I108*H108,2)</f>
        <v>0</v>
      </c>
      <c r="BL108" s="18" t="s">
        <v>123</v>
      </c>
      <c r="BM108" s="146" t="s">
        <v>143</v>
      </c>
    </row>
    <row r="109" spans="1:65" s="2" customFormat="1">
      <c r="A109" s="33"/>
      <c r="B109" s="34"/>
      <c r="C109" s="33"/>
      <c r="D109" s="148" t="s">
        <v>125</v>
      </c>
      <c r="E109" s="33"/>
      <c r="F109" s="149" t="s">
        <v>144</v>
      </c>
      <c r="G109" s="33"/>
      <c r="H109" s="33"/>
      <c r="I109" s="150"/>
      <c r="J109" s="33"/>
      <c r="K109" s="33"/>
      <c r="L109" s="34"/>
      <c r="M109" s="151"/>
      <c r="N109" s="152"/>
      <c r="O109" s="54"/>
      <c r="P109" s="54"/>
      <c r="Q109" s="54"/>
      <c r="R109" s="54"/>
      <c r="S109" s="54"/>
      <c r="T109" s="55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125</v>
      </c>
      <c r="AU109" s="18" t="s">
        <v>80</v>
      </c>
    </row>
    <row r="110" spans="1:65" s="2" customFormat="1" ht="62.65" customHeight="1">
      <c r="A110" s="33"/>
      <c r="B110" s="134"/>
      <c r="C110" s="135" t="s">
        <v>145</v>
      </c>
      <c r="D110" s="135" t="s">
        <v>118</v>
      </c>
      <c r="E110" s="136" t="s">
        <v>146</v>
      </c>
      <c r="F110" s="137" t="s">
        <v>147</v>
      </c>
      <c r="G110" s="138" t="s">
        <v>121</v>
      </c>
      <c r="H110" s="139">
        <v>783.32</v>
      </c>
      <c r="I110" s="140"/>
      <c r="J110" s="141">
        <f>ROUND(I110*H110,2)</f>
        <v>0</v>
      </c>
      <c r="K110" s="137" t="s">
        <v>122</v>
      </c>
      <c r="L110" s="34"/>
      <c r="M110" s="142" t="s">
        <v>3</v>
      </c>
      <c r="N110" s="143" t="s">
        <v>41</v>
      </c>
      <c r="O110" s="54"/>
      <c r="P110" s="144">
        <f>O110*H110</f>
        <v>0</v>
      </c>
      <c r="Q110" s="144">
        <v>0</v>
      </c>
      <c r="R110" s="144">
        <f>Q110*H110</f>
        <v>0</v>
      </c>
      <c r="S110" s="144">
        <v>0.625</v>
      </c>
      <c r="T110" s="145">
        <f>S110*H110</f>
        <v>489.57500000000005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46" t="s">
        <v>123</v>
      </c>
      <c r="AT110" s="146" t="s">
        <v>118</v>
      </c>
      <c r="AU110" s="146" t="s">
        <v>80</v>
      </c>
      <c r="AY110" s="18" t="s">
        <v>116</v>
      </c>
      <c r="BE110" s="147">
        <f>IF(N110="základní",J110,0)</f>
        <v>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8" t="s">
        <v>78</v>
      </c>
      <c r="BK110" s="147">
        <f>ROUND(I110*H110,2)</f>
        <v>0</v>
      </c>
      <c r="BL110" s="18" t="s">
        <v>123</v>
      </c>
      <c r="BM110" s="146" t="s">
        <v>148</v>
      </c>
    </row>
    <row r="111" spans="1:65" s="2" customFormat="1">
      <c r="A111" s="33"/>
      <c r="B111" s="34"/>
      <c r="C111" s="33"/>
      <c r="D111" s="148" t="s">
        <v>125</v>
      </c>
      <c r="E111" s="33"/>
      <c r="F111" s="149" t="s">
        <v>149</v>
      </c>
      <c r="G111" s="33"/>
      <c r="H111" s="33"/>
      <c r="I111" s="150"/>
      <c r="J111" s="33"/>
      <c r="K111" s="33"/>
      <c r="L111" s="34"/>
      <c r="M111" s="151"/>
      <c r="N111" s="152"/>
      <c r="O111" s="54"/>
      <c r="P111" s="54"/>
      <c r="Q111" s="54"/>
      <c r="R111" s="54"/>
      <c r="S111" s="54"/>
      <c r="T111" s="55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125</v>
      </c>
      <c r="AU111" s="18" t="s">
        <v>80</v>
      </c>
    </row>
    <row r="112" spans="1:65" s="2" customFormat="1" ht="55.5" customHeight="1">
      <c r="A112" s="33"/>
      <c r="B112" s="134"/>
      <c r="C112" s="135" t="s">
        <v>150</v>
      </c>
      <c r="D112" s="135" t="s">
        <v>118</v>
      </c>
      <c r="E112" s="136" t="s">
        <v>151</v>
      </c>
      <c r="F112" s="137" t="s">
        <v>152</v>
      </c>
      <c r="G112" s="138" t="s">
        <v>121</v>
      </c>
      <c r="H112" s="139">
        <v>783.32</v>
      </c>
      <c r="I112" s="140"/>
      <c r="J112" s="141">
        <f>ROUND(I112*H112,2)</f>
        <v>0</v>
      </c>
      <c r="K112" s="137" t="s">
        <v>122</v>
      </c>
      <c r="L112" s="34"/>
      <c r="M112" s="142" t="s">
        <v>3</v>
      </c>
      <c r="N112" s="143" t="s">
        <v>41</v>
      </c>
      <c r="O112" s="54"/>
      <c r="P112" s="144">
        <f>O112*H112</f>
        <v>0</v>
      </c>
      <c r="Q112" s="144">
        <v>0</v>
      </c>
      <c r="R112" s="144">
        <f>Q112*H112</f>
        <v>0</v>
      </c>
      <c r="S112" s="144">
        <v>9.8000000000000004E-2</v>
      </c>
      <c r="T112" s="145">
        <f>S112*H112</f>
        <v>76.765360000000001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46" t="s">
        <v>123</v>
      </c>
      <c r="AT112" s="146" t="s">
        <v>118</v>
      </c>
      <c r="AU112" s="146" t="s">
        <v>80</v>
      </c>
      <c r="AY112" s="18" t="s">
        <v>116</v>
      </c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8" t="s">
        <v>78</v>
      </c>
      <c r="BK112" s="147">
        <f>ROUND(I112*H112,2)</f>
        <v>0</v>
      </c>
      <c r="BL112" s="18" t="s">
        <v>123</v>
      </c>
      <c r="BM112" s="146" t="s">
        <v>153</v>
      </c>
    </row>
    <row r="113" spans="1:65" s="2" customFormat="1">
      <c r="A113" s="33"/>
      <c r="B113" s="34"/>
      <c r="C113" s="33"/>
      <c r="D113" s="148" t="s">
        <v>125</v>
      </c>
      <c r="E113" s="33"/>
      <c r="F113" s="149" t="s">
        <v>154</v>
      </c>
      <c r="G113" s="33"/>
      <c r="H113" s="33"/>
      <c r="I113" s="150"/>
      <c r="J113" s="33"/>
      <c r="K113" s="33"/>
      <c r="L113" s="34"/>
      <c r="M113" s="151"/>
      <c r="N113" s="152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125</v>
      </c>
      <c r="AU113" s="18" t="s">
        <v>80</v>
      </c>
    </row>
    <row r="114" spans="1:65" s="13" customFormat="1">
      <c r="B114" s="153"/>
      <c r="D114" s="154" t="s">
        <v>127</v>
      </c>
      <c r="E114" s="155" t="s">
        <v>3</v>
      </c>
      <c r="F114" s="156" t="s">
        <v>155</v>
      </c>
      <c r="H114" s="155" t="s">
        <v>3</v>
      </c>
      <c r="I114" s="157"/>
      <c r="L114" s="153"/>
      <c r="M114" s="158"/>
      <c r="N114" s="159"/>
      <c r="O114" s="159"/>
      <c r="P114" s="159"/>
      <c r="Q114" s="159"/>
      <c r="R114" s="159"/>
      <c r="S114" s="159"/>
      <c r="T114" s="160"/>
      <c r="AT114" s="155" t="s">
        <v>127</v>
      </c>
      <c r="AU114" s="155" t="s">
        <v>80</v>
      </c>
      <c r="AV114" s="13" t="s">
        <v>78</v>
      </c>
      <c r="AW114" s="13" t="s">
        <v>32</v>
      </c>
      <c r="AX114" s="13" t="s">
        <v>70</v>
      </c>
      <c r="AY114" s="155" t="s">
        <v>116</v>
      </c>
    </row>
    <row r="115" spans="1:65" s="14" customFormat="1">
      <c r="B115" s="161"/>
      <c r="D115" s="154" t="s">
        <v>127</v>
      </c>
      <c r="E115" s="162" t="s">
        <v>3</v>
      </c>
      <c r="F115" s="163" t="s">
        <v>156</v>
      </c>
      <c r="H115" s="164">
        <v>492.9</v>
      </c>
      <c r="I115" s="165"/>
      <c r="L115" s="161"/>
      <c r="M115" s="166"/>
      <c r="N115" s="167"/>
      <c r="O115" s="167"/>
      <c r="P115" s="167"/>
      <c r="Q115" s="167"/>
      <c r="R115" s="167"/>
      <c r="S115" s="167"/>
      <c r="T115" s="168"/>
      <c r="AT115" s="162" t="s">
        <v>127</v>
      </c>
      <c r="AU115" s="162" t="s">
        <v>80</v>
      </c>
      <c r="AV115" s="14" t="s">
        <v>80</v>
      </c>
      <c r="AW115" s="14" t="s">
        <v>32</v>
      </c>
      <c r="AX115" s="14" t="s">
        <v>70</v>
      </c>
      <c r="AY115" s="162" t="s">
        <v>116</v>
      </c>
    </row>
    <row r="116" spans="1:65" s="14" customFormat="1">
      <c r="B116" s="161"/>
      <c r="D116" s="154" t="s">
        <v>127</v>
      </c>
      <c r="E116" s="162" t="s">
        <v>3</v>
      </c>
      <c r="F116" s="163" t="s">
        <v>157</v>
      </c>
      <c r="H116" s="164">
        <v>50.05</v>
      </c>
      <c r="I116" s="165"/>
      <c r="L116" s="161"/>
      <c r="M116" s="166"/>
      <c r="N116" s="167"/>
      <c r="O116" s="167"/>
      <c r="P116" s="167"/>
      <c r="Q116" s="167"/>
      <c r="R116" s="167"/>
      <c r="S116" s="167"/>
      <c r="T116" s="168"/>
      <c r="AT116" s="162" t="s">
        <v>127</v>
      </c>
      <c r="AU116" s="162" t="s">
        <v>80</v>
      </c>
      <c r="AV116" s="14" t="s">
        <v>80</v>
      </c>
      <c r="AW116" s="14" t="s">
        <v>32</v>
      </c>
      <c r="AX116" s="14" t="s">
        <v>70</v>
      </c>
      <c r="AY116" s="162" t="s">
        <v>116</v>
      </c>
    </row>
    <row r="117" spans="1:65" s="14" customFormat="1">
      <c r="B117" s="161"/>
      <c r="D117" s="154" t="s">
        <v>127</v>
      </c>
      <c r="E117" s="162" t="s">
        <v>3</v>
      </c>
      <c r="F117" s="163" t="s">
        <v>158</v>
      </c>
      <c r="H117" s="164">
        <v>19.440000000000001</v>
      </c>
      <c r="I117" s="165"/>
      <c r="L117" s="161"/>
      <c r="M117" s="166"/>
      <c r="N117" s="167"/>
      <c r="O117" s="167"/>
      <c r="P117" s="167"/>
      <c r="Q117" s="167"/>
      <c r="R117" s="167"/>
      <c r="S117" s="167"/>
      <c r="T117" s="168"/>
      <c r="AT117" s="162" t="s">
        <v>127</v>
      </c>
      <c r="AU117" s="162" t="s">
        <v>80</v>
      </c>
      <c r="AV117" s="14" t="s">
        <v>80</v>
      </c>
      <c r="AW117" s="14" t="s">
        <v>32</v>
      </c>
      <c r="AX117" s="14" t="s">
        <v>70</v>
      </c>
      <c r="AY117" s="162" t="s">
        <v>116</v>
      </c>
    </row>
    <row r="118" spans="1:65" s="14" customFormat="1">
      <c r="B118" s="161"/>
      <c r="D118" s="154" t="s">
        <v>127</v>
      </c>
      <c r="E118" s="162" t="s">
        <v>3</v>
      </c>
      <c r="F118" s="163" t="s">
        <v>159</v>
      </c>
      <c r="H118" s="164">
        <v>32.979999999999997</v>
      </c>
      <c r="I118" s="165"/>
      <c r="L118" s="161"/>
      <c r="M118" s="166"/>
      <c r="N118" s="167"/>
      <c r="O118" s="167"/>
      <c r="P118" s="167"/>
      <c r="Q118" s="167"/>
      <c r="R118" s="167"/>
      <c r="S118" s="167"/>
      <c r="T118" s="168"/>
      <c r="AT118" s="162" t="s">
        <v>127</v>
      </c>
      <c r="AU118" s="162" t="s">
        <v>80</v>
      </c>
      <c r="AV118" s="14" t="s">
        <v>80</v>
      </c>
      <c r="AW118" s="14" t="s">
        <v>32</v>
      </c>
      <c r="AX118" s="14" t="s">
        <v>70</v>
      </c>
      <c r="AY118" s="162" t="s">
        <v>116</v>
      </c>
    </row>
    <row r="119" spans="1:65" s="14" customFormat="1">
      <c r="B119" s="161"/>
      <c r="D119" s="154" t="s">
        <v>127</v>
      </c>
      <c r="E119" s="162" t="s">
        <v>3</v>
      </c>
      <c r="F119" s="163" t="s">
        <v>160</v>
      </c>
      <c r="H119" s="164">
        <v>18.48</v>
      </c>
      <c r="I119" s="165"/>
      <c r="L119" s="161"/>
      <c r="M119" s="166"/>
      <c r="N119" s="167"/>
      <c r="O119" s="167"/>
      <c r="P119" s="167"/>
      <c r="Q119" s="167"/>
      <c r="R119" s="167"/>
      <c r="S119" s="167"/>
      <c r="T119" s="168"/>
      <c r="AT119" s="162" t="s">
        <v>127</v>
      </c>
      <c r="AU119" s="162" t="s">
        <v>80</v>
      </c>
      <c r="AV119" s="14" t="s">
        <v>80</v>
      </c>
      <c r="AW119" s="14" t="s">
        <v>32</v>
      </c>
      <c r="AX119" s="14" t="s">
        <v>70</v>
      </c>
      <c r="AY119" s="162" t="s">
        <v>116</v>
      </c>
    </row>
    <row r="120" spans="1:65" s="14" customFormat="1">
      <c r="B120" s="161"/>
      <c r="D120" s="154" t="s">
        <v>127</v>
      </c>
      <c r="E120" s="162" t="s">
        <v>3</v>
      </c>
      <c r="F120" s="163" t="s">
        <v>161</v>
      </c>
      <c r="H120" s="164">
        <v>46.2</v>
      </c>
      <c r="I120" s="165"/>
      <c r="L120" s="161"/>
      <c r="M120" s="166"/>
      <c r="N120" s="167"/>
      <c r="O120" s="167"/>
      <c r="P120" s="167"/>
      <c r="Q120" s="167"/>
      <c r="R120" s="167"/>
      <c r="S120" s="167"/>
      <c r="T120" s="168"/>
      <c r="AT120" s="162" t="s">
        <v>127</v>
      </c>
      <c r="AU120" s="162" t="s">
        <v>80</v>
      </c>
      <c r="AV120" s="14" t="s">
        <v>80</v>
      </c>
      <c r="AW120" s="14" t="s">
        <v>32</v>
      </c>
      <c r="AX120" s="14" t="s">
        <v>70</v>
      </c>
      <c r="AY120" s="162" t="s">
        <v>116</v>
      </c>
    </row>
    <row r="121" spans="1:65" s="14" customFormat="1">
      <c r="B121" s="161"/>
      <c r="D121" s="154" t="s">
        <v>127</v>
      </c>
      <c r="E121" s="162" t="s">
        <v>3</v>
      </c>
      <c r="F121" s="163" t="s">
        <v>162</v>
      </c>
      <c r="H121" s="164">
        <v>22.04</v>
      </c>
      <c r="I121" s="165"/>
      <c r="L121" s="161"/>
      <c r="M121" s="166"/>
      <c r="N121" s="167"/>
      <c r="O121" s="167"/>
      <c r="P121" s="167"/>
      <c r="Q121" s="167"/>
      <c r="R121" s="167"/>
      <c r="S121" s="167"/>
      <c r="T121" s="168"/>
      <c r="AT121" s="162" t="s">
        <v>127</v>
      </c>
      <c r="AU121" s="162" t="s">
        <v>80</v>
      </c>
      <c r="AV121" s="14" t="s">
        <v>80</v>
      </c>
      <c r="AW121" s="14" t="s">
        <v>32</v>
      </c>
      <c r="AX121" s="14" t="s">
        <v>70</v>
      </c>
      <c r="AY121" s="162" t="s">
        <v>116</v>
      </c>
    </row>
    <row r="122" spans="1:65" s="14" customFormat="1">
      <c r="B122" s="161"/>
      <c r="D122" s="154" t="s">
        <v>127</v>
      </c>
      <c r="E122" s="162" t="s">
        <v>3</v>
      </c>
      <c r="F122" s="163" t="s">
        <v>163</v>
      </c>
      <c r="H122" s="164">
        <v>28</v>
      </c>
      <c r="I122" s="165"/>
      <c r="L122" s="161"/>
      <c r="M122" s="166"/>
      <c r="N122" s="167"/>
      <c r="O122" s="167"/>
      <c r="P122" s="167"/>
      <c r="Q122" s="167"/>
      <c r="R122" s="167"/>
      <c r="S122" s="167"/>
      <c r="T122" s="168"/>
      <c r="AT122" s="162" t="s">
        <v>127</v>
      </c>
      <c r="AU122" s="162" t="s">
        <v>80</v>
      </c>
      <c r="AV122" s="14" t="s">
        <v>80</v>
      </c>
      <c r="AW122" s="14" t="s">
        <v>32</v>
      </c>
      <c r="AX122" s="14" t="s">
        <v>70</v>
      </c>
      <c r="AY122" s="162" t="s">
        <v>116</v>
      </c>
    </row>
    <row r="123" spans="1:65" s="14" customFormat="1">
      <c r="B123" s="161"/>
      <c r="D123" s="154" t="s">
        <v>127</v>
      </c>
      <c r="E123" s="162" t="s">
        <v>3</v>
      </c>
      <c r="F123" s="163" t="s">
        <v>164</v>
      </c>
      <c r="H123" s="164">
        <v>32.49</v>
      </c>
      <c r="I123" s="165"/>
      <c r="L123" s="161"/>
      <c r="M123" s="166"/>
      <c r="N123" s="167"/>
      <c r="O123" s="167"/>
      <c r="P123" s="167"/>
      <c r="Q123" s="167"/>
      <c r="R123" s="167"/>
      <c r="S123" s="167"/>
      <c r="T123" s="168"/>
      <c r="AT123" s="162" t="s">
        <v>127</v>
      </c>
      <c r="AU123" s="162" t="s">
        <v>80</v>
      </c>
      <c r="AV123" s="14" t="s">
        <v>80</v>
      </c>
      <c r="AW123" s="14" t="s">
        <v>32</v>
      </c>
      <c r="AX123" s="14" t="s">
        <v>70</v>
      </c>
      <c r="AY123" s="162" t="s">
        <v>116</v>
      </c>
    </row>
    <row r="124" spans="1:65" s="14" customFormat="1">
      <c r="B124" s="161"/>
      <c r="D124" s="154" t="s">
        <v>127</v>
      </c>
      <c r="E124" s="162" t="s">
        <v>3</v>
      </c>
      <c r="F124" s="163" t="s">
        <v>165</v>
      </c>
      <c r="H124" s="164">
        <v>18.239999999999998</v>
      </c>
      <c r="I124" s="165"/>
      <c r="L124" s="161"/>
      <c r="M124" s="166"/>
      <c r="N124" s="167"/>
      <c r="O124" s="167"/>
      <c r="P124" s="167"/>
      <c r="Q124" s="167"/>
      <c r="R124" s="167"/>
      <c r="S124" s="167"/>
      <c r="T124" s="168"/>
      <c r="AT124" s="162" t="s">
        <v>127</v>
      </c>
      <c r="AU124" s="162" t="s">
        <v>80</v>
      </c>
      <c r="AV124" s="14" t="s">
        <v>80</v>
      </c>
      <c r="AW124" s="14" t="s">
        <v>32</v>
      </c>
      <c r="AX124" s="14" t="s">
        <v>70</v>
      </c>
      <c r="AY124" s="162" t="s">
        <v>116</v>
      </c>
    </row>
    <row r="125" spans="1:65" s="14" customFormat="1">
      <c r="B125" s="161"/>
      <c r="D125" s="154" t="s">
        <v>127</v>
      </c>
      <c r="E125" s="162" t="s">
        <v>3</v>
      </c>
      <c r="F125" s="163" t="s">
        <v>166</v>
      </c>
      <c r="H125" s="164">
        <v>22.5</v>
      </c>
      <c r="I125" s="165"/>
      <c r="L125" s="161"/>
      <c r="M125" s="166"/>
      <c r="N125" s="167"/>
      <c r="O125" s="167"/>
      <c r="P125" s="167"/>
      <c r="Q125" s="167"/>
      <c r="R125" s="167"/>
      <c r="S125" s="167"/>
      <c r="T125" s="168"/>
      <c r="AT125" s="162" t="s">
        <v>127</v>
      </c>
      <c r="AU125" s="162" t="s">
        <v>80</v>
      </c>
      <c r="AV125" s="14" t="s">
        <v>80</v>
      </c>
      <c r="AW125" s="14" t="s">
        <v>32</v>
      </c>
      <c r="AX125" s="14" t="s">
        <v>70</v>
      </c>
      <c r="AY125" s="162" t="s">
        <v>116</v>
      </c>
    </row>
    <row r="126" spans="1:65" s="15" customFormat="1">
      <c r="B126" s="169"/>
      <c r="D126" s="154" t="s">
        <v>127</v>
      </c>
      <c r="E126" s="170" t="s">
        <v>3</v>
      </c>
      <c r="F126" s="171" t="s">
        <v>130</v>
      </c>
      <c r="H126" s="172">
        <v>783.32</v>
      </c>
      <c r="I126" s="173"/>
      <c r="L126" s="169"/>
      <c r="M126" s="174"/>
      <c r="N126" s="175"/>
      <c r="O126" s="175"/>
      <c r="P126" s="175"/>
      <c r="Q126" s="175"/>
      <c r="R126" s="175"/>
      <c r="S126" s="175"/>
      <c r="T126" s="176"/>
      <c r="AT126" s="170" t="s">
        <v>127</v>
      </c>
      <c r="AU126" s="170" t="s">
        <v>80</v>
      </c>
      <c r="AV126" s="15" t="s">
        <v>123</v>
      </c>
      <c r="AW126" s="15" t="s">
        <v>32</v>
      </c>
      <c r="AX126" s="15" t="s">
        <v>78</v>
      </c>
      <c r="AY126" s="170" t="s">
        <v>116</v>
      </c>
    </row>
    <row r="127" spans="1:65" s="2" customFormat="1" ht="49.15" customHeight="1">
      <c r="A127" s="33"/>
      <c r="B127" s="134"/>
      <c r="C127" s="135" t="s">
        <v>167</v>
      </c>
      <c r="D127" s="135" t="s">
        <v>118</v>
      </c>
      <c r="E127" s="136" t="s">
        <v>168</v>
      </c>
      <c r="F127" s="137" t="s">
        <v>169</v>
      </c>
      <c r="G127" s="138" t="s">
        <v>170</v>
      </c>
      <c r="H127" s="139">
        <v>445.6</v>
      </c>
      <c r="I127" s="140"/>
      <c r="J127" s="141">
        <f>ROUND(I127*H127,2)</f>
        <v>0</v>
      </c>
      <c r="K127" s="137" t="s">
        <v>122</v>
      </c>
      <c r="L127" s="34"/>
      <c r="M127" s="142" t="s">
        <v>3</v>
      </c>
      <c r="N127" s="143" t="s">
        <v>41</v>
      </c>
      <c r="O127" s="54"/>
      <c r="P127" s="144">
        <f>O127*H127</f>
        <v>0</v>
      </c>
      <c r="Q127" s="144">
        <v>0</v>
      </c>
      <c r="R127" s="144">
        <f>Q127*H127</f>
        <v>0</v>
      </c>
      <c r="S127" s="144">
        <v>0.20499999999999999</v>
      </c>
      <c r="T127" s="145">
        <f>S127*H127</f>
        <v>91.347999999999999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46" t="s">
        <v>123</v>
      </c>
      <c r="AT127" s="146" t="s">
        <v>118</v>
      </c>
      <c r="AU127" s="146" t="s">
        <v>80</v>
      </c>
      <c r="AY127" s="18" t="s">
        <v>116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8" t="s">
        <v>78</v>
      </c>
      <c r="BK127" s="147">
        <f>ROUND(I127*H127,2)</f>
        <v>0</v>
      </c>
      <c r="BL127" s="18" t="s">
        <v>123</v>
      </c>
      <c r="BM127" s="146" t="s">
        <v>171</v>
      </c>
    </row>
    <row r="128" spans="1:65" s="2" customFormat="1">
      <c r="A128" s="33"/>
      <c r="B128" s="34"/>
      <c r="C128" s="33"/>
      <c r="D128" s="148" t="s">
        <v>125</v>
      </c>
      <c r="E128" s="33"/>
      <c r="F128" s="149" t="s">
        <v>172</v>
      </c>
      <c r="G128" s="33"/>
      <c r="H128" s="33"/>
      <c r="I128" s="150"/>
      <c r="J128" s="33"/>
      <c r="K128" s="33"/>
      <c r="L128" s="34"/>
      <c r="M128" s="151"/>
      <c r="N128" s="152"/>
      <c r="O128" s="54"/>
      <c r="P128" s="54"/>
      <c r="Q128" s="54"/>
      <c r="R128" s="54"/>
      <c r="S128" s="54"/>
      <c r="T128" s="55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125</v>
      </c>
      <c r="AU128" s="18" t="s">
        <v>80</v>
      </c>
    </row>
    <row r="129" spans="1:65" s="13" customFormat="1">
      <c r="B129" s="153"/>
      <c r="D129" s="154" t="s">
        <v>127</v>
      </c>
      <c r="E129" s="155" t="s">
        <v>3</v>
      </c>
      <c r="F129" s="156" t="s">
        <v>173</v>
      </c>
      <c r="H129" s="155" t="s">
        <v>3</v>
      </c>
      <c r="I129" s="157"/>
      <c r="L129" s="153"/>
      <c r="M129" s="158"/>
      <c r="N129" s="159"/>
      <c r="O129" s="159"/>
      <c r="P129" s="159"/>
      <c r="Q129" s="159"/>
      <c r="R129" s="159"/>
      <c r="S129" s="159"/>
      <c r="T129" s="160"/>
      <c r="AT129" s="155" t="s">
        <v>127</v>
      </c>
      <c r="AU129" s="155" t="s">
        <v>80</v>
      </c>
      <c r="AV129" s="13" t="s">
        <v>78</v>
      </c>
      <c r="AW129" s="13" t="s">
        <v>32</v>
      </c>
      <c r="AX129" s="13" t="s">
        <v>70</v>
      </c>
      <c r="AY129" s="155" t="s">
        <v>116</v>
      </c>
    </row>
    <row r="130" spans="1:65" s="14" customFormat="1">
      <c r="B130" s="161"/>
      <c r="D130" s="154" t="s">
        <v>127</v>
      </c>
      <c r="E130" s="162" t="s">
        <v>3</v>
      </c>
      <c r="F130" s="163" t="s">
        <v>174</v>
      </c>
      <c r="H130" s="164">
        <v>7</v>
      </c>
      <c r="I130" s="165"/>
      <c r="L130" s="161"/>
      <c r="M130" s="166"/>
      <c r="N130" s="167"/>
      <c r="O130" s="167"/>
      <c r="P130" s="167"/>
      <c r="Q130" s="167"/>
      <c r="R130" s="167"/>
      <c r="S130" s="167"/>
      <c r="T130" s="168"/>
      <c r="AT130" s="162" t="s">
        <v>127</v>
      </c>
      <c r="AU130" s="162" t="s">
        <v>80</v>
      </c>
      <c r="AV130" s="14" t="s">
        <v>80</v>
      </c>
      <c r="AW130" s="14" t="s">
        <v>32</v>
      </c>
      <c r="AX130" s="14" t="s">
        <v>70</v>
      </c>
      <c r="AY130" s="162" t="s">
        <v>116</v>
      </c>
    </row>
    <row r="131" spans="1:65" s="14" customFormat="1">
      <c r="B131" s="161"/>
      <c r="D131" s="154" t="s">
        <v>127</v>
      </c>
      <c r="E131" s="162" t="s">
        <v>3</v>
      </c>
      <c r="F131" s="163" t="s">
        <v>175</v>
      </c>
      <c r="H131" s="164">
        <v>5</v>
      </c>
      <c r="I131" s="165"/>
      <c r="L131" s="161"/>
      <c r="M131" s="166"/>
      <c r="N131" s="167"/>
      <c r="O131" s="167"/>
      <c r="P131" s="167"/>
      <c r="Q131" s="167"/>
      <c r="R131" s="167"/>
      <c r="S131" s="167"/>
      <c r="T131" s="168"/>
      <c r="AT131" s="162" t="s">
        <v>127</v>
      </c>
      <c r="AU131" s="162" t="s">
        <v>80</v>
      </c>
      <c r="AV131" s="14" t="s">
        <v>80</v>
      </c>
      <c r="AW131" s="14" t="s">
        <v>32</v>
      </c>
      <c r="AX131" s="14" t="s">
        <v>70</v>
      </c>
      <c r="AY131" s="162" t="s">
        <v>116</v>
      </c>
    </row>
    <row r="132" spans="1:65" s="14" customFormat="1">
      <c r="B132" s="161"/>
      <c r="D132" s="154" t="s">
        <v>127</v>
      </c>
      <c r="E132" s="162" t="s">
        <v>3</v>
      </c>
      <c r="F132" s="163" t="s">
        <v>176</v>
      </c>
      <c r="H132" s="164">
        <v>5.2</v>
      </c>
      <c r="I132" s="165"/>
      <c r="L132" s="161"/>
      <c r="M132" s="166"/>
      <c r="N132" s="167"/>
      <c r="O132" s="167"/>
      <c r="P132" s="167"/>
      <c r="Q132" s="167"/>
      <c r="R132" s="167"/>
      <c r="S132" s="167"/>
      <c r="T132" s="168"/>
      <c r="AT132" s="162" t="s">
        <v>127</v>
      </c>
      <c r="AU132" s="162" t="s">
        <v>80</v>
      </c>
      <c r="AV132" s="14" t="s">
        <v>80</v>
      </c>
      <c r="AW132" s="14" t="s">
        <v>32</v>
      </c>
      <c r="AX132" s="14" t="s">
        <v>70</v>
      </c>
      <c r="AY132" s="162" t="s">
        <v>116</v>
      </c>
    </row>
    <row r="133" spans="1:65" s="14" customFormat="1">
      <c r="B133" s="161"/>
      <c r="D133" s="154" t="s">
        <v>127</v>
      </c>
      <c r="E133" s="162" t="s">
        <v>3</v>
      </c>
      <c r="F133" s="163" t="s">
        <v>177</v>
      </c>
      <c r="H133" s="164">
        <v>7.7</v>
      </c>
      <c r="I133" s="165"/>
      <c r="L133" s="161"/>
      <c r="M133" s="166"/>
      <c r="N133" s="167"/>
      <c r="O133" s="167"/>
      <c r="P133" s="167"/>
      <c r="Q133" s="167"/>
      <c r="R133" s="167"/>
      <c r="S133" s="167"/>
      <c r="T133" s="168"/>
      <c r="AT133" s="162" t="s">
        <v>127</v>
      </c>
      <c r="AU133" s="162" t="s">
        <v>80</v>
      </c>
      <c r="AV133" s="14" t="s">
        <v>80</v>
      </c>
      <c r="AW133" s="14" t="s">
        <v>32</v>
      </c>
      <c r="AX133" s="14" t="s">
        <v>70</v>
      </c>
      <c r="AY133" s="162" t="s">
        <v>116</v>
      </c>
    </row>
    <row r="134" spans="1:65" s="14" customFormat="1">
      <c r="B134" s="161"/>
      <c r="D134" s="154" t="s">
        <v>127</v>
      </c>
      <c r="E134" s="162" t="s">
        <v>3</v>
      </c>
      <c r="F134" s="163" t="s">
        <v>178</v>
      </c>
      <c r="H134" s="164">
        <v>5.8</v>
      </c>
      <c r="I134" s="165"/>
      <c r="L134" s="161"/>
      <c r="M134" s="166"/>
      <c r="N134" s="167"/>
      <c r="O134" s="167"/>
      <c r="P134" s="167"/>
      <c r="Q134" s="167"/>
      <c r="R134" s="167"/>
      <c r="S134" s="167"/>
      <c r="T134" s="168"/>
      <c r="AT134" s="162" t="s">
        <v>127</v>
      </c>
      <c r="AU134" s="162" t="s">
        <v>80</v>
      </c>
      <c r="AV134" s="14" t="s">
        <v>80</v>
      </c>
      <c r="AW134" s="14" t="s">
        <v>32</v>
      </c>
      <c r="AX134" s="14" t="s">
        <v>70</v>
      </c>
      <c r="AY134" s="162" t="s">
        <v>116</v>
      </c>
    </row>
    <row r="135" spans="1:65" s="14" customFormat="1">
      <c r="B135" s="161"/>
      <c r="D135" s="154" t="s">
        <v>127</v>
      </c>
      <c r="E135" s="162" t="s">
        <v>3</v>
      </c>
      <c r="F135" s="163" t="s">
        <v>179</v>
      </c>
      <c r="H135" s="164">
        <v>5.3</v>
      </c>
      <c r="I135" s="165"/>
      <c r="L135" s="161"/>
      <c r="M135" s="166"/>
      <c r="N135" s="167"/>
      <c r="O135" s="167"/>
      <c r="P135" s="167"/>
      <c r="Q135" s="167"/>
      <c r="R135" s="167"/>
      <c r="S135" s="167"/>
      <c r="T135" s="168"/>
      <c r="AT135" s="162" t="s">
        <v>127</v>
      </c>
      <c r="AU135" s="162" t="s">
        <v>80</v>
      </c>
      <c r="AV135" s="14" t="s">
        <v>80</v>
      </c>
      <c r="AW135" s="14" t="s">
        <v>32</v>
      </c>
      <c r="AX135" s="14" t="s">
        <v>70</v>
      </c>
      <c r="AY135" s="162" t="s">
        <v>116</v>
      </c>
    </row>
    <row r="136" spans="1:65" s="14" customFormat="1">
      <c r="B136" s="161"/>
      <c r="D136" s="154" t="s">
        <v>127</v>
      </c>
      <c r="E136" s="162" t="s">
        <v>3</v>
      </c>
      <c r="F136" s="163" t="s">
        <v>175</v>
      </c>
      <c r="H136" s="164">
        <v>5</v>
      </c>
      <c r="I136" s="165"/>
      <c r="L136" s="161"/>
      <c r="M136" s="166"/>
      <c r="N136" s="167"/>
      <c r="O136" s="167"/>
      <c r="P136" s="167"/>
      <c r="Q136" s="167"/>
      <c r="R136" s="167"/>
      <c r="S136" s="167"/>
      <c r="T136" s="168"/>
      <c r="AT136" s="162" t="s">
        <v>127</v>
      </c>
      <c r="AU136" s="162" t="s">
        <v>80</v>
      </c>
      <c r="AV136" s="14" t="s">
        <v>80</v>
      </c>
      <c r="AW136" s="14" t="s">
        <v>32</v>
      </c>
      <c r="AX136" s="14" t="s">
        <v>70</v>
      </c>
      <c r="AY136" s="162" t="s">
        <v>116</v>
      </c>
    </row>
    <row r="137" spans="1:65" s="16" customFormat="1">
      <c r="B137" s="177"/>
      <c r="D137" s="154" t="s">
        <v>127</v>
      </c>
      <c r="E137" s="178" t="s">
        <v>3</v>
      </c>
      <c r="F137" s="179" t="s">
        <v>180</v>
      </c>
      <c r="H137" s="180">
        <v>41</v>
      </c>
      <c r="I137" s="181"/>
      <c r="L137" s="177"/>
      <c r="M137" s="182"/>
      <c r="N137" s="183"/>
      <c r="O137" s="183"/>
      <c r="P137" s="183"/>
      <c r="Q137" s="183"/>
      <c r="R137" s="183"/>
      <c r="S137" s="183"/>
      <c r="T137" s="184"/>
      <c r="AT137" s="178" t="s">
        <v>127</v>
      </c>
      <c r="AU137" s="178" t="s">
        <v>80</v>
      </c>
      <c r="AV137" s="16" t="s">
        <v>135</v>
      </c>
      <c r="AW137" s="16" t="s">
        <v>32</v>
      </c>
      <c r="AX137" s="16" t="s">
        <v>70</v>
      </c>
      <c r="AY137" s="178" t="s">
        <v>116</v>
      </c>
    </row>
    <row r="138" spans="1:65" s="13" customFormat="1">
      <c r="B138" s="153"/>
      <c r="D138" s="154" t="s">
        <v>127</v>
      </c>
      <c r="E138" s="155" t="s">
        <v>3</v>
      </c>
      <c r="F138" s="156" t="s">
        <v>181</v>
      </c>
      <c r="H138" s="155" t="s">
        <v>3</v>
      </c>
      <c r="I138" s="157"/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127</v>
      </c>
      <c r="AU138" s="155" t="s">
        <v>80</v>
      </c>
      <c r="AV138" s="13" t="s">
        <v>78</v>
      </c>
      <c r="AW138" s="13" t="s">
        <v>32</v>
      </c>
      <c r="AX138" s="13" t="s">
        <v>70</v>
      </c>
      <c r="AY138" s="155" t="s">
        <v>116</v>
      </c>
    </row>
    <row r="139" spans="1:65" s="14" customFormat="1" ht="33.75">
      <c r="B139" s="161"/>
      <c r="D139" s="154" t="s">
        <v>127</v>
      </c>
      <c r="E139" s="162" t="s">
        <v>3</v>
      </c>
      <c r="F139" s="163" t="s">
        <v>182</v>
      </c>
      <c r="H139" s="164">
        <v>404.6</v>
      </c>
      <c r="I139" s="165"/>
      <c r="L139" s="161"/>
      <c r="M139" s="166"/>
      <c r="N139" s="167"/>
      <c r="O139" s="167"/>
      <c r="P139" s="167"/>
      <c r="Q139" s="167"/>
      <c r="R139" s="167"/>
      <c r="S139" s="167"/>
      <c r="T139" s="168"/>
      <c r="AT139" s="162" t="s">
        <v>127</v>
      </c>
      <c r="AU139" s="162" t="s">
        <v>80</v>
      </c>
      <c r="AV139" s="14" t="s">
        <v>80</v>
      </c>
      <c r="AW139" s="14" t="s">
        <v>32</v>
      </c>
      <c r="AX139" s="14" t="s">
        <v>70</v>
      </c>
      <c r="AY139" s="162" t="s">
        <v>116</v>
      </c>
    </row>
    <row r="140" spans="1:65" s="16" customFormat="1">
      <c r="B140" s="177"/>
      <c r="D140" s="154" t="s">
        <v>127</v>
      </c>
      <c r="E140" s="178" t="s">
        <v>3</v>
      </c>
      <c r="F140" s="179" t="s">
        <v>180</v>
      </c>
      <c r="H140" s="180">
        <v>404.6</v>
      </c>
      <c r="I140" s="181"/>
      <c r="L140" s="177"/>
      <c r="M140" s="182"/>
      <c r="N140" s="183"/>
      <c r="O140" s="183"/>
      <c r="P140" s="183"/>
      <c r="Q140" s="183"/>
      <c r="R140" s="183"/>
      <c r="S140" s="183"/>
      <c r="T140" s="184"/>
      <c r="AT140" s="178" t="s">
        <v>127</v>
      </c>
      <c r="AU140" s="178" t="s">
        <v>80</v>
      </c>
      <c r="AV140" s="16" t="s">
        <v>135</v>
      </c>
      <c r="AW140" s="16" t="s">
        <v>32</v>
      </c>
      <c r="AX140" s="16" t="s">
        <v>70</v>
      </c>
      <c r="AY140" s="178" t="s">
        <v>116</v>
      </c>
    </row>
    <row r="141" spans="1:65" s="15" customFormat="1">
      <c r="B141" s="169"/>
      <c r="D141" s="154" t="s">
        <v>127</v>
      </c>
      <c r="E141" s="170" t="s">
        <v>3</v>
      </c>
      <c r="F141" s="171" t="s">
        <v>130</v>
      </c>
      <c r="H141" s="172">
        <v>445.6</v>
      </c>
      <c r="I141" s="173"/>
      <c r="L141" s="169"/>
      <c r="M141" s="174"/>
      <c r="N141" s="175"/>
      <c r="O141" s="175"/>
      <c r="P141" s="175"/>
      <c r="Q141" s="175"/>
      <c r="R141" s="175"/>
      <c r="S141" s="175"/>
      <c r="T141" s="176"/>
      <c r="AT141" s="170" t="s">
        <v>127</v>
      </c>
      <c r="AU141" s="170" t="s">
        <v>80</v>
      </c>
      <c r="AV141" s="15" t="s">
        <v>123</v>
      </c>
      <c r="AW141" s="15" t="s">
        <v>32</v>
      </c>
      <c r="AX141" s="15" t="s">
        <v>78</v>
      </c>
      <c r="AY141" s="170" t="s">
        <v>116</v>
      </c>
    </row>
    <row r="142" spans="1:65" s="2" customFormat="1" ht="44.25" customHeight="1">
      <c r="A142" s="33"/>
      <c r="B142" s="134"/>
      <c r="C142" s="135" t="s">
        <v>183</v>
      </c>
      <c r="D142" s="135" t="s">
        <v>118</v>
      </c>
      <c r="E142" s="136" t="s">
        <v>184</v>
      </c>
      <c r="F142" s="137" t="s">
        <v>185</v>
      </c>
      <c r="G142" s="138" t="s">
        <v>170</v>
      </c>
      <c r="H142" s="139">
        <v>62</v>
      </c>
      <c r="I142" s="140"/>
      <c r="J142" s="141">
        <f>ROUND(I142*H142,2)</f>
        <v>0</v>
      </c>
      <c r="K142" s="137" t="s">
        <v>122</v>
      </c>
      <c r="L142" s="34"/>
      <c r="M142" s="142" t="s">
        <v>3</v>
      </c>
      <c r="N142" s="143" t="s">
        <v>41</v>
      </c>
      <c r="O142" s="54"/>
      <c r="P142" s="144">
        <f>O142*H142</f>
        <v>0</v>
      </c>
      <c r="Q142" s="144">
        <v>0</v>
      </c>
      <c r="R142" s="144">
        <f>Q142*H142</f>
        <v>0</v>
      </c>
      <c r="S142" s="144">
        <v>0.115</v>
      </c>
      <c r="T142" s="145">
        <f>S142*H142</f>
        <v>7.13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46" t="s">
        <v>123</v>
      </c>
      <c r="AT142" s="146" t="s">
        <v>118</v>
      </c>
      <c r="AU142" s="146" t="s">
        <v>80</v>
      </c>
      <c r="AY142" s="18" t="s">
        <v>116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8" t="s">
        <v>78</v>
      </c>
      <c r="BK142" s="147">
        <f>ROUND(I142*H142,2)</f>
        <v>0</v>
      </c>
      <c r="BL142" s="18" t="s">
        <v>123</v>
      </c>
      <c r="BM142" s="146" t="s">
        <v>186</v>
      </c>
    </row>
    <row r="143" spans="1:65" s="2" customFormat="1">
      <c r="A143" s="33"/>
      <c r="B143" s="34"/>
      <c r="C143" s="33"/>
      <c r="D143" s="148" t="s">
        <v>125</v>
      </c>
      <c r="E143" s="33"/>
      <c r="F143" s="149" t="s">
        <v>187</v>
      </c>
      <c r="G143" s="33"/>
      <c r="H143" s="33"/>
      <c r="I143" s="150"/>
      <c r="J143" s="33"/>
      <c r="K143" s="33"/>
      <c r="L143" s="34"/>
      <c r="M143" s="151"/>
      <c r="N143" s="152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125</v>
      </c>
      <c r="AU143" s="18" t="s">
        <v>80</v>
      </c>
    </row>
    <row r="144" spans="1:65" s="13" customFormat="1" ht="22.5">
      <c r="B144" s="153"/>
      <c r="D144" s="154" t="s">
        <v>127</v>
      </c>
      <c r="E144" s="155" t="s">
        <v>3</v>
      </c>
      <c r="F144" s="156" t="s">
        <v>188</v>
      </c>
      <c r="H144" s="155" t="s">
        <v>3</v>
      </c>
      <c r="I144" s="157"/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127</v>
      </c>
      <c r="AU144" s="155" t="s">
        <v>80</v>
      </c>
      <c r="AV144" s="13" t="s">
        <v>78</v>
      </c>
      <c r="AW144" s="13" t="s">
        <v>32</v>
      </c>
      <c r="AX144" s="13" t="s">
        <v>70</v>
      </c>
      <c r="AY144" s="155" t="s">
        <v>116</v>
      </c>
    </row>
    <row r="145" spans="1:65" s="14" customFormat="1">
      <c r="B145" s="161"/>
      <c r="D145" s="154" t="s">
        <v>127</v>
      </c>
      <c r="E145" s="162" t="s">
        <v>3</v>
      </c>
      <c r="F145" s="163" t="s">
        <v>189</v>
      </c>
      <c r="H145" s="164">
        <v>14</v>
      </c>
      <c r="I145" s="165"/>
      <c r="L145" s="161"/>
      <c r="M145" s="166"/>
      <c r="N145" s="167"/>
      <c r="O145" s="167"/>
      <c r="P145" s="167"/>
      <c r="Q145" s="167"/>
      <c r="R145" s="167"/>
      <c r="S145" s="167"/>
      <c r="T145" s="168"/>
      <c r="AT145" s="162" t="s">
        <v>127</v>
      </c>
      <c r="AU145" s="162" t="s">
        <v>80</v>
      </c>
      <c r="AV145" s="14" t="s">
        <v>80</v>
      </c>
      <c r="AW145" s="14" t="s">
        <v>32</v>
      </c>
      <c r="AX145" s="14" t="s">
        <v>70</v>
      </c>
      <c r="AY145" s="162" t="s">
        <v>116</v>
      </c>
    </row>
    <row r="146" spans="1:65" s="14" customFormat="1">
      <c r="B146" s="161"/>
      <c r="D146" s="154" t="s">
        <v>127</v>
      </c>
      <c r="E146" s="162" t="s">
        <v>3</v>
      </c>
      <c r="F146" s="163" t="s">
        <v>190</v>
      </c>
      <c r="H146" s="164">
        <v>10.4</v>
      </c>
      <c r="I146" s="165"/>
      <c r="L146" s="161"/>
      <c r="M146" s="166"/>
      <c r="N146" s="167"/>
      <c r="O146" s="167"/>
      <c r="P146" s="167"/>
      <c r="Q146" s="167"/>
      <c r="R146" s="167"/>
      <c r="S146" s="167"/>
      <c r="T146" s="168"/>
      <c r="AT146" s="162" t="s">
        <v>127</v>
      </c>
      <c r="AU146" s="162" t="s">
        <v>80</v>
      </c>
      <c r="AV146" s="14" t="s">
        <v>80</v>
      </c>
      <c r="AW146" s="14" t="s">
        <v>32</v>
      </c>
      <c r="AX146" s="14" t="s">
        <v>70</v>
      </c>
      <c r="AY146" s="162" t="s">
        <v>116</v>
      </c>
    </row>
    <row r="147" spans="1:65" s="14" customFormat="1">
      <c r="B147" s="161"/>
      <c r="D147" s="154" t="s">
        <v>127</v>
      </c>
      <c r="E147" s="162" t="s">
        <v>3</v>
      </c>
      <c r="F147" s="163" t="s">
        <v>191</v>
      </c>
      <c r="H147" s="164">
        <v>15.4</v>
      </c>
      <c r="I147" s="165"/>
      <c r="L147" s="161"/>
      <c r="M147" s="166"/>
      <c r="N147" s="167"/>
      <c r="O147" s="167"/>
      <c r="P147" s="167"/>
      <c r="Q147" s="167"/>
      <c r="R147" s="167"/>
      <c r="S147" s="167"/>
      <c r="T147" s="168"/>
      <c r="AT147" s="162" t="s">
        <v>127</v>
      </c>
      <c r="AU147" s="162" t="s">
        <v>80</v>
      </c>
      <c r="AV147" s="14" t="s">
        <v>80</v>
      </c>
      <c r="AW147" s="14" t="s">
        <v>32</v>
      </c>
      <c r="AX147" s="14" t="s">
        <v>70</v>
      </c>
      <c r="AY147" s="162" t="s">
        <v>116</v>
      </c>
    </row>
    <row r="148" spans="1:65" s="14" customFormat="1">
      <c r="B148" s="161"/>
      <c r="D148" s="154" t="s">
        <v>127</v>
      </c>
      <c r="E148" s="162" t="s">
        <v>3</v>
      </c>
      <c r="F148" s="163" t="s">
        <v>192</v>
      </c>
      <c r="H148" s="164">
        <v>11.6</v>
      </c>
      <c r="I148" s="165"/>
      <c r="L148" s="161"/>
      <c r="M148" s="166"/>
      <c r="N148" s="167"/>
      <c r="O148" s="167"/>
      <c r="P148" s="167"/>
      <c r="Q148" s="167"/>
      <c r="R148" s="167"/>
      <c r="S148" s="167"/>
      <c r="T148" s="168"/>
      <c r="AT148" s="162" t="s">
        <v>127</v>
      </c>
      <c r="AU148" s="162" t="s">
        <v>80</v>
      </c>
      <c r="AV148" s="14" t="s">
        <v>80</v>
      </c>
      <c r="AW148" s="14" t="s">
        <v>32</v>
      </c>
      <c r="AX148" s="14" t="s">
        <v>70</v>
      </c>
      <c r="AY148" s="162" t="s">
        <v>116</v>
      </c>
    </row>
    <row r="149" spans="1:65" s="14" customFormat="1">
      <c r="B149" s="161"/>
      <c r="D149" s="154" t="s">
        <v>127</v>
      </c>
      <c r="E149" s="162" t="s">
        <v>3</v>
      </c>
      <c r="F149" s="163" t="s">
        <v>193</v>
      </c>
      <c r="H149" s="164">
        <v>10.6</v>
      </c>
      <c r="I149" s="165"/>
      <c r="L149" s="161"/>
      <c r="M149" s="166"/>
      <c r="N149" s="167"/>
      <c r="O149" s="167"/>
      <c r="P149" s="167"/>
      <c r="Q149" s="167"/>
      <c r="R149" s="167"/>
      <c r="S149" s="167"/>
      <c r="T149" s="168"/>
      <c r="AT149" s="162" t="s">
        <v>127</v>
      </c>
      <c r="AU149" s="162" t="s">
        <v>80</v>
      </c>
      <c r="AV149" s="14" t="s">
        <v>80</v>
      </c>
      <c r="AW149" s="14" t="s">
        <v>32</v>
      </c>
      <c r="AX149" s="14" t="s">
        <v>70</v>
      </c>
      <c r="AY149" s="162" t="s">
        <v>116</v>
      </c>
    </row>
    <row r="150" spans="1:65" s="15" customFormat="1">
      <c r="B150" s="169"/>
      <c r="D150" s="154" t="s">
        <v>127</v>
      </c>
      <c r="E150" s="170" t="s">
        <v>3</v>
      </c>
      <c r="F150" s="171" t="s">
        <v>130</v>
      </c>
      <c r="H150" s="172">
        <v>62</v>
      </c>
      <c r="I150" s="173"/>
      <c r="L150" s="169"/>
      <c r="M150" s="174"/>
      <c r="N150" s="175"/>
      <c r="O150" s="175"/>
      <c r="P150" s="175"/>
      <c r="Q150" s="175"/>
      <c r="R150" s="175"/>
      <c r="S150" s="175"/>
      <c r="T150" s="176"/>
      <c r="AT150" s="170" t="s">
        <v>127</v>
      </c>
      <c r="AU150" s="170" t="s">
        <v>80</v>
      </c>
      <c r="AV150" s="15" t="s">
        <v>123</v>
      </c>
      <c r="AW150" s="15" t="s">
        <v>32</v>
      </c>
      <c r="AX150" s="15" t="s">
        <v>78</v>
      </c>
      <c r="AY150" s="170" t="s">
        <v>116</v>
      </c>
    </row>
    <row r="151" spans="1:65" s="2" customFormat="1" ht="44.25" customHeight="1">
      <c r="A151" s="33"/>
      <c r="B151" s="134"/>
      <c r="C151" s="135" t="s">
        <v>194</v>
      </c>
      <c r="D151" s="135" t="s">
        <v>118</v>
      </c>
      <c r="E151" s="136" t="s">
        <v>195</v>
      </c>
      <c r="F151" s="137" t="s">
        <v>196</v>
      </c>
      <c r="G151" s="138" t="s">
        <v>197</v>
      </c>
      <c r="H151" s="139">
        <v>27.096</v>
      </c>
      <c r="I151" s="140"/>
      <c r="J151" s="141">
        <f>ROUND(I151*H151,2)</f>
        <v>0</v>
      </c>
      <c r="K151" s="137" t="s">
        <v>122</v>
      </c>
      <c r="L151" s="34"/>
      <c r="M151" s="142" t="s">
        <v>3</v>
      </c>
      <c r="N151" s="143" t="s">
        <v>41</v>
      </c>
      <c r="O151" s="54"/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46" t="s">
        <v>123</v>
      </c>
      <c r="AT151" s="146" t="s">
        <v>118</v>
      </c>
      <c r="AU151" s="146" t="s">
        <v>80</v>
      </c>
      <c r="AY151" s="18" t="s">
        <v>116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78</v>
      </c>
      <c r="BK151" s="147">
        <f>ROUND(I151*H151,2)</f>
        <v>0</v>
      </c>
      <c r="BL151" s="18" t="s">
        <v>123</v>
      </c>
      <c r="BM151" s="146" t="s">
        <v>198</v>
      </c>
    </row>
    <row r="152" spans="1:65" s="2" customFormat="1">
      <c r="A152" s="33"/>
      <c r="B152" s="34"/>
      <c r="C152" s="33"/>
      <c r="D152" s="148" t="s">
        <v>125</v>
      </c>
      <c r="E152" s="33"/>
      <c r="F152" s="149" t="s">
        <v>199</v>
      </c>
      <c r="G152" s="33"/>
      <c r="H152" s="33"/>
      <c r="I152" s="150"/>
      <c r="J152" s="33"/>
      <c r="K152" s="33"/>
      <c r="L152" s="34"/>
      <c r="M152" s="151"/>
      <c r="N152" s="152"/>
      <c r="O152" s="54"/>
      <c r="P152" s="54"/>
      <c r="Q152" s="54"/>
      <c r="R152" s="54"/>
      <c r="S152" s="54"/>
      <c r="T152" s="55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125</v>
      </c>
      <c r="AU152" s="18" t="s">
        <v>80</v>
      </c>
    </row>
    <row r="153" spans="1:65" s="13" customFormat="1">
      <c r="B153" s="153"/>
      <c r="D153" s="154" t="s">
        <v>127</v>
      </c>
      <c r="E153" s="155" t="s">
        <v>3</v>
      </c>
      <c r="F153" s="156" t="s">
        <v>200</v>
      </c>
      <c r="H153" s="155" t="s">
        <v>3</v>
      </c>
      <c r="I153" s="157"/>
      <c r="L153" s="153"/>
      <c r="M153" s="158"/>
      <c r="N153" s="159"/>
      <c r="O153" s="159"/>
      <c r="P153" s="159"/>
      <c r="Q153" s="159"/>
      <c r="R153" s="159"/>
      <c r="S153" s="159"/>
      <c r="T153" s="160"/>
      <c r="AT153" s="155" t="s">
        <v>127</v>
      </c>
      <c r="AU153" s="155" t="s">
        <v>80</v>
      </c>
      <c r="AV153" s="13" t="s">
        <v>78</v>
      </c>
      <c r="AW153" s="13" t="s">
        <v>32</v>
      </c>
      <c r="AX153" s="13" t="s">
        <v>70</v>
      </c>
      <c r="AY153" s="155" t="s">
        <v>116</v>
      </c>
    </row>
    <row r="154" spans="1:65" s="13" customFormat="1">
      <c r="B154" s="153"/>
      <c r="D154" s="154" t="s">
        <v>127</v>
      </c>
      <c r="E154" s="155" t="s">
        <v>3</v>
      </c>
      <c r="F154" s="156" t="s">
        <v>173</v>
      </c>
      <c r="H154" s="155" t="s">
        <v>3</v>
      </c>
      <c r="I154" s="157"/>
      <c r="L154" s="153"/>
      <c r="M154" s="158"/>
      <c r="N154" s="159"/>
      <c r="O154" s="159"/>
      <c r="P154" s="159"/>
      <c r="Q154" s="159"/>
      <c r="R154" s="159"/>
      <c r="S154" s="159"/>
      <c r="T154" s="160"/>
      <c r="AT154" s="155" t="s">
        <v>127</v>
      </c>
      <c r="AU154" s="155" t="s">
        <v>80</v>
      </c>
      <c r="AV154" s="13" t="s">
        <v>78</v>
      </c>
      <c r="AW154" s="13" t="s">
        <v>32</v>
      </c>
      <c r="AX154" s="13" t="s">
        <v>70</v>
      </c>
      <c r="AY154" s="155" t="s">
        <v>116</v>
      </c>
    </row>
    <row r="155" spans="1:65" s="14" customFormat="1">
      <c r="B155" s="161"/>
      <c r="D155" s="154" t="s">
        <v>127</v>
      </c>
      <c r="E155" s="162" t="s">
        <v>3</v>
      </c>
      <c r="F155" s="163" t="s">
        <v>201</v>
      </c>
      <c r="H155" s="164">
        <v>2.46</v>
      </c>
      <c r="I155" s="165"/>
      <c r="L155" s="161"/>
      <c r="M155" s="166"/>
      <c r="N155" s="167"/>
      <c r="O155" s="167"/>
      <c r="P155" s="167"/>
      <c r="Q155" s="167"/>
      <c r="R155" s="167"/>
      <c r="S155" s="167"/>
      <c r="T155" s="168"/>
      <c r="AT155" s="162" t="s">
        <v>127</v>
      </c>
      <c r="AU155" s="162" t="s">
        <v>80</v>
      </c>
      <c r="AV155" s="14" t="s">
        <v>80</v>
      </c>
      <c r="AW155" s="14" t="s">
        <v>32</v>
      </c>
      <c r="AX155" s="14" t="s">
        <v>70</v>
      </c>
      <c r="AY155" s="162" t="s">
        <v>116</v>
      </c>
    </row>
    <row r="156" spans="1:65" s="16" customFormat="1">
      <c r="B156" s="177"/>
      <c r="D156" s="154" t="s">
        <v>127</v>
      </c>
      <c r="E156" s="178" t="s">
        <v>3</v>
      </c>
      <c r="F156" s="179" t="s">
        <v>180</v>
      </c>
      <c r="H156" s="180">
        <v>2.46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8" t="s">
        <v>127</v>
      </c>
      <c r="AU156" s="178" t="s">
        <v>80</v>
      </c>
      <c r="AV156" s="16" t="s">
        <v>135</v>
      </c>
      <c r="AW156" s="16" t="s">
        <v>32</v>
      </c>
      <c r="AX156" s="16" t="s">
        <v>70</v>
      </c>
      <c r="AY156" s="178" t="s">
        <v>116</v>
      </c>
    </row>
    <row r="157" spans="1:65" s="13" customFormat="1">
      <c r="B157" s="153"/>
      <c r="D157" s="154" t="s">
        <v>127</v>
      </c>
      <c r="E157" s="155" t="s">
        <v>3</v>
      </c>
      <c r="F157" s="156" t="s">
        <v>181</v>
      </c>
      <c r="H157" s="155" t="s">
        <v>3</v>
      </c>
      <c r="I157" s="157"/>
      <c r="L157" s="153"/>
      <c r="M157" s="158"/>
      <c r="N157" s="159"/>
      <c r="O157" s="159"/>
      <c r="P157" s="159"/>
      <c r="Q157" s="159"/>
      <c r="R157" s="159"/>
      <c r="S157" s="159"/>
      <c r="T157" s="160"/>
      <c r="AT157" s="155" t="s">
        <v>127</v>
      </c>
      <c r="AU157" s="155" t="s">
        <v>80</v>
      </c>
      <c r="AV157" s="13" t="s">
        <v>78</v>
      </c>
      <c r="AW157" s="13" t="s">
        <v>32</v>
      </c>
      <c r="AX157" s="13" t="s">
        <v>70</v>
      </c>
      <c r="AY157" s="155" t="s">
        <v>116</v>
      </c>
    </row>
    <row r="158" spans="1:65" s="14" customFormat="1">
      <c r="B158" s="161"/>
      <c r="D158" s="154" t="s">
        <v>127</v>
      </c>
      <c r="E158" s="162" t="s">
        <v>3</v>
      </c>
      <c r="F158" s="163" t="s">
        <v>202</v>
      </c>
      <c r="H158" s="164">
        <v>24.635999999999999</v>
      </c>
      <c r="I158" s="165"/>
      <c r="L158" s="161"/>
      <c r="M158" s="166"/>
      <c r="N158" s="167"/>
      <c r="O158" s="167"/>
      <c r="P158" s="167"/>
      <c r="Q158" s="167"/>
      <c r="R158" s="167"/>
      <c r="S158" s="167"/>
      <c r="T158" s="168"/>
      <c r="AT158" s="162" t="s">
        <v>127</v>
      </c>
      <c r="AU158" s="162" t="s">
        <v>80</v>
      </c>
      <c r="AV158" s="14" t="s">
        <v>80</v>
      </c>
      <c r="AW158" s="14" t="s">
        <v>32</v>
      </c>
      <c r="AX158" s="14" t="s">
        <v>70</v>
      </c>
      <c r="AY158" s="162" t="s">
        <v>116</v>
      </c>
    </row>
    <row r="159" spans="1:65" s="16" customFormat="1">
      <c r="B159" s="177"/>
      <c r="D159" s="154" t="s">
        <v>127</v>
      </c>
      <c r="E159" s="178" t="s">
        <v>3</v>
      </c>
      <c r="F159" s="179" t="s">
        <v>180</v>
      </c>
      <c r="H159" s="180">
        <v>24.635999999999999</v>
      </c>
      <c r="I159" s="181"/>
      <c r="L159" s="177"/>
      <c r="M159" s="182"/>
      <c r="N159" s="183"/>
      <c r="O159" s="183"/>
      <c r="P159" s="183"/>
      <c r="Q159" s="183"/>
      <c r="R159" s="183"/>
      <c r="S159" s="183"/>
      <c r="T159" s="184"/>
      <c r="AT159" s="178" t="s">
        <v>127</v>
      </c>
      <c r="AU159" s="178" t="s">
        <v>80</v>
      </c>
      <c r="AV159" s="16" t="s">
        <v>135</v>
      </c>
      <c r="AW159" s="16" t="s">
        <v>32</v>
      </c>
      <c r="AX159" s="16" t="s">
        <v>70</v>
      </c>
      <c r="AY159" s="178" t="s">
        <v>116</v>
      </c>
    </row>
    <row r="160" spans="1:65" s="15" customFormat="1">
      <c r="B160" s="169"/>
      <c r="D160" s="154" t="s">
        <v>127</v>
      </c>
      <c r="E160" s="170" t="s">
        <v>3</v>
      </c>
      <c r="F160" s="171" t="s">
        <v>130</v>
      </c>
      <c r="H160" s="172">
        <v>27.096</v>
      </c>
      <c r="I160" s="173"/>
      <c r="L160" s="169"/>
      <c r="M160" s="174"/>
      <c r="N160" s="175"/>
      <c r="O160" s="175"/>
      <c r="P160" s="175"/>
      <c r="Q160" s="175"/>
      <c r="R160" s="175"/>
      <c r="S160" s="175"/>
      <c r="T160" s="176"/>
      <c r="AT160" s="170" t="s">
        <v>127</v>
      </c>
      <c r="AU160" s="170" t="s">
        <v>80</v>
      </c>
      <c r="AV160" s="15" t="s">
        <v>123</v>
      </c>
      <c r="AW160" s="15" t="s">
        <v>32</v>
      </c>
      <c r="AX160" s="15" t="s">
        <v>78</v>
      </c>
      <c r="AY160" s="170" t="s">
        <v>116</v>
      </c>
    </row>
    <row r="161" spans="1:65" s="2" customFormat="1" ht="62.65" customHeight="1">
      <c r="A161" s="33"/>
      <c r="B161" s="134"/>
      <c r="C161" s="135" t="s">
        <v>203</v>
      </c>
      <c r="D161" s="135" t="s">
        <v>118</v>
      </c>
      <c r="E161" s="136" t="s">
        <v>204</v>
      </c>
      <c r="F161" s="137" t="s">
        <v>205</v>
      </c>
      <c r="G161" s="138" t="s">
        <v>197</v>
      </c>
      <c r="H161" s="139">
        <v>27.096</v>
      </c>
      <c r="I161" s="140"/>
      <c r="J161" s="141">
        <f>ROUND(I161*H161,2)</f>
        <v>0</v>
      </c>
      <c r="K161" s="137" t="s">
        <v>122</v>
      </c>
      <c r="L161" s="34"/>
      <c r="M161" s="142" t="s">
        <v>3</v>
      </c>
      <c r="N161" s="143" t="s">
        <v>41</v>
      </c>
      <c r="O161" s="54"/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46" t="s">
        <v>123</v>
      </c>
      <c r="AT161" s="146" t="s">
        <v>118</v>
      </c>
      <c r="AU161" s="146" t="s">
        <v>80</v>
      </c>
      <c r="AY161" s="18" t="s">
        <v>116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8" t="s">
        <v>78</v>
      </c>
      <c r="BK161" s="147">
        <f>ROUND(I161*H161,2)</f>
        <v>0</v>
      </c>
      <c r="BL161" s="18" t="s">
        <v>123</v>
      </c>
      <c r="BM161" s="146" t="s">
        <v>206</v>
      </c>
    </row>
    <row r="162" spans="1:65" s="2" customFormat="1">
      <c r="A162" s="33"/>
      <c r="B162" s="34"/>
      <c r="C162" s="33"/>
      <c r="D162" s="148" t="s">
        <v>125</v>
      </c>
      <c r="E162" s="33"/>
      <c r="F162" s="149" t="s">
        <v>207</v>
      </c>
      <c r="G162" s="33"/>
      <c r="H162" s="33"/>
      <c r="I162" s="150"/>
      <c r="J162" s="33"/>
      <c r="K162" s="33"/>
      <c r="L162" s="34"/>
      <c r="M162" s="151"/>
      <c r="N162" s="152"/>
      <c r="O162" s="54"/>
      <c r="P162" s="54"/>
      <c r="Q162" s="54"/>
      <c r="R162" s="54"/>
      <c r="S162" s="54"/>
      <c r="T162" s="55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125</v>
      </c>
      <c r="AU162" s="18" t="s">
        <v>80</v>
      </c>
    </row>
    <row r="163" spans="1:65" s="2" customFormat="1" ht="66.75" customHeight="1">
      <c r="A163" s="33"/>
      <c r="B163" s="134"/>
      <c r="C163" s="135" t="s">
        <v>208</v>
      </c>
      <c r="D163" s="135" t="s">
        <v>118</v>
      </c>
      <c r="E163" s="136" t="s">
        <v>209</v>
      </c>
      <c r="F163" s="137" t="s">
        <v>210</v>
      </c>
      <c r="G163" s="138" t="s">
        <v>197</v>
      </c>
      <c r="H163" s="139">
        <v>135.47999999999999</v>
      </c>
      <c r="I163" s="140"/>
      <c r="J163" s="141">
        <f>ROUND(I163*H163,2)</f>
        <v>0</v>
      </c>
      <c r="K163" s="137" t="s">
        <v>122</v>
      </c>
      <c r="L163" s="34"/>
      <c r="M163" s="142" t="s">
        <v>3</v>
      </c>
      <c r="N163" s="143" t="s">
        <v>41</v>
      </c>
      <c r="O163" s="54"/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46" t="s">
        <v>123</v>
      </c>
      <c r="AT163" s="146" t="s">
        <v>118</v>
      </c>
      <c r="AU163" s="146" t="s">
        <v>80</v>
      </c>
      <c r="AY163" s="18" t="s">
        <v>116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8" t="s">
        <v>78</v>
      </c>
      <c r="BK163" s="147">
        <f>ROUND(I163*H163,2)</f>
        <v>0</v>
      </c>
      <c r="BL163" s="18" t="s">
        <v>123</v>
      </c>
      <c r="BM163" s="146" t="s">
        <v>211</v>
      </c>
    </row>
    <row r="164" spans="1:65" s="2" customFormat="1">
      <c r="A164" s="33"/>
      <c r="B164" s="34"/>
      <c r="C164" s="33"/>
      <c r="D164" s="148" t="s">
        <v>125</v>
      </c>
      <c r="E164" s="33"/>
      <c r="F164" s="149" t="s">
        <v>212</v>
      </c>
      <c r="G164" s="33"/>
      <c r="H164" s="33"/>
      <c r="I164" s="150"/>
      <c r="J164" s="33"/>
      <c r="K164" s="33"/>
      <c r="L164" s="34"/>
      <c r="M164" s="151"/>
      <c r="N164" s="152"/>
      <c r="O164" s="54"/>
      <c r="P164" s="54"/>
      <c r="Q164" s="54"/>
      <c r="R164" s="54"/>
      <c r="S164" s="54"/>
      <c r="T164" s="55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125</v>
      </c>
      <c r="AU164" s="18" t="s">
        <v>80</v>
      </c>
    </row>
    <row r="165" spans="1:65" s="14" customFormat="1">
      <c r="B165" s="161"/>
      <c r="D165" s="154" t="s">
        <v>127</v>
      </c>
      <c r="E165" s="162" t="s">
        <v>3</v>
      </c>
      <c r="F165" s="163" t="s">
        <v>213</v>
      </c>
      <c r="H165" s="164">
        <v>135.47999999999999</v>
      </c>
      <c r="I165" s="165"/>
      <c r="L165" s="161"/>
      <c r="M165" s="166"/>
      <c r="N165" s="167"/>
      <c r="O165" s="167"/>
      <c r="P165" s="167"/>
      <c r="Q165" s="167"/>
      <c r="R165" s="167"/>
      <c r="S165" s="167"/>
      <c r="T165" s="168"/>
      <c r="AT165" s="162" t="s">
        <v>127</v>
      </c>
      <c r="AU165" s="162" t="s">
        <v>80</v>
      </c>
      <c r="AV165" s="14" t="s">
        <v>80</v>
      </c>
      <c r="AW165" s="14" t="s">
        <v>32</v>
      </c>
      <c r="AX165" s="14" t="s">
        <v>70</v>
      </c>
      <c r="AY165" s="162" t="s">
        <v>116</v>
      </c>
    </row>
    <row r="166" spans="1:65" s="15" customFormat="1">
      <c r="B166" s="169"/>
      <c r="D166" s="154" t="s">
        <v>127</v>
      </c>
      <c r="E166" s="170" t="s">
        <v>3</v>
      </c>
      <c r="F166" s="171" t="s">
        <v>130</v>
      </c>
      <c r="H166" s="172">
        <v>135.47999999999999</v>
      </c>
      <c r="I166" s="173"/>
      <c r="L166" s="169"/>
      <c r="M166" s="174"/>
      <c r="N166" s="175"/>
      <c r="O166" s="175"/>
      <c r="P166" s="175"/>
      <c r="Q166" s="175"/>
      <c r="R166" s="175"/>
      <c r="S166" s="175"/>
      <c r="T166" s="176"/>
      <c r="AT166" s="170" t="s">
        <v>127</v>
      </c>
      <c r="AU166" s="170" t="s">
        <v>80</v>
      </c>
      <c r="AV166" s="15" t="s">
        <v>123</v>
      </c>
      <c r="AW166" s="15" t="s">
        <v>32</v>
      </c>
      <c r="AX166" s="15" t="s">
        <v>78</v>
      </c>
      <c r="AY166" s="170" t="s">
        <v>116</v>
      </c>
    </row>
    <row r="167" spans="1:65" s="2" customFormat="1" ht="44.25" customHeight="1">
      <c r="A167" s="33"/>
      <c r="B167" s="134"/>
      <c r="C167" s="135" t="s">
        <v>214</v>
      </c>
      <c r="D167" s="135" t="s">
        <v>118</v>
      </c>
      <c r="E167" s="136" t="s">
        <v>215</v>
      </c>
      <c r="F167" s="137" t="s">
        <v>216</v>
      </c>
      <c r="G167" s="138" t="s">
        <v>217</v>
      </c>
      <c r="H167" s="139">
        <v>48.773000000000003</v>
      </c>
      <c r="I167" s="140"/>
      <c r="J167" s="141">
        <f>ROUND(I167*H167,2)</f>
        <v>0</v>
      </c>
      <c r="K167" s="137" t="s">
        <v>122</v>
      </c>
      <c r="L167" s="34"/>
      <c r="M167" s="142" t="s">
        <v>3</v>
      </c>
      <c r="N167" s="143" t="s">
        <v>41</v>
      </c>
      <c r="O167" s="54"/>
      <c r="P167" s="144">
        <f>O167*H167</f>
        <v>0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46" t="s">
        <v>123</v>
      </c>
      <c r="AT167" s="146" t="s">
        <v>118</v>
      </c>
      <c r="AU167" s="146" t="s">
        <v>80</v>
      </c>
      <c r="AY167" s="18" t="s">
        <v>116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8" t="s">
        <v>78</v>
      </c>
      <c r="BK167" s="147">
        <f>ROUND(I167*H167,2)</f>
        <v>0</v>
      </c>
      <c r="BL167" s="18" t="s">
        <v>123</v>
      </c>
      <c r="BM167" s="146" t="s">
        <v>218</v>
      </c>
    </row>
    <row r="168" spans="1:65" s="2" customFormat="1">
      <c r="A168" s="33"/>
      <c r="B168" s="34"/>
      <c r="C168" s="33"/>
      <c r="D168" s="148" t="s">
        <v>125</v>
      </c>
      <c r="E168" s="33"/>
      <c r="F168" s="149" t="s">
        <v>219</v>
      </c>
      <c r="G168" s="33"/>
      <c r="H168" s="33"/>
      <c r="I168" s="150"/>
      <c r="J168" s="33"/>
      <c r="K168" s="33"/>
      <c r="L168" s="34"/>
      <c r="M168" s="151"/>
      <c r="N168" s="152"/>
      <c r="O168" s="54"/>
      <c r="P168" s="54"/>
      <c r="Q168" s="54"/>
      <c r="R168" s="54"/>
      <c r="S168" s="54"/>
      <c r="T168" s="55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125</v>
      </c>
      <c r="AU168" s="18" t="s">
        <v>80</v>
      </c>
    </row>
    <row r="169" spans="1:65" s="14" customFormat="1">
      <c r="B169" s="161"/>
      <c r="D169" s="154" t="s">
        <v>127</v>
      </c>
      <c r="E169" s="162" t="s">
        <v>3</v>
      </c>
      <c r="F169" s="163" t="s">
        <v>220</v>
      </c>
      <c r="H169" s="164">
        <v>48.773000000000003</v>
      </c>
      <c r="I169" s="165"/>
      <c r="L169" s="161"/>
      <c r="M169" s="166"/>
      <c r="N169" s="167"/>
      <c r="O169" s="167"/>
      <c r="P169" s="167"/>
      <c r="Q169" s="167"/>
      <c r="R169" s="167"/>
      <c r="S169" s="167"/>
      <c r="T169" s="168"/>
      <c r="AT169" s="162" t="s">
        <v>127</v>
      </c>
      <c r="AU169" s="162" t="s">
        <v>80</v>
      </c>
      <c r="AV169" s="14" t="s">
        <v>80</v>
      </c>
      <c r="AW169" s="14" t="s">
        <v>32</v>
      </c>
      <c r="AX169" s="14" t="s">
        <v>70</v>
      </c>
      <c r="AY169" s="162" t="s">
        <v>116</v>
      </c>
    </row>
    <row r="170" spans="1:65" s="15" customFormat="1">
      <c r="B170" s="169"/>
      <c r="D170" s="154" t="s">
        <v>127</v>
      </c>
      <c r="E170" s="170" t="s">
        <v>3</v>
      </c>
      <c r="F170" s="171" t="s">
        <v>130</v>
      </c>
      <c r="H170" s="172">
        <v>48.773000000000003</v>
      </c>
      <c r="I170" s="173"/>
      <c r="L170" s="169"/>
      <c r="M170" s="174"/>
      <c r="N170" s="175"/>
      <c r="O170" s="175"/>
      <c r="P170" s="175"/>
      <c r="Q170" s="175"/>
      <c r="R170" s="175"/>
      <c r="S170" s="175"/>
      <c r="T170" s="176"/>
      <c r="AT170" s="170" t="s">
        <v>127</v>
      </c>
      <c r="AU170" s="170" t="s">
        <v>80</v>
      </c>
      <c r="AV170" s="15" t="s">
        <v>123</v>
      </c>
      <c r="AW170" s="15" t="s">
        <v>32</v>
      </c>
      <c r="AX170" s="15" t="s">
        <v>78</v>
      </c>
      <c r="AY170" s="170" t="s">
        <v>116</v>
      </c>
    </row>
    <row r="171" spans="1:65" s="2" customFormat="1" ht="37.9" customHeight="1">
      <c r="A171" s="33"/>
      <c r="B171" s="134"/>
      <c r="C171" s="135" t="s">
        <v>221</v>
      </c>
      <c r="D171" s="135" t="s">
        <v>118</v>
      </c>
      <c r="E171" s="136" t="s">
        <v>222</v>
      </c>
      <c r="F171" s="137" t="s">
        <v>223</v>
      </c>
      <c r="G171" s="138" t="s">
        <v>197</v>
      </c>
      <c r="H171" s="139">
        <v>70.096000000000004</v>
      </c>
      <c r="I171" s="140"/>
      <c r="J171" s="141">
        <f>ROUND(I171*H171,2)</f>
        <v>0</v>
      </c>
      <c r="K171" s="137" t="s">
        <v>122</v>
      </c>
      <c r="L171" s="34"/>
      <c r="M171" s="142" t="s">
        <v>3</v>
      </c>
      <c r="N171" s="143" t="s">
        <v>41</v>
      </c>
      <c r="O171" s="54"/>
      <c r="P171" s="144">
        <f>O171*H171</f>
        <v>0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46" t="s">
        <v>123</v>
      </c>
      <c r="AT171" s="146" t="s">
        <v>118</v>
      </c>
      <c r="AU171" s="146" t="s">
        <v>80</v>
      </c>
      <c r="AY171" s="18" t="s">
        <v>116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8" t="s">
        <v>78</v>
      </c>
      <c r="BK171" s="147">
        <f>ROUND(I171*H171,2)</f>
        <v>0</v>
      </c>
      <c r="BL171" s="18" t="s">
        <v>123</v>
      </c>
      <c r="BM171" s="146" t="s">
        <v>224</v>
      </c>
    </row>
    <row r="172" spans="1:65" s="2" customFormat="1">
      <c r="A172" s="33"/>
      <c r="B172" s="34"/>
      <c r="C172" s="33"/>
      <c r="D172" s="148" t="s">
        <v>125</v>
      </c>
      <c r="E172" s="33"/>
      <c r="F172" s="149" t="s">
        <v>225</v>
      </c>
      <c r="G172" s="33"/>
      <c r="H172" s="33"/>
      <c r="I172" s="150"/>
      <c r="J172" s="33"/>
      <c r="K172" s="33"/>
      <c r="L172" s="34"/>
      <c r="M172" s="151"/>
      <c r="N172" s="152"/>
      <c r="O172" s="54"/>
      <c r="P172" s="54"/>
      <c r="Q172" s="54"/>
      <c r="R172" s="54"/>
      <c r="S172" s="54"/>
      <c r="T172" s="5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125</v>
      </c>
      <c r="AU172" s="18" t="s">
        <v>80</v>
      </c>
    </row>
    <row r="173" spans="1:65" s="2" customFormat="1" ht="37.9" customHeight="1">
      <c r="A173" s="33"/>
      <c r="B173" s="134"/>
      <c r="C173" s="135" t="s">
        <v>226</v>
      </c>
      <c r="D173" s="135" t="s">
        <v>118</v>
      </c>
      <c r="E173" s="136" t="s">
        <v>227</v>
      </c>
      <c r="F173" s="137" t="s">
        <v>228</v>
      </c>
      <c r="G173" s="138" t="s">
        <v>121</v>
      </c>
      <c r="H173" s="139">
        <v>225.1</v>
      </c>
      <c r="I173" s="140"/>
      <c r="J173" s="141">
        <f>ROUND(I173*H173,2)</f>
        <v>0</v>
      </c>
      <c r="K173" s="137" t="s">
        <v>122</v>
      </c>
      <c r="L173" s="34"/>
      <c r="M173" s="142" t="s">
        <v>3</v>
      </c>
      <c r="N173" s="143" t="s">
        <v>41</v>
      </c>
      <c r="O173" s="54"/>
      <c r="P173" s="144">
        <f>O173*H173</f>
        <v>0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46" t="s">
        <v>123</v>
      </c>
      <c r="AT173" s="146" t="s">
        <v>118</v>
      </c>
      <c r="AU173" s="146" t="s">
        <v>80</v>
      </c>
      <c r="AY173" s="18" t="s">
        <v>116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8" t="s">
        <v>78</v>
      </c>
      <c r="BK173" s="147">
        <f>ROUND(I173*H173,2)</f>
        <v>0</v>
      </c>
      <c r="BL173" s="18" t="s">
        <v>123</v>
      </c>
      <c r="BM173" s="146" t="s">
        <v>229</v>
      </c>
    </row>
    <row r="174" spans="1:65" s="2" customFormat="1">
      <c r="A174" s="33"/>
      <c r="B174" s="34"/>
      <c r="C174" s="33"/>
      <c r="D174" s="148" t="s">
        <v>125</v>
      </c>
      <c r="E174" s="33"/>
      <c r="F174" s="149" t="s">
        <v>230</v>
      </c>
      <c r="G174" s="33"/>
      <c r="H174" s="33"/>
      <c r="I174" s="150"/>
      <c r="J174" s="33"/>
      <c r="K174" s="33"/>
      <c r="L174" s="34"/>
      <c r="M174" s="151"/>
      <c r="N174" s="152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125</v>
      </c>
      <c r="AU174" s="18" t="s">
        <v>80</v>
      </c>
    </row>
    <row r="175" spans="1:65" s="13" customFormat="1" ht="22.5">
      <c r="B175" s="153"/>
      <c r="D175" s="154" t="s">
        <v>127</v>
      </c>
      <c r="E175" s="155" t="s">
        <v>3</v>
      </c>
      <c r="F175" s="156" t="s">
        <v>231</v>
      </c>
      <c r="H175" s="155" t="s">
        <v>3</v>
      </c>
      <c r="I175" s="157"/>
      <c r="L175" s="153"/>
      <c r="M175" s="158"/>
      <c r="N175" s="159"/>
      <c r="O175" s="159"/>
      <c r="P175" s="159"/>
      <c r="Q175" s="159"/>
      <c r="R175" s="159"/>
      <c r="S175" s="159"/>
      <c r="T175" s="160"/>
      <c r="AT175" s="155" t="s">
        <v>127</v>
      </c>
      <c r="AU175" s="155" t="s">
        <v>80</v>
      </c>
      <c r="AV175" s="13" t="s">
        <v>78</v>
      </c>
      <c r="AW175" s="13" t="s">
        <v>32</v>
      </c>
      <c r="AX175" s="13" t="s">
        <v>70</v>
      </c>
      <c r="AY175" s="155" t="s">
        <v>116</v>
      </c>
    </row>
    <row r="176" spans="1:65" s="14" customFormat="1">
      <c r="B176" s="161"/>
      <c r="D176" s="154" t="s">
        <v>127</v>
      </c>
      <c r="E176" s="162" t="s">
        <v>3</v>
      </c>
      <c r="F176" s="163" t="s">
        <v>232</v>
      </c>
      <c r="H176" s="164">
        <v>19.8</v>
      </c>
      <c r="I176" s="165"/>
      <c r="L176" s="161"/>
      <c r="M176" s="166"/>
      <c r="N176" s="167"/>
      <c r="O176" s="167"/>
      <c r="P176" s="167"/>
      <c r="Q176" s="167"/>
      <c r="R176" s="167"/>
      <c r="S176" s="167"/>
      <c r="T176" s="168"/>
      <c r="AT176" s="162" t="s">
        <v>127</v>
      </c>
      <c r="AU176" s="162" t="s">
        <v>80</v>
      </c>
      <c r="AV176" s="14" t="s">
        <v>80</v>
      </c>
      <c r="AW176" s="14" t="s">
        <v>32</v>
      </c>
      <c r="AX176" s="14" t="s">
        <v>70</v>
      </c>
      <c r="AY176" s="162" t="s">
        <v>116</v>
      </c>
    </row>
    <row r="177" spans="1:65" s="14" customFormat="1">
      <c r="B177" s="161"/>
      <c r="D177" s="154" t="s">
        <v>127</v>
      </c>
      <c r="E177" s="162" t="s">
        <v>3</v>
      </c>
      <c r="F177" s="163" t="s">
        <v>233</v>
      </c>
      <c r="H177" s="164">
        <v>205.3</v>
      </c>
      <c r="I177" s="165"/>
      <c r="L177" s="161"/>
      <c r="M177" s="166"/>
      <c r="N177" s="167"/>
      <c r="O177" s="167"/>
      <c r="P177" s="167"/>
      <c r="Q177" s="167"/>
      <c r="R177" s="167"/>
      <c r="S177" s="167"/>
      <c r="T177" s="168"/>
      <c r="AT177" s="162" t="s">
        <v>127</v>
      </c>
      <c r="AU177" s="162" t="s">
        <v>80</v>
      </c>
      <c r="AV177" s="14" t="s">
        <v>80</v>
      </c>
      <c r="AW177" s="14" t="s">
        <v>32</v>
      </c>
      <c r="AX177" s="14" t="s">
        <v>70</v>
      </c>
      <c r="AY177" s="162" t="s">
        <v>116</v>
      </c>
    </row>
    <row r="178" spans="1:65" s="15" customFormat="1">
      <c r="B178" s="169"/>
      <c r="D178" s="154" t="s">
        <v>127</v>
      </c>
      <c r="E178" s="170" t="s">
        <v>3</v>
      </c>
      <c r="F178" s="171" t="s">
        <v>130</v>
      </c>
      <c r="H178" s="172">
        <v>225.10000000000002</v>
      </c>
      <c r="I178" s="173"/>
      <c r="L178" s="169"/>
      <c r="M178" s="174"/>
      <c r="N178" s="175"/>
      <c r="O178" s="175"/>
      <c r="P178" s="175"/>
      <c r="Q178" s="175"/>
      <c r="R178" s="175"/>
      <c r="S178" s="175"/>
      <c r="T178" s="176"/>
      <c r="AT178" s="170" t="s">
        <v>127</v>
      </c>
      <c r="AU178" s="170" t="s">
        <v>80</v>
      </c>
      <c r="AV178" s="15" t="s">
        <v>123</v>
      </c>
      <c r="AW178" s="15" t="s">
        <v>32</v>
      </c>
      <c r="AX178" s="15" t="s">
        <v>78</v>
      </c>
      <c r="AY178" s="170" t="s">
        <v>116</v>
      </c>
    </row>
    <row r="179" spans="1:65" s="2" customFormat="1" ht="16.5" customHeight="1">
      <c r="A179" s="33"/>
      <c r="B179" s="134"/>
      <c r="C179" s="185" t="s">
        <v>9</v>
      </c>
      <c r="D179" s="185" t="s">
        <v>234</v>
      </c>
      <c r="E179" s="186" t="s">
        <v>235</v>
      </c>
      <c r="F179" s="187" t="s">
        <v>236</v>
      </c>
      <c r="G179" s="188" t="s">
        <v>217</v>
      </c>
      <c r="H179" s="189">
        <v>90.04</v>
      </c>
      <c r="I179" s="190"/>
      <c r="J179" s="191">
        <f>ROUND(I179*H179,2)</f>
        <v>0</v>
      </c>
      <c r="K179" s="187" t="s">
        <v>122</v>
      </c>
      <c r="L179" s="192"/>
      <c r="M179" s="193" t="s">
        <v>3</v>
      </c>
      <c r="N179" s="194" t="s">
        <v>41</v>
      </c>
      <c r="O179" s="54"/>
      <c r="P179" s="144">
        <f>O179*H179</f>
        <v>0</v>
      </c>
      <c r="Q179" s="144">
        <v>1</v>
      </c>
      <c r="R179" s="144">
        <f>Q179*H179</f>
        <v>90.04</v>
      </c>
      <c r="S179" s="144">
        <v>0</v>
      </c>
      <c r="T179" s="14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6" t="s">
        <v>183</v>
      </c>
      <c r="AT179" s="146" t="s">
        <v>234</v>
      </c>
      <c r="AU179" s="146" t="s">
        <v>80</v>
      </c>
      <c r="AY179" s="18" t="s">
        <v>116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78</v>
      </c>
      <c r="BK179" s="147">
        <f>ROUND(I179*H179,2)</f>
        <v>0</v>
      </c>
      <c r="BL179" s="18" t="s">
        <v>123</v>
      </c>
      <c r="BM179" s="146" t="s">
        <v>237</v>
      </c>
    </row>
    <row r="180" spans="1:65" s="14" customFormat="1">
      <c r="B180" s="161"/>
      <c r="D180" s="154" t="s">
        <v>127</v>
      </c>
      <c r="E180" s="162" t="s">
        <v>3</v>
      </c>
      <c r="F180" s="163" t="s">
        <v>238</v>
      </c>
      <c r="H180" s="164">
        <v>90.04</v>
      </c>
      <c r="I180" s="165"/>
      <c r="L180" s="161"/>
      <c r="M180" s="166"/>
      <c r="N180" s="167"/>
      <c r="O180" s="167"/>
      <c r="P180" s="167"/>
      <c r="Q180" s="167"/>
      <c r="R180" s="167"/>
      <c r="S180" s="167"/>
      <c r="T180" s="168"/>
      <c r="AT180" s="162" t="s">
        <v>127</v>
      </c>
      <c r="AU180" s="162" t="s">
        <v>80</v>
      </c>
      <c r="AV180" s="14" t="s">
        <v>80</v>
      </c>
      <c r="AW180" s="14" t="s">
        <v>32</v>
      </c>
      <c r="AX180" s="14" t="s">
        <v>70</v>
      </c>
      <c r="AY180" s="162" t="s">
        <v>116</v>
      </c>
    </row>
    <row r="181" spans="1:65" s="15" customFormat="1">
      <c r="B181" s="169"/>
      <c r="D181" s="154" t="s">
        <v>127</v>
      </c>
      <c r="E181" s="170" t="s">
        <v>3</v>
      </c>
      <c r="F181" s="171" t="s">
        <v>130</v>
      </c>
      <c r="H181" s="172">
        <v>90.04</v>
      </c>
      <c r="I181" s="173"/>
      <c r="L181" s="169"/>
      <c r="M181" s="174"/>
      <c r="N181" s="175"/>
      <c r="O181" s="175"/>
      <c r="P181" s="175"/>
      <c r="Q181" s="175"/>
      <c r="R181" s="175"/>
      <c r="S181" s="175"/>
      <c r="T181" s="176"/>
      <c r="AT181" s="170" t="s">
        <v>127</v>
      </c>
      <c r="AU181" s="170" t="s">
        <v>80</v>
      </c>
      <c r="AV181" s="15" t="s">
        <v>123</v>
      </c>
      <c r="AW181" s="15" t="s">
        <v>32</v>
      </c>
      <c r="AX181" s="15" t="s">
        <v>78</v>
      </c>
      <c r="AY181" s="170" t="s">
        <v>116</v>
      </c>
    </row>
    <row r="182" spans="1:65" s="2" customFormat="1" ht="37.9" customHeight="1">
      <c r="A182" s="33"/>
      <c r="B182" s="134"/>
      <c r="C182" s="135" t="s">
        <v>239</v>
      </c>
      <c r="D182" s="135" t="s">
        <v>118</v>
      </c>
      <c r="E182" s="136" t="s">
        <v>240</v>
      </c>
      <c r="F182" s="137" t="s">
        <v>241</v>
      </c>
      <c r="G182" s="138" t="s">
        <v>121</v>
      </c>
      <c r="H182" s="139">
        <v>225.1</v>
      </c>
      <c r="I182" s="140"/>
      <c r="J182" s="141">
        <f>ROUND(I182*H182,2)</f>
        <v>0</v>
      </c>
      <c r="K182" s="137" t="s">
        <v>122</v>
      </c>
      <c r="L182" s="34"/>
      <c r="M182" s="142" t="s">
        <v>3</v>
      </c>
      <c r="N182" s="143" t="s">
        <v>41</v>
      </c>
      <c r="O182" s="54"/>
      <c r="P182" s="144">
        <f>O182*H182</f>
        <v>0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46" t="s">
        <v>123</v>
      </c>
      <c r="AT182" s="146" t="s">
        <v>118</v>
      </c>
      <c r="AU182" s="146" t="s">
        <v>80</v>
      </c>
      <c r="AY182" s="18" t="s">
        <v>116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8" t="s">
        <v>78</v>
      </c>
      <c r="BK182" s="147">
        <f>ROUND(I182*H182,2)</f>
        <v>0</v>
      </c>
      <c r="BL182" s="18" t="s">
        <v>123</v>
      </c>
      <c r="BM182" s="146" t="s">
        <v>242</v>
      </c>
    </row>
    <row r="183" spans="1:65" s="2" customFormat="1">
      <c r="A183" s="33"/>
      <c r="B183" s="34"/>
      <c r="C183" s="33"/>
      <c r="D183" s="148" t="s">
        <v>125</v>
      </c>
      <c r="E183" s="33"/>
      <c r="F183" s="149" t="s">
        <v>243</v>
      </c>
      <c r="G183" s="33"/>
      <c r="H183" s="33"/>
      <c r="I183" s="150"/>
      <c r="J183" s="33"/>
      <c r="K183" s="33"/>
      <c r="L183" s="34"/>
      <c r="M183" s="151"/>
      <c r="N183" s="152"/>
      <c r="O183" s="54"/>
      <c r="P183" s="54"/>
      <c r="Q183" s="54"/>
      <c r="R183" s="54"/>
      <c r="S183" s="54"/>
      <c r="T183" s="55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125</v>
      </c>
      <c r="AU183" s="18" t="s">
        <v>80</v>
      </c>
    </row>
    <row r="184" spans="1:65" s="2" customFormat="1" ht="16.5" customHeight="1">
      <c r="A184" s="33"/>
      <c r="B184" s="134"/>
      <c r="C184" s="185" t="s">
        <v>244</v>
      </c>
      <c r="D184" s="185" t="s">
        <v>234</v>
      </c>
      <c r="E184" s="186" t="s">
        <v>245</v>
      </c>
      <c r="F184" s="187" t="s">
        <v>246</v>
      </c>
      <c r="G184" s="188" t="s">
        <v>247</v>
      </c>
      <c r="H184" s="189">
        <v>4.5019999999999998</v>
      </c>
      <c r="I184" s="190"/>
      <c r="J184" s="191">
        <f>ROUND(I184*H184,2)</f>
        <v>0</v>
      </c>
      <c r="K184" s="187" t="s">
        <v>122</v>
      </c>
      <c r="L184" s="192"/>
      <c r="M184" s="193" t="s">
        <v>3</v>
      </c>
      <c r="N184" s="194" t="s">
        <v>41</v>
      </c>
      <c r="O184" s="54"/>
      <c r="P184" s="144">
        <f>O184*H184</f>
        <v>0</v>
      </c>
      <c r="Q184" s="144">
        <v>1E-3</v>
      </c>
      <c r="R184" s="144">
        <f>Q184*H184</f>
        <v>4.5019999999999999E-3</v>
      </c>
      <c r="S184" s="144">
        <v>0</v>
      </c>
      <c r="T184" s="14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46" t="s">
        <v>183</v>
      </c>
      <c r="AT184" s="146" t="s">
        <v>234</v>
      </c>
      <c r="AU184" s="146" t="s">
        <v>80</v>
      </c>
      <c r="AY184" s="18" t="s">
        <v>116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8" t="s">
        <v>78</v>
      </c>
      <c r="BK184" s="147">
        <f>ROUND(I184*H184,2)</f>
        <v>0</v>
      </c>
      <c r="BL184" s="18" t="s">
        <v>123</v>
      </c>
      <c r="BM184" s="146" t="s">
        <v>248</v>
      </c>
    </row>
    <row r="185" spans="1:65" s="14" customFormat="1">
      <c r="B185" s="161"/>
      <c r="D185" s="154" t="s">
        <v>127</v>
      </c>
      <c r="E185" s="162" t="s">
        <v>3</v>
      </c>
      <c r="F185" s="163" t="s">
        <v>249</v>
      </c>
      <c r="H185" s="164">
        <v>4.5019999999999998</v>
      </c>
      <c r="I185" s="165"/>
      <c r="L185" s="161"/>
      <c r="M185" s="166"/>
      <c r="N185" s="167"/>
      <c r="O185" s="167"/>
      <c r="P185" s="167"/>
      <c r="Q185" s="167"/>
      <c r="R185" s="167"/>
      <c r="S185" s="167"/>
      <c r="T185" s="168"/>
      <c r="AT185" s="162" t="s">
        <v>127</v>
      </c>
      <c r="AU185" s="162" t="s">
        <v>80</v>
      </c>
      <c r="AV185" s="14" t="s">
        <v>80</v>
      </c>
      <c r="AW185" s="14" t="s">
        <v>32</v>
      </c>
      <c r="AX185" s="14" t="s">
        <v>70</v>
      </c>
      <c r="AY185" s="162" t="s">
        <v>116</v>
      </c>
    </row>
    <row r="186" spans="1:65" s="15" customFormat="1">
      <c r="B186" s="169"/>
      <c r="D186" s="154" t="s">
        <v>127</v>
      </c>
      <c r="E186" s="170" t="s">
        <v>3</v>
      </c>
      <c r="F186" s="171" t="s">
        <v>130</v>
      </c>
      <c r="H186" s="172">
        <v>4.5019999999999998</v>
      </c>
      <c r="I186" s="173"/>
      <c r="L186" s="169"/>
      <c r="M186" s="174"/>
      <c r="N186" s="175"/>
      <c r="O186" s="175"/>
      <c r="P186" s="175"/>
      <c r="Q186" s="175"/>
      <c r="R186" s="175"/>
      <c r="S186" s="175"/>
      <c r="T186" s="176"/>
      <c r="AT186" s="170" t="s">
        <v>127</v>
      </c>
      <c r="AU186" s="170" t="s">
        <v>80</v>
      </c>
      <c r="AV186" s="15" t="s">
        <v>123</v>
      </c>
      <c r="AW186" s="15" t="s">
        <v>32</v>
      </c>
      <c r="AX186" s="15" t="s">
        <v>78</v>
      </c>
      <c r="AY186" s="170" t="s">
        <v>116</v>
      </c>
    </row>
    <row r="187" spans="1:65" s="2" customFormat="1" ht="21.75" customHeight="1">
      <c r="A187" s="33"/>
      <c r="B187" s="134"/>
      <c r="C187" s="135" t="s">
        <v>250</v>
      </c>
      <c r="D187" s="135" t="s">
        <v>118</v>
      </c>
      <c r="E187" s="136" t="s">
        <v>251</v>
      </c>
      <c r="F187" s="137" t="s">
        <v>252</v>
      </c>
      <c r="G187" s="138" t="s">
        <v>121</v>
      </c>
      <c r="H187" s="139">
        <v>450.2</v>
      </c>
      <c r="I187" s="140"/>
      <c r="J187" s="141">
        <f>ROUND(I187*H187,2)</f>
        <v>0</v>
      </c>
      <c r="K187" s="137" t="s">
        <v>122</v>
      </c>
      <c r="L187" s="34"/>
      <c r="M187" s="142" t="s">
        <v>3</v>
      </c>
      <c r="N187" s="143" t="s">
        <v>41</v>
      </c>
      <c r="O187" s="54"/>
      <c r="P187" s="144">
        <f>O187*H187</f>
        <v>0</v>
      </c>
      <c r="Q187" s="144">
        <v>0</v>
      </c>
      <c r="R187" s="144">
        <f>Q187*H187</f>
        <v>0</v>
      </c>
      <c r="S187" s="144">
        <v>0</v>
      </c>
      <c r="T187" s="14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46" t="s">
        <v>123</v>
      </c>
      <c r="AT187" s="146" t="s">
        <v>118</v>
      </c>
      <c r="AU187" s="146" t="s">
        <v>80</v>
      </c>
      <c r="AY187" s="18" t="s">
        <v>116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8" t="s">
        <v>78</v>
      </c>
      <c r="BK187" s="147">
        <f>ROUND(I187*H187,2)</f>
        <v>0</v>
      </c>
      <c r="BL187" s="18" t="s">
        <v>123</v>
      </c>
      <c r="BM187" s="146" t="s">
        <v>253</v>
      </c>
    </row>
    <row r="188" spans="1:65" s="2" customFormat="1">
      <c r="A188" s="33"/>
      <c r="B188" s="34"/>
      <c r="C188" s="33"/>
      <c r="D188" s="148" t="s">
        <v>125</v>
      </c>
      <c r="E188" s="33"/>
      <c r="F188" s="149" t="s">
        <v>254</v>
      </c>
      <c r="G188" s="33"/>
      <c r="H188" s="33"/>
      <c r="I188" s="150"/>
      <c r="J188" s="33"/>
      <c r="K188" s="33"/>
      <c r="L188" s="34"/>
      <c r="M188" s="151"/>
      <c r="N188" s="152"/>
      <c r="O188" s="54"/>
      <c r="P188" s="54"/>
      <c r="Q188" s="54"/>
      <c r="R188" s="54"/>
      <c r="S188" s="54"/>
      <c r="T188" s="55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125</v>
      </c>
      <c r="AU188" s="18" t="s">
        <v>80</v>
      </c>
    </row>
    <row r="189" spans="1:65" s="14" customFormat="1">
      <c r="B189" s="161"/>
      <c r="D189" s="154" t="s">
        <v>127</v>
      </c>
      <c r="E189" s="162" t="s">
        <v>3</v>
      </c>
      <c r="F189" s="163" t="s">
        <v>255</v>
      </c>
      <c r="H189" s="164">
        <v>450.2</v>
      </c>
      <c r="I189" s="165"/>
      <c r="L189" s="161"/>
      <c r="M189" s="166"/>
      <c r="N189" s="167"/>
      <c r="O189" s="167"/>
      <c r="P189" s="167"/>
      <c r="Q189" s="167"/>
      <c r="R189" s="167"/>
      <c r="S189" s="167"/>
      <c r="T189" s="168"/>
      <c r="AT189" s="162" t="s">
        <v>127</v>
      </c>
      <c r="AU189" s="162" t="s">
        <v>80</v>
      </c>
      <c r="AV189" s="14" t="s">
        <v>80</v>
      </c>
      <c r="AW189" s="14" t="s">
        <v>32</v>
      </c>
      <c r="AX189" s="14" t="s">
        <v>70</v>
      </c>
      <c r="AY189" s="162" t="s">
        <v>116</v>
      </c>
    </row>
    <row r="190" spans="1:65" s="15" customFormat="1">
      <c r="B190" s="169"/>
      <c r="D190" s="154" t="s">
        <v>127</v>
      </c>
      <c r="E190" s="170" t="s">
        <v>3</v>
      </c>
      <c r="F190" s="171" t="s">
        <v>130</v>
      </c>
      <c r="H190" s="172">
        <v>450.2</v>
      </c>
      <c r="I190" s="173"/>
      <c r="L190" s="169"/>
      <c r="M190" s="174"/>
      <c r="N190" s="175"/>
      <c r="O190" s="175"/>
      <c r="P190" s="175"/>
      <c r="Q190" s="175"/>
      <c r="R190" s="175"/>
      <c r="S190" s="175"/>
      <c r="T190" s="176"/>
      <c r="AT190" s="170" t="s">
        <v>127</v>
      </c>
      <c r="AU190" s="170" t="s">
        <v>80</v>
      </c>
      <c r="AV190" s="15" t="s">
        <v>123</v>
      </c>
      <c r="AW190" s="15" t="s">
        <v>32</v>
      </c>
      <c r="AX190" s="15" t="s">
        <v>78</v>
      </c>
      <c r="AY190" s="170" t="s">
        <v>116</v>
      </c>
    </row>
    <row r="191" spans="1:65" s="2" customFormat="1" ht="21.75" customHeight="1">
      <c r="A191" s="33"/>
      <c r="B191" s="134"/>
      <c r="C191" s="135" t="s">
        <v>256</v>
      </c>
      <c r="D191" s="135" t="s">
        <v>118</v>
      </c>
      <c r="E191" s="136" t="s">
        <v>257</v>
      </c>
      <c r="F191" s="137" t="s">
        <v>258</v>
      </c>
      <c r="G191" s="138" t="s">
        <v>121</v>
      </c>
      <c r="H191" s="139">
        <v>225.1</v>
      </c>
      <c r="I191" s="140"/>
      <c r="J191" s="141">
        <f>ROUND(I191*H191,2)</f>
        <v>0</v>
      </c>
      <c r="K191" s="137" t="s">
        <v>122</v>
      </c>
      <c r="L191" s="34"/>
      <c r="M191" s="142" t="s">
        <v>3</v>
      </c>
      <c r="N191" s="143" t="s">
        <v>41</v>
      </c>
      <c r="O191" s="54"/>
      <c r="P191" s="144">
        <f>O191*H191</f>
        <v>0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6" t="s">
        <v>123</v>
      </c>
      <c r="AT191" s="146" t="s">
        <v>118</v>
      </c>
      <c r="AU191" s="146" t="s">
        <v>80</v>
      </c>
      <c r="AY191" s="18" t="s">
        <v>116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8" t="s">
        <v>78</v>
      </c>
      <c r="BK191" s="147">
        <f>ROUND(I191*H191,2)</f>
        <v>0</v>
      </c>
      <c r="BL191" s="18" t="s">
        <v>123</v>
      </c>
      <c r="BM191" s="146" t="s">
        <v>259</v>
      </c>
    </row>
    <row r="192" spans="1:65" s="2" customFormat="1">
      <c r="A192" s="33"/>
      <c r="B192" s="34"/>
      <c r="C192" s="33"/>
      <c r="D192" s="148" t="s">
        <v>125</v>
      </c>
      <c r="E192" s="33"/>
      <c r="F192" s="149" t="s">
        <v>260</v>
      </c>
      <c r="G192" s="33"/>
      <c r="H192" s="33"/>
      <c r="I192" s="150"/>
      <c r="J192" s="33"/>
      <c r="K192" s="33"/>
      <c r="L192" s="34"/>
      <c r="M192" s="151"/>
      <c r="N192" s="152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125</v>
      </c>
      <c r="AU192" s="18" t="s">
        <v>80</v>
      </c>
    </row>
    <row r="193" spans="1:65" s="14" customFormat="1">
      <c r="B193" s="161"/>
      <c r="D193" s="154" t="s">
        <v>127</v>
      </c>
      <c r="E193" s="162" t="s">
        <v>3</v>
      </c>
      <c r="F193" s="163" t="s">
        <v>261</v>
      </c>
      <c r="H193" s="164">
        <v>225.1</v>
      </c>
      <c r="I193" s="165"/>
      <c r="L193" s="161"/>
      <c r="M193" s="166"/>
      <c r="N193" s="167"/>
      <c r="O193" s="167"/>
      <c r="P193" s="167"/>
      <c r="Q193" s="167"/>
      <c r="R193" s="167"/>
      <c r="S193" s="167"/>
      <c r="T193" s="168"/>
      <c r="AT193" s="162" t="s">
        <v>127</v>
      </c>
      <c r="AU193" s="162" t="s">
        <v>80</v>
      </c>
      <c r="AV193" s="14" t="s">
        <v>80</v>
      </c>
      <c r="AW193" s="14" t="s">
        <v>32</v>
      </c>
      <c r="AX193" s="14" t="s">
        <v>70</v>
      </c>
      <c r="AY193" s="162" t="s">
        <v>116</v>
      </c>
    </row>
    <row r="194" spans="1:65" s="15" customFormat="1">
      <c r="B194" s="169"/>
      <c r="D194" s="154" t="s">
        <v>127</v>
      </c>
      <c r="E194" s="170" t="s">
        <v>3</v>
      </c>
      <c r="F194" s="171" t="s">
        <v>130</v>
      </c>
      <c r="H194" s="172">
        <v>225.1</v>
      </c>
      <c r="I194" s="173"/>
      <c r="L194" s="169"/>
      <c r="M194" s="174"/>
      <c r="N194" s="175"/>
      <c r="O194" s="175"/>
      <c r="P194" s="175"/>
      <c r="Q194" s="175"/>
      <c r="R194" s="175"/>
      <c r="S194" s="175"/>
      <c r="T194" s="176"/>
      <c r="AT194" s="170" t="s">
        <v>127</v>
      </c>
      <c r="AU194" s="170" t="s">
        <v>80</v>
      </c>
      <c r="AV194" s="15" t="s">
        <v>123</v>
      </c>
      <c r="AW194" s="15" t="s">
        <v>32</v>
      </c>
      <c r="AX194" s="15" t="s">
        <v>78</v>
      </c>
      <c r="AY194" s="170" t="s">
        <v>116</v>
      </c>
    </row>
    <row r="195" spans="1:65" s="2" customFormat="1" ht="33" customHeight="1">
      <c r="A195" s="33"/>
      <c r="B195" s="134"/>
      <c r="C195" s="135" t="s">
        <v>262</v>
      </c>
      <c r="D195" s="135" t="s">
        <v>118</v>
      </c>
      <c r="E195" s="136" t="s">
        <v>263</v>
      </c>
      <c r="F195" s="137" t="s">
        <v>264</v>
      </c>
      <c r="G195" s="138" t="s">
        <v>121</v>
      </c>
      <c r="H195" s="139">
        <v>882.3</v>
      </c>
      <c r="I195" s="140"/>
      <c r="J195" s="141">
        <f>ROUND(I195*H195,2)</f>
        <v>0</v>
      </c>
      <c r="K195" s="137" t="s">
        <v>122</v>
      </c>
      <c r="L195" s="34"/>
      <c r="M195" s="142" t="s">
        <v>3</v>
      </c>
      <c r="N195" s="143" t="s">
        <v>41</v>
      </c>
      <c r="O195" s="54"/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46" t="s">
        <v>123</v>
      </c>
      <c r="AT195" s="146" t="s">
        <v>118</v>
      </c>
      <c r="AU195" s="146" t="s">
        <v>80</v>
      </c>
      <c r="AY195" s="18" t="s">
        <v>116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8" t="s">
        <v>78</v>
      </c>
      <c r="BK195" s="147">
        <f>ROUND(I195*H195,2)</f>
        <v>0</v>
      </c>
      <c r="BL195" s="18" t="s">
        <v>123</v>
      </c>
      <c r="BM195" s="146" t="s">
        <v>265</v>
      </c>
    </row>
    <row r="196" spans="1:65" s="2" customFormat="1">
      <c r="A196" s="33"/>
      <c r="B196" s="34"/>
      <c r="C196" s="33"/>
      <c r="D196" s="148" t="s">
        <v>125</v>
      </c>
      <c r="E196" s="33"/>
      <c r="F196" s="149" t="s">
        <v>266</v>
      </c>
      <c r="G196" s="33"/>
      <c r="H196" s="33"/>
      <c r="I196" s="150"/>
      <c r="J196" s="33"/>
      <c r="K196" s="33"/>
      <c r="L196" s="34"/>
      <c r="M196" s="151"/>
      <c r="N196" s="152"/>
      <c r="O196" s="54"/>
      <c r="P196" s="54"/>
      <c r="Q196" s="54"/>
      <c r="R196" s="54"/>
      <c r="S196" s="54"/>
      <c r="T196" s="55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125</v>
      </c>
      <c r="AU196" s="18" t="s">
        <v>80</v>
      </c>
    </row>
    <row r="197" spans="1:65" s="13" customFormat="1">
      <c r="B197" s="153"/>
      <c r="D197" s="154" t="s">
        <v>127</v>
      </c>
      <c r="E197" s="155" t="s">
        <v>3</v>
      </c>
      <c r="F197" s="156" t="s">
        <v>267</v>
      </c>
      <c r="H197" s="155" t="s">
        <v>3</v>
      </c>
      <c r="I197" s="157"/>
      <c r="L197" s="153"/>
      <c r="M197" s="158"/>
      <c r="N197" s="159"/>
      <c r="O197" s="159"/>
      <c r="P197" s="159"/>
      <c r="Q197" s="159"/>
      <c r="R197" s="159"/>
      <c r="S197" s="159"/>
      <c r="T197" s="160"/>
      <c r="AT197" s="155" t="s">
        <v>127</v>
      </c>
      <c r="AU197" s="155" t="s">
        <v>80</v>
      </c>
      <c r="AV197" s="13" t="s">
        <v>78</v>
      </c>
      <c r="AW197" s="13" t="s">
        <v>32</v>
      </c>
      <c r="AX197" s="13" t="s">
        <v>70</v>
      </c>
      <c r="AY197" s="155" t="s">
        <v>116</v>
      </c>
    </row>
    <row r="198" spans="1:65" s="14" customFormat="1">
      <c r="B198" s="161"/>
      <c r="D198" s="154" t="s">
        <v>127</v>
      </c>
      <c r="E198" s="162" t="s">
        <v>3</v>
      </c>
      <c r="F198" s="163" t="s">
        <v>268</v>
      </c>
      <c r="H198" s="164">
        <v>746.82</v>
      </c>
      <c r="I198" s="165"/>
      <c r="L198" s="161"/>
      <c r="M198" s="166"/>
      <c r="N198" s="167"/>
      <c r="O198" s="167"/>
      <c r="P198" s="167"/>
      <c r="Q198" s="167"/>
      <c r="R198" s="167"/>
      <c r="S198" s="167"/>
      <c r="T198" s="168"/>
      <c r="AT198" s="162" t="s">
        <v>127</v>
      </c>
      <c r="AU198" s="162" t="s">
        <v>80</v>
      </c>
      <c r="AV198" s="14" t="s">
        <v>80</v>
      </c>
      <c r="AW198" s="14" t="s">
        <v>32</v>
      </c>
      <c r="AX198" s="14" t="s">
        <v>70</v>
      </c>
      <c r="AY198" s="162" t="s">
        <v>116</v>
      </c>
    </row>
    <row r="199" spans="1:65" s="13" customFormat="1">
      <c r="B199" s="153"/>
      <c r="D199" s="154" t="s">
        <v>127</v>
      </c>
      <c r="E199" s="155" t="s">
        <v>3</v>
      </c>
      <c r="F199" s="156" t="s">
        <v>269</v>
      </c>
      <c r="H199" s="155" t="s">
        <v>3</v>
      </c>
      <c r="I199" s="157"/>
      <c r="L199" s="153"/>
      <c r="M199" s="158"/>
      <c r="N199" s="159"/>
      <c r="O199" s="159"/>
      <c r="P199" s="159"/>
      <c r="Q199" s="159"/>
      <c r="R199" s="159"/>
      <c r="S199" s="159"/>
      <c r="T199" s="160"/>
      <c r="AT199" s="155" t="s">
        <v>127</v>
      </c>
      <c r="AU199" s="155" t="s">
        <v>80</v>
      </c>
      <c r="AV199" s="13" t="s">
        <v>78</v>
      </c>
      <c r="AW199" s="13" t="s">
        <v>32</v>
      </c>
      <c r="AX199" s="13" t="s">
        <v>70</v>
      </c>
      <c r="AY199" s="155" t="s">
        <v>116</v>
      </c>
    </row>
    <row r="200" spans="1:65" s="14" customFormat="1">
      <c r="B200" s="161"/>
      <c r="D200" s="154" t="s">
        <v>127</v>
      </c>
      <c r="E200" s="162" t="s">
        <v>3</v>
      </c>
      <c r="F200" s="163" t="s">
        <v>270</v>
      </c>
      <c r="H200" s="164">
        <v>135.47999999999999</v>
      </c>
      <c r="I200" s="165"/>
      <c r="L200" s="161"/>
      <c r="M200" s="166"/>
      <c r="N200" s="167"/>
      <c r="O200" s="167"/>
      <c r="P200" s="167"/>
      <c r="Q200" s="167"/>
      <c r="R200" s="167"/>
      <c r="S200" s="167"/>
      <c r="T200" s="168"/>
      <c r="AT200" s="162" t="s">
        <v>127</v>
      </c>
      <c r="AU200" s="162" t="s">
        <v>80</v>
      </c>
      <c r="AV200" s="14" t="s">
        <v>80</v>
      </c>
      <c r="AW200" s="14" t="s">
        <v>32</v>
      </c>
      <c r="AX200" s="14" t="s">
        <v>70</v>
      </c>
      <c r="AY200" s="162" t="s">
        <v>116</v>
      </c>
    </row>
    <row r="201" spans="1:65" s="15" customFormat="1">
      <c r="B201" s="169"/>
      <c r="D201" s="154" t="s">
        <v>127</v>
      </c>
      <c r="E201" s="170" t="s">
        <v>3</v>
      </c>
      <c r="F201" s="171" t="s">
        <v>130</v>
      </c>
      <c r="H201" s="172">
        <v>882.30000000000007</v>
      </c>
      <c r="I201" s="173"/>
      <c r="L201" s="169"/>
      <c r="M201" s="174"/>
      <c r="N201" s="175"/>
      <c r="O201" s="175"/>
      <c r="P201" s="175"/>
      <c r="Q201" s="175"/>
      <c r="R201" s="175"/>
      <c r="S201" s="175"/>
      <c r="T201" s="176"/>
      <c r="AT201" s="170" t="s">
        <v>127</v>
      </c>
      <c r="AU201" s="170" t="s">
        <v>80</v>
      </c>
      <c r="AV201" s="15" t="s">
        <v>123</v>
      </c>
      <c r="AW201" s="15" t="s">
        <v>32</v>
      </c>
      <c r="AX201" s="15" t="s">
        <v>78</v>
      </c>
      <c r="AY201" s="170" t="s">
        <v>116</v>
      </c>
    </row>
    <row r="202" spans="1:65" s="12" customFormat="1" ht="22.9" customHeight="1">
      <c r="B202" s="121"/>
      <c r="D202" s="122" t="s">
        <v>69</v>
      </c>
      <c r="E202" s="132" t="s">
        <v>145</v>
      </c>
      <c r="F202" s="132" t="s">
        <v>271</v>
      </c>
      <c r="I202" s="124"/>
      <c r="J202" s="133">
        <f>BK202</f>
        <v>0</v>
      </c>
      <c r="L202" s="121"/>
      <c r="M202" s="126"/>
      <c r="N202" s="127"/>
      <c r="O202" s="127"/>
      <c r="P202" s="128">
        <f>SUM(P203:P245)</f>
        <v>0</v>
      </c>
      <c r="Q202" s="127"/>
      <c r="R202" s="128">
        <f>SUM(R203:R245)</f>
        <v>166.63103039999999</v>
      </c>
      <c r="S202" s="127"/>
      <c r="T202" s="129">
        <f>SUM(T203:T245)</f>
        <v>0</v>
      </c>
      <c r="AR202" s="122" t="s">
        <v>78</v>
      </c>
      <c r="AT202" s="130" t="s">
        <v>69</v>
      </c>
      <c r="AU202" s="130" t="s">
        <v>78</v>
      </c>
      <c r="AY202" s="122" t="s">
        <v>116</v>
      </c>
      <c r="BK202" s="131">
        <f>SUM(BK203:BK245)</f>
        <v>0</v>
      </c>
    </row>
    <row r="203" spans="1:65" s="2" customFormat="1" ht="33" customHeight="1">
      <c r="A203" s="33"/>
      <c r="B203" s="134"/>
      <c r="C203" s="135" t="s">
        <v>8</v>
      </c>
      <c r="D203" s="135" t="s">
        <v>118</v>
      </c>
      <c r="E203" s="136" t="s">
        <v>272</v>
      </c>
      <c r="F203" s="137" t="s">
        <v>273</v>
      </c>
      <c r="G203" s="138" t="s">
        <v>121</v>
      </c>
      <c r="H203" s="139">
        <v>746.82</v>
      </c>
      <c r="I203" s="140"/>
      <c r="J203" s="141">
        <f>ROUND(I203*H203,2)</f>
        <v>0</v>
      </c>
      <c r="K203" s="137" t="s">
        <v>122</v>
      </c>
      <c r="L203" s="34"/>
      <c r="M203" s="142" t="s">
        <v>3</v>
      </c>
      <c r="N203" s="143" t="s">
        <v>41</v>
      </c>
      <c r="O203" s="54"/>
      <c r="P203" s="144">
        <f>O203*H203</f>
        <v>0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6" t="s">
        <v>123</v>
      </c>
      <c r="AT203" s="146" t="s">
        <v>118</v>
      </c>
      <c r="AU203" s="146" t="s">
        <v>80</v>
      </c>
      <c r="AY203" s="18" t="s">
        <v>116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8" t="s">
        <v>78</v>
      </c>
      <c r="BK203" s="147">
        <f>ROUND(I203*H203,2)</f>
        <v>0</v>
      </c>
      <c r="BL203" s="18" t="s">
        <v>123</v>
      </c>
      <c r="BM203" s="146" t="s">
        <v>274</v>
      </c>
    </row>
    <row r="204" spans="1:65" s="2" customFormat="1">
      <c r="A204" s="33"/>
      <c r="B204" s="34"/>
      <c r="C204" s="33"/>
      <c r="D204" s="148" t="s">
        <v>125</v>
      </c>
      <c r="E204" s="33"/>
      <c r="F204" s="149" t="s">
        <v>275</v>
      </c>
      <c r="G204" s="33"/>
      <c r="H204" s="33"/>
      <c r="I204" s="150"/>
      <c r="J204" s="33"/>
      <c r="K204" s="33"/>
      <c r="L204" s="34"/>
      <c r="M204" s="151"/>
      <c r="N204" s="152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125</v>
      </c>
      <c r="AU204" s="18" t="s">
        <v>80</v>
      </c>
    </row>
    <row r="205" spans="1:65" s="13" customFormat="1">
      <c r="B205" s="153"/>
      <c r="D205" s="154" t="s">
        <v>127</v>
      </c>
      <c r="E205" s="155" t="s">
        <v>3</v>
      </c>
      <c r="F205" s="156" t="s">
        <v>267</v>
      </c>
      <c r="H205" s="155" t="s">
        <v>3</v>
      </c>
      <c r="I205" s="157"/>
      <c r="L205" s="153"/>
      <c r="M205" s="158"/>
      <c r="N205" s="159"/>
      <c r="O205" s="159"/>
      <c r="P205" s="159"/>
      <c r="Q205" s="159"/>
      <c r="R205" s="159"/>
      <c r="S205" s="159"/>
      <c r="T205" s="160"/>
      <c r="AT205" s="155" t="s">
        <v>127</v>
      </c>
      <c r="AU205" s="155" t="s">
        <v>80</v>
      </c>
      <c r="AV205" s="13" t="s">
        <v>78</v>
      </c>
      <c r="AW205" s="13" t="s">
        <v>32</v>
      </c>
      <c r="AX205" s="13" t="s">
        <v>70</v>
      </c>
      <c r="AY205" s="155" t="s">
        <v>116</v>
      </c>
    </row>
    <row r="206" spans="1:65" s="14" customFormat="1">
      <c r="B206" s="161"/>
      <c r="D206" s="154" t="s">
        <v>127</v>
      </c>
      <c r="E206" s="162" t="s">
        <v>3</v>
      </c>
      <c r="F206" s="163" t="s">
        <v>268</v>
      </c>
      <c r="H206" s="164">
        <v>746.82</v>
      </c>
      <c r="I206" s="165"/>
      <c r="L206" s="161"/>
      <c r="M206" s="166"/>
      <c r="N206" s="167"/>
      <c r="O206" s="167"/>
      <c r="P206" s="167"/>
      <c r="Q206" s="167"/>
      <c r="R206" s="167"/>
      <c r="S206" s="167"/>
      <c r="T206" s="168"/>
      <c r="AT206" s="162" t="s">
        <v>127</v>
      </c>
      <c r="AU206" s="162" t="s">
        <v>80</v>
      </c>
      <c r="AV206" s="14" t="s">
        <v>80</v>
      </c>
      <c r="AW206" s="14" t="s">
        <v>32</v>
      </c>
      <c r="AX206" s="14" t="s">
        <v>70</v>
      </c>
      <c r="AY206" s="162" t="s">
        <v>116</v>
      </c>
    </row>
    <row r="207" spans="1:65" s="15" customFormat="1">
      <c r="B207" s="169"/>
      <c r="D207" s="154" t="s">
        <v>127</v>
      </c>
      <c r="E207" s="170" t="s">
        <v>3</v>
      </c>
      <c r="F207" s="171" t="s">
        <v>130</v>
      </c>
      <c r="H207" s="172">
        <v>746.82</v>
      </c>
      <c r="I207" s="173"/>
      <c r="L207" s="169"/>
      <c r="M207" s="174"/>
      <c r="N207" s="175"/>
      <c r="O207" s="175"/>
      <c r="P207" s="175"/>
      <c r="Q207" s="175"/>
      <c r="R207" s="175"/>
      <c r="S207" s="175"/>
      <c r="T207" s="176"/>
      <c r="AT207" s="170" t="s">
        <v>127</v>
      </c>
      <c r="AU207" s="170" t="s">
        <v>80</v>
      </c>
      <c r="AV207" s="15" t="s">
        <v>123</v>
      </c>
      <c r="AW207" s="15" t="s">
        <v>32</v>
      </c>
      <c r="AX207" s="15" t="s">
        <v>78</v>
      </c>
      <c r="AY207" s="170" t="s">
        <v>116</v>
      </c>
    </row>
    <row r="208" spans="1:65" s="2" customFormat="1" ht="33" customHeight="1">
      <c r="A208" s="33"/>
      <c r="B208" s="134"/>
      <c r="C208" s="135" t="s">
        <v>276</v>
      </c>
      <c r="D208" s="135" t="s">
        <v>118</v>
      </c>
      <c r="E208" s="136" t="s">
        <v>277</v>
      </c>
      <c r="F208" s="137" t="s">
        <v>278</v>
      </c>
      <c r="G208" s="138" t="s">
        <v>121</v>
      </c>
      <c r="H208" s="139">
        <v>888</v>
      </c>
      <c r="I208" s="140"/>
      <c r="J208" s="141">
        <f>ROUND(I208*H208,2)</f>
        <v>0</v>
      </c>
      <c r="K208" s="137" t="s">
        <v>122</v>
      </c>
      <c r="L208" s="34"/>
      <c r="M208" s="142" t="s">
        <v>3</v>
      </c>
      <c r="N208" s="143" t="s">
        <v>41</v>
      </c>
      <c r="O208" s="54"/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46" t="s">
        <v>123</v>
      </c>
      <c r="AT208" s="146" t="s">
        <v>118</v>
      </c>
      <c r="AU208" s="146" t="s">
        <v>80</v>
      </c>
      <c r="AY208" s="18" t="s">
        <v>116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8" t="s">
        <v>78</v>
      </c>
      <c r="BK208" s="147">
        <f>ROUND(I208*H208,2)</f>
        <v>0</v>
      </c>
      <c r="BL208" s="18" t="s">
        <v>123</v>
      </c>
      <c r="BM208" s="146" t="s">
        <v>279</v>
      </c>
    </row>
    <row r="209" spans="1:65" s="2" customFormat="1">
      <c r="A209" s="33"/>
      <c r="B209" s="34"/>
      <c r="C209" s="33"/>
      <c r="D209" s="148" t="s">
        <v>125</v>
      </c>
      <c r="E209" s="33"/>
      <c r="F209" s="149" t="s">
        <v>280</v>
      </c>
      <c r="G209" s="33"/>
      <c r="H209" s="33"/>
      <c r="I209" s="150"/>
      <c r="J209" s="33"/>
      <c r="K209" s="33"/>
      <c r="L209" s="34"/>
      <c r="M209" s="151"/>
      <c r="N209" s="152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125</v>
      </c>
      <c r="AU209" s="18" t="s">
        <v>80</v>
      </c>
    </row>
    <row r="210" spans="1:65" s="13" customFormat="1">
      <c r="B210" s="153"/>
      <c r="D210" s="154" t="s">
        <v>127</v>
      </c>
      <c r="E210" s="155" t="s">
        <v>3</v>
      </c>
      <c r="F210" s="156" t="s">
        <v>267</v>
      </c>
      <c r="H210" s="155" t="s">
        <v>3</v>
      </c>
      <c r="I210" s="157"/>
      <c r="L210" s="153"/>
      <c r="M210" s="158"/>
      <c r="N210" s="159"/>
      <c r="O210" s="159"/>
      <c r="P210" s="159"/>
      <c r="Q210" s="159"/>
      <c r="R210" s="159"/>
      <c r="S210" s="159"/>
      <c r="T210" s="160"/>
      <c r="AT210" s="155" t="s">
        <v>127</v>
      </c>
      <c r="AU210" s="155" t="s">
        <v>80</v>
      </c>
      <c r="AV210" s="13" t="s">
        <v>78</v>
      </c>
      <c r="AW210" s="13" t="s">
        <v>32</v>
      </c>
      <c r="AX210" s="13" t="s">
        <v>70</v>
      </c>
      <c r="AY210" s="155" t="s">
        <v>116</v>
      </c>
    </row>
    <row r="211" spans="1:65" s="14" customFormat="1">
      <c r="B211" s="161"/>
      <c r="D211" s="154" t="s">
        <v>127</v>
      </c>
      <c r="E211" s="162" t="s">
        <v>3</v>
      </c>
      <c r="F211" s="163" t="s">
        <v>268</v>
      </c>
      <c r="H211" s="164">
        <v>746.82</v>
      </c>
      <c r="I211" s="165"/>
      <c r="L211" s="161"/>
      <c r="M211" s="166"/>
      <c r="N211" s="167"/>
      <c r="O211" s="167"/>
      <c r="P211" s="167"/>
      <c r="Q211" s="167"/>
      <c r="R211" s="167"/>
      <c r="S211" s="167"/>
      <c r="T211" s="168"/>
      <c r="AT211" s="162" t="s">
        <v>127</v>
      </c>
      <c r="AU211" s="162" t="s">
        <v>80</v>
      </c>
      <c r="AV211" s="14" t="s">
        <v>80</v>
      </c>
      <c r="AW211" s="14" t="s">
        <v>32</v>
      </c>
      <c r="AX211" s="14" t="s">
        <v>70</v>
      </c>
      <c r="AY211" s="162" t="s">
        <v>116</v>
      </c>
    </row>
    <row r="212" spans="1:65" s="13" customFormat="1">
      <c r="B212" s="153"/>
      <c r="D212" s="154" t="s">
        <v>127</v>
      </c>
      <c r="E212" s="155" t="s">
        <v>3</v>
      </c>
      <c r="F212" s="156" t="s">
        <v>269</v>
      </c>
      <c r="H212" s="155" t="s">
        <v>3</v>
      </c>
      <c r="I212" s="157"/>
      <c r="L212" s="153"/>
      <c r="M212" s="158"/>
      <c r="N212" s="159"/>
      <c r="O212" s="159"/>
      <c r="P212" s="159"/>
      <c r="Q212" s="159"/>
      <c r="R212" s="159"/>
      <c r="S212" s="159"/>
      <c r="T212" s="160"/>
      <c r="AT212" s="155" t="s">
        <v>127</v>
      </c>
      <c r="AU212" s="155" t="s">
        <v>80</v>
      </c>
      <c r="AV212" s="13" t="s">
        <v>78</v>
      </c>
      <c r="AW212" s="13" t="s">
        <v>32</v>
      </c>
      <c r="AX212" s="13" t="s">
        <v>70</v>
      </c>
      <c r="AY212" s="155" t="s">
        <v>116</v>
      </c>
    </row>
    <row r="213" spans="1:65" s="14" customFormat="1">
      <c r="B213" s="161"/>
      <c r="D213" s="154" t="s">
        <v>127</v>
      </c>
      <c r="E213" s="162" t="s">
        <v>3</v>
      </c>
      <c r="F213" s="163" t="s">
        <v>270</v>
      </c>
      <c r="H213" s="164">
        <v>135.47999999999999</v>
      </c>
      <c r="I213" s="165"/>
      <c r="L213" s="161"/>
      <c r="M213" s="166"/>
      <c r="N213" s="167"/>
      <c r="O213" s="167"/>
      <c r="P213" s="167"/>
      <c r="Q213" s="167"/>
      <c r="R213" s="167"/>
      <c r="S213" s="167"/>
      <c r="T213" s="168"/>
      <c r="AT213" s="162" t="s">
        <v>127</v>
      </c>
      <c r="AU213" s="162" t="s">
        <v>80</v>
      </c>
      <c r="AV213" s="14" t="s">
        <v>80</v>
      </c>
      <c r="AW213" s="14" t="s">
        <v>32</v>
      </c>
      <c r="AX213" s="14" t="s">
        <v>70</v>
      </c>
      <c r="AY213" s="162" t="s">
        <v>116</v>
      </c>
    </row>
    <row r="214" spans="1:65" s="13" customFormat="1">
      <c r="B214" s="153"/>
      <c r="D214" s="154" t="s">
        <v>127</v>
      </c>
      <c r="E214" s="155" t="s">
        <v>3</v>
      </c>
      <c r="F214" s="156" t="s">
        <v>281</v>
      </c>
      <c r="H214" s="155" t="s">
        <v>3</v>
      </c>
      <c r="I214" s="157"/>
      <c r="L214" s="153"/>
      <c r="M214" s="158"/>
      <c r="N214" s="159"/>
      <c r="O214" s="159"/>
      <c r="P214" s="159"/>
      <c r="Q214" s="159"/>
      <c r="R214" s="159"/>
      <c r="S214" s="159"/>
      <c r="T214" s="160"/>
      <c r="AT214" s="155" t="s">
        <v>127</v>
      </c>
      <c r="AU214" s="155" t="s">
        <v>80</v>
      </c>
      <c r="AV214" s="13" t="s">
        <v>78</v>
      </c>
      <c r="AW214" s="13" t="s">
        <v>32</v>
      </c>
      <c r="AX214" s="13" t="s">
        <v>70</v>
      </c>
      <c r="AY214" s="155" t="s">
        <v>116</v>
      </c>
    </row>
    <row r="215" spans="1:65" s="14" customFormat="1">
      <c r="B215" s="161"/>
      <c r="D215" s="154" t="s">
        <v>127</v>
      </c>
      <c r="E215" s="162" t="s">
        <v>3</v>
      </c>
      <c r="F215" s="163" t="s">
        <v>282</v>
      </c>
      <c r="H215" s="164">
        <v>5.7</v>
      </c>
      <c r="I215" s="165"/>
      <c r="L215" s="161"/>
      <c r="M215" s="166"/>
      <c r="N215" s="167"/>
      <c r="O215" s="167"/>
      <c r="P215" s="167"/>
      <c r="Q215" s="167"/>
      <c r="R215" s="167"/>
      <c r="S215" s="167"/>
      <c r="T215" s="168"/>
      <c r="AT215" s="162" t="s">
        <v>127</v>
      </c>
      <c r="AU215" s="162" t="s">
        <v>80</v>
      </c>
      <c r="AV215" s="14" t="s">
        <v>80</v>
      </c>
      <c r="AW215" s="14" t="s">
        <v>32</v>
      </c>
      <c r="AX215" s="14" t="s">
        <v>70</v>
      </c>
      <c r="AY215" s="162" t="s">
        <v>116</v>
      </c>
    </row>
    <row r="216" spans="1:65" s="15" customFormat="1">
      <c r="B216" s="169"/>
      <c r="D216" s="154" t="s">
        <v>127</v>
      </c>
      <c r="E216" s="170" t="s">
        <v>3</v>
      </c>
      <c r="F216" s="171" t="s">
        <v>130</v>
      </c>
      <c r="H216" s="172">
        <v>888.00000000000011</v>
      </c>
      <c r="I216" s="173"/>
      <c r="L216" s="169"/>
      <c r="M216" s="174"/>
      <c r="N216" s="175"/>
      <c r="O216" s="175"/>
      <c r="P216" s="175"/>
      <c r="Q216" s="175"/>
      <c r="R216" s="175"/>
      <c r="S216" s="175"/>
      <c r="T216" s="176"/>
      <c r="AT216" s="170" t="s">
        <v>127</v>
      </c>
      <c r="AU216" s="170" t="s">
        <v>80</v>
      </c>
      <c r="AV216" s="15" t="s">
        <v>123</v>
      </c>
      <c r="AW216" s="15" t="s">
        <v>32</v>
      </c>
      <c r="AX216" s="15" t="s">
        <v>78</v>
      </c>
      <c r="AY216" s="170" t="s">
        <v>116</v>
      </c>
    </row>
    <row r="217" spans="1:65" s="2" customFormat="1" ht="49.15" customHeight="1">
      <c r="A217" s="33"/>
      <c r="B217" s="134"/>
      <c r="C217" s="135" t="s">
        <v>283</v>
      </c>
      <c r="D217" s="135" t="s">
        <v>118</v>
      </c>
      <c r="E217" s="136" t="s">
        <v>284</v>
      </c>
      <c r="F217" s="137" t="s">
        <v>285</v>
      </c>
      <c r="G217" s="138" t="s">
        <v>121</v>
      </c>
      <c r="H217" s="139">
        <v>15.2</v>
      </c>
      <c r="I217" s="140"/>
      <c r="J217" s="141">
        <f>ROUND(I217*H217,2)</f>
        <v>0</v>
      </c>
      <c r="K217" s="137" t="s">
        <v>286</v>
      </c>
      <c r="L217" s="34"/>
      <c r="M217" s="142" t="s">
        <v>3</v>
      </c>
      <c r="N217" s="143" t="s">
        <v>41</v>
      </c>
      <c r="O217" s="54"/>
      <c r="P217" s="144">
        <f>O217*H217</f>
        <v>0</v>
      </c>
      <c r="Q217" s="144">
        <v>0</v>
      </c>
      <c r="R217" s="144">
        <f>Q217*H217</f>
        <v>0</v>
      </c>
      <c r="S217" s="144">
        <v>0</v>
      </c>
      <c r="T217" s="14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46" t="s">
        <v>123</v>
      </c>
      <c r="AT217" s="146" t="s">
        <v>118</v>
      </c>
      <c r="AU217" s="146" t="s">
        <v>80</v>
      </c>
      <c r="AY217" s="18" t="s">
        <v>116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8" t="s">
        <v>78</v>
      </c>
      <c r="BK217" s="147">
        <f>ROUND(I217*H217,2)</f>
        <v>0</v>
      </c>
      <c r="BL217" s="18" t="s">
        <v>123</v>
      </c>
      <c r="BM217" s="146" t="s">
        <v>287</v>
      </c>
    </row>
    <row r="218" spans="1:65" s="13" customFormat="1">
      <c r="B218" s="153"/>
      <c r="D218" s="154" t="s">
        <v>127</v>
      </c>
      <c r="E218" s="155" t="s">
        <v>3</v>
      </c>
      <c r="F218" s="156" t="s">
        <v>288</v>
      </c>
      <c r="H218" s="155" t="s">
        <v>3</v>
      </c>
      <c r="I218" s="157"/>
      <c r="L218" s="153"/>
      <c r="M218" s="158"/>
      <c r="N218" s="159"/>
      <c r="O218" s="159"/>
      <c r="P218" s="159"/>
      <c r="Q218" s="159"/>
      <c r="R218" s="159"/>
      <c r="S218" s="159"/>
      <c r="T218" s="160"/>
      <c r="AT218" s="155" t="s">
        <v>127</v>
      </c>
      <c r="AU218" s="155" t="s">
        <v>80</v>
      </c>
      <c r="AV218" s="13" t="s">
        <v>78</v>
      </c>
      <c r="AW218" s="13" t="s">
        <v>32</v>
      </c>
      <c r="AX218" s="13" t="s">
        <v>70</v>
      </c>
      <c r="AY218" s="155" t="s">
        <v>116</v>
      </c>
    </row>
    <row r="219" spans="1:65" s="14" customFormat="1">
      <c r="B219" s="161"/>
      <c r="D219" s="154" t="s">
        <v>127</v>
      </c>
      <c r="E219" s="162" t="s">
        <v>3</v>
      </c>
      <c r="F219" s="163" t="s">
        <v>289</v>
      </c>
      <c r="H219" s="164">
        <v>15.2</v>
      </c>
      <c r="I219" s="165"/>
      <c r="L219" s="161"/>
      <c r="M219" s="166"/>
      <c r="N219" s="167"/>
      <c r="O219" s="167"/>
      <c r="P219" s="167"/>
      <c r="Q219" s="167"/>
      <c r="R219" s="167"/>
      <c r="S219" s="167"/>
      <c r="T219" s="168"/>
      <c r="AT219" s="162" t="s">
        <v>127</v>
      </c>
      <c r="AU219" s="162" t="s">
        <v>80</v>
      </c>
      <c r="AV219" s="14" t="s">
        <v>80</v>
      </c>
      <c r="AW219" s="14" t="s">
        <v>32</v>
      </c>
      <c r="AX219" s="14" t="s">
        <v>70</v>
      </c>
      <c r="AY219" s="162" t="s">
        <v>116</v>
      </c>
    </row>
    <row r="220" spans="1:65" s="15" customFormat="1">
      <c r="B220" s="169"/>
      <c r="D220" s="154" t="s">
        <v>127</v>
      </c>
      <c r="E220" s="170" t="s">
        <v>3</v>
      </c>
      <c r="F220" s="171" t="s">
        <v>130</v>
      </c>
      <c r="H220" s="172">
        <v>15.2</v>
      </c>
      <c r="I220" s="173"/>
      <c r="L220" s="169"/>
      <c r="M220" s="174"/>
      <c r="N220" s="175"/>
      <c r="O220" s="175"/>
      <c r="P220" s="175"/>
      <c r="Q220" s="175"/>
      <c r="R220" s="175"/>
      <c r="S220" s="175"/>
      <c r="T220" s="176"/>
      <c r="AT220" s="170" t="s">
        <v>127</v>
      </c>
      <c r="AU220" s="170" t="s">
        <v>80</v>
      </c>
      <c r="AV220" s="15" t="s">
        <v>123</v>
      </c>
      <c r="AW220" s="15" t="s">
        <v>32</v>
      </c>
      <c r="AX220" s="15" t="s">
        <v>78</v>
      </c>
      <c r="AY220" s="170" t="s">
        <v>116</v>
      </c>
    </row>
    <row r="221" spans="1:65" s="2" customFormat="1" ht="78" customHeight="1">
      <c r="A221" s="33"/>
      <c r="B221" s="134"/>
      <c r="C221" s="135" t="s">
        <v>290</v>
      </c>
      <c r="D221" s="135" t="s">
        <v>118</v>
      </c>
      <c r="E221" s="136" t="s">
        <v>291</v>
      </c>
      <c r="F221" s="137" t="s">
        <v>292</v>
      </c>
      <c r="G221" s="138" t="s">
        <v>121</v>
      </c>
      <c r="H221" s="139">
        <v>746.82</v>
      </c>
      <c r="I221" s="140"/>
      <c r="J221" s="141">
        <f>ROUND(I221*H221,2)</f>
        <v>0</v>
      </c>
      <c r="K221" s="137" t="s">
        <v>122</v>
      </c>
      <c r="L221" s="34"/>
      <c r="M221" s="142" t="s">
        <v>3</v>
      </c>
      <c r="N221" s="143" t="s">
        <v>41</v>
      </c>
      <c r="O221" s="54"/>
      <c r="P221" s="144">
        <f>O221*H221</f>
        <v>0</v>
      </c>
      <c r="Q221" s="144">
        <v>8.9219999999999994E-2</v>
      </c>
      <c r="R221" s="144">
        <f>Q221*H221</f>
        <v>66.631280399999994</v>
      </c>
      <c r="S221" s="144">
        <v>0</v>
      </c>
      <c r="T221" s="14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46" t="s">
        <v>123</v>
      </c>
      <c r="AT221" s="146" t="s">
        <v>118</v>
      </c>
      <c r="AU221" s="146" t="s">
        <v>80</v>
      </c>
      <c r="AY221" s="18" t="s">
        <v>116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8" t="s">
        <v>78</v>
      </c>
      <c r="BK221" s="147">
        <f>ROUND(I221*H221,2)</f>
        <v>0</v>
      </c>
      <c r="BL221" s="18" t="s">
        <v>123</v>
      </c>
      <c r="BM221" s="146" t="s">
        <v>293</v>
      </c>
    </row>
    <row r="222" spans="1:65" s="2" customFormat="1">
      <c r="A222" s="33"/>
      <c r="B222" s="34"/>
      <c r="C222" s="33"/>
      <c r="D222" s="148" t="s">
        <v>125</v>
      </c>
      <c r="E222" s="33"/>
      <c r="F222" s="149" t="s">
        <v>294</v>
      </c>
      <c r="G222" s="33"/>
      <c r="H222" s="33"/>
      <c r="I222" s="150"/>
      <c r="J222" s="33"/>
      <c r="K222" s="33"/>
      <c r="L222" s="34"/>
      <c r="M222" s="151"/>
      <c r="N222" s="152"/>
      <c r="O222" s="54"/>
      <c r="P222" s="54"/>
      <c r="Q222" s="54"/>
      <c r="R222" s="54"/>
      <c r="S222" s="54"/>
      <c r="T222" s="55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125</v>
      </c>
      <c r="AU222" s="18" t="s">
        <v>80</v>
      </c>
    </row>
    <row r="223" spans="1:65" s="13" customFormat="1">
      <c r="B223" s="153"/>
      <c r="D223" s="154" t="s">
        <v>127</v>
      </c>
      <c r="E223" s="155" t="s">
        <v>3</v>
      </c>
      <c r="F223" s="156" t="s">
        <v>267</v>
      </c>
      <c r="H223" s="155" t="s">
        <v>3</v>
      </c>
      <c r="I223" s="157"/>
      <c r="L223" s="153"/>
      <c r="M223" s="158"/>
      <c r="N223" s="159"/>
      <c r="O223" s="159"/>
      <c r="P223" s="159"/>
      <c r="Q223" s="159"/>
      <c r="R223" s="159"/>
      <c r="S223" s="159"/>
      <c r="T223" s="160"/>
      <c r="AT223" s="155" t="s">
        <v>127</v>
      </c>
      <c r="AU223" s="155" t="s">
        <v>80</v>
      </c>
      <c r="AV223" s="13" t="s">
        <v>78</v>
      </c>
      <c r="AW223" s="13" t="s">
        <v>32</v>
      </c>
      <c r="AX223" s="13" t="s">
        <v>70</v>
      </c>
      <c r="AY223" s="155" t="s">
        <v>116</v>
      </c>
    </row>
    <row r="224" spans="1:65" s="14" customFormat="1">
      <c r="B224" s="161"/>
      <c r="D224" s="154" t="s">
        <v>127</v>
      </c>
      <c r="E224" s="162" t="s">
        <v>3</v>
      </c>
      <c r="F224" s="163" t="s">
        <v>268</v>
      </c>
      <c r="H224" s="164">
        <v>746.82</v>
      </c>
      <c r="I224" s="165"/>
      <c r="L224" s="161"/>
      <c r="M224" s="166"/>
      <c r="N224" s="167"/>
      <c r="O224" s="167"/>
      <c r="P224" s="167"/>
      <c r="Q224" s="167"/>
      <c r="R224" s="167"/>
      <c r="S224" s="167"/>
      <c r="T224" s="168"/>
      <c r="AT224" s="162" t="s">
        <v>127</v>
      </c>
      <c r="AU224" s="162" t="s">
        <v>80</v>
      </c>
      <c r="AV224" s="14" t="s">
        <v>80</v>
      </c>
      <c r="AW224" s="14" t="s">
        <v>32</v>
      </c>
      <c r="AX224" s="14" t="s">
        <v>70</v>
      </c>
      <c r="AY224" s="162" t="s">
        <v>116</v>
      </c>
    </row>
    <row r="225" spans="1:65" s="15" customFormat="1">
      <c r="B225" s="169"/>
      <c r="D225" s="154" t="s">
        <v>127</v>
      </c>
      <c r="E225" s="170" t="s">
        <v>3</v>
      </c>
      <c r="F225" s="171" t="s">
        <v>130</v>
      </c>
      <c r="H225" s="172">
        <v>746.82</v>
      </c>
      <c r="I225" s="173"/>
      <c r="L225" s="169"/>
      <c r="M225" s="174"/>
      <c r="N225" s="175"/>
      <c r="O225" s="175"/>
      <c r="P225" s="175"/>
      <c r="Q225" s="175"/>
      <c r="R225" s="175"/>
      <c r="S225" s="175"/>
      <c r="T225" s="176"/>
      <c r="AT225" s="170" t="s">
        <v>127</v>
      </c>
      <c r="AU225" s="170" t="s">
        <v>80</v>
      </c>
      <c r="AV225" s="15" t="s">
        <v>123</v>
      </c>
      <c r="AW225" s="15" t="s">
        <v>32</v>
      </c>
      <c r="AX225" s="15" t="s">
        <v>78</v>
      </c>
      <c r="AY225" s="170" t="s">
        <v>116</v>
      </c>
    </row>
    <row r="226" spans="1:65" s="2" customFormat="1" ht="24.2" customHeight="1">
      <c r="A226" s="33"/>
      <c r="B226" s="134"/>
      <c r="C226" s="185" t="s">
        <v>295</v>
      </c>
      <c r="D226" s="185" t="s">
        <v>234</v>
      </c>
      <c r="E226" s="186" t="s">
        <v>296</v>
      </c>
      <c r="F226" s="187" t="s">
        <v>297</v>
      </c>
      <c r="G226" s="188" t="s">
        <v>121</v>
      </c>
      <c r="H226" s="189">
        <v>16.376999999999999</v>
      </c>
      <c r="I226" s="190"/>
      <c r="J226" s="191">
        <f>ROUND(I226*H226,2)</f>
        <v>0</v>
      </c>
      <c r="K226" s="187" t="s">
        <v>122</v>
      </c>
      <c r="L226" s="192"/>
      <c r="M226" s="193" t="s">
        <v>3</v>
      </c>
      <c r="N226" s="194" t="s">
        <v>41</v>
      </c>
      <c r="O226" s="54"/>
      <c r="P226" s="144">
        <f>O226*H226</f>
        <v>0</v>
      </c>
      <c r="Q226" s="144">
        <v>0.13</v>
      </c>
      <c r="R226" s="144">
        <f>Q226*H226</f>
        <v>2.1290100000000001</v>
      </c>
      <c r="S226" s="144">
        <v>0</v>
      </c>
      <c r="T226" s="14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46" t="s">
        <v>183</v>
      </c>
      <c r="AT226" s="146" t="s">
        <v>234</v>
      </c>
      <c r="AU226" s="146" t="s">
        <v>80</v>
      </c>
      <c r="AY226" s="18" t="s">
        <v>116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8" t="s">
        <v>78</v>
      </c>
      <c r="BK226" s="147">
        <f>ROUND(I226*H226,2)</f>
        <v>0</v>
      </c>
      <c r="BL226" s="18" t="s">
        <v>123</v>
      </c>
      <c r="BM226" s="146" t="s">
        <v>298</v>
      </c>
    </row>
    <row r="227" spans="1:65" s="14" customFormat="1">
      <c r="B227" s="161"/>
      <c r="D227" s="154" t="s">
        <v>127</v>
      </c>
      <c r="E227" s="162" t="s">
        <v>3</v>
      </c>
      <c r="F227" s="163" t="s">
        <v>299</v>
      </c>
      <c r="H227" s="164">
        <v>2</v>
      </c>
      <c r="I227" s="165"/>
      <c r="L227" s="161"/>
      <c r="M227" s="166"/>
      <c r="N227" s="167"/>
      <c r="O227" s="167"/>
      <c r="P227" s="167"/>
      <c r="Q227" s="167"/>
      <c r="R227" s="167"/>
      <c r="S227" s="167"/>
      <c r="T227" s="168"/>
      <c r="AT227" s="162" t="s">
        <v>127</v>
      </c>
      <c r="AU227" s="162" t="s">
        <v>80</v>
      </c>
      <c r="AV227" s="14" t="s">
        <v>80</v>
      </c>
      <c r="AW227" s="14" t="s">
        <v>32</v>
      </c>
      <c r="AX227" s="14" t="s">
        <v>70</v>
      </c>
      <c r="AY227" s="162" t="s">
        <v>116</v>
      </c>
    </row>
    <row r="228" spans="1:65" s="14" customFormat="1">
      <c r="B228" s="161"/>
      <c r="D228" s="154" t="s">
        <v>127</v>
      </c>
      <c r="E228" s="162" t="s">
        <v>3</v>
      </c>
      <c r="F228" s="163" t="s">
        <v>300</v>
      </c>
      <c r="H228" s="164">
        <v>1.2</v>
      </c>
      <c r="I228" s="165"/>
      <c r="L228" s="161"/>
      <c r="M228" s="166"/>
      <c r="N228" s="167"/>
      <c r="O228" s="167"/>
      <c r="P228" s="167"/>
      <c r="Q228" s="167"/>
      <c r="R228" s="167"/>
      <c r="S228" s="167"/>
      <c r="T228" s="168"/>
      <c r="AT228" s="162" t="s">
        <v>127</v>
      </c>
      <c r="AU228" s="162" t="s">
        <v>80</v>
      </c>
      <c r="AV228" s="14" t="s">
        <v>80</v>
      </c>
      <c r="AW228" s="14" t="s">
        <v>32</v>
      </c>
      <c r="AX228" s="14" t="s">
        <v>70</v>
      </c>
      <c r="AY228" s="162" t="s">
        <v>116</v>
      </c>
    </row>
    <row r="229" spans="1:65" s="14" customFormat="1">
      <c r="B229" s="161"/>
      <c r="D229" s="154" t="s">
        <v>127</v>
      </c>
      <c r="E229" s="162" t="s">
        <v>3</v>
      </c>
      <c r="F229" s="163" t="s">
        <v>301</v>
      </c>
      <c r="H229" s="164">
        <v>1.28</v>
      </c>
      <c r="I229" s="165"/>
      <c r="L229" s="161"/>
      <c r="M229" s="166"/>
      <c r="N229" s="167"/>
      <c r="O229" s="167"/>
      <c r="P229" s="167"/>
      <c r="Q229" s="167"/>
      <c r="R229" s="167"/>
      <c r="S229" s="167"/>
      <c r="T229" s="168"/>
      <c r="AT229" s="162" t="s">
        <v>127</v>
      </c>
      <c r="AU229" s="162" t="s">
        <v>80</v>
      </c>
      <c r="AV229" s="14" t="s">
        <v>80</v>
      </c>
      <c r="AW229" s="14" t="s">
        <v>32</v>
      </c>
      <c r="AX229" s="14" t="s">
        <v>70</v>
      </c>
      <c r="AY229" s="162" t="s">
        <v>116</v>
      </c>
    </row>
    <row r="230" spans="1:65" s="14" customFormat="1">
      <c r="B230" s="161"/>
      <c r="D230" s="154" t="s">
        <v>127</v>
      </c>
      <c r="E230" s="162" t="s">
        <v>3</v>
      </c>
      <c r="F230" s="163" t="s">
        <v>302</v>
      </c>
      <c r="H230" s="164">
        <v>2.2799999999999998</v>
      </c>
      <c r="I230" s="165"/>
      <c r="L230" s="161"/>
      <c r="M230" s="166"/>
      <c r="N230" s="167"/>
      <c r="O230" s="167"/>
      <c r="P230" s="167"/>
      <c r="Q230" s="167"/>
      <c r="R230" s="167"/>
      <c r="S230" s="167"/>
      <c r="T230" s="168"/>
      <c r="AT230" s="162" t="s">
        <v>127</v>
      </c>
      <c r="AU230" s="162" t="s">
        <v>80</v>
      </c>
      <c r="AV230" s="14" t="s">
        <v>80</v>
      </c>
      <c r="AW230" s="14" t="s">
        <v>32</v>
      </c>
      <c r="AX230" s="14" t="s">
        <v>70</v>
      </c>
      <c r="AY230" s="162" t="s">
        <v>116</v>
      </c>
    </row>
    <row r="231" spans="1:65" s="14" customFormat="1">
      <c r="B231" s="161"/>
      <c r="D231" s="154" t="s">
        <v>127</v>
      </c>
      <c r="E231" s="162" t="s">
        <v>3</v>
      </c>
      <c r="F231" s="163" t="s">
        <v>303</v>
      </c>
      <c r="H231" s="164">
        <v>1.52</v>
      </c>
      <c r="I231" s="165"/>
      <c r="L231" s="161"/>
      <c r="M231" s="166"/>
      <c r="N231" s="167"/>
      <c r="O231" s="167"/>
      <c r="P231" s="167"/>
      <c r="Q231" s="167"/>
      <c r="R231" s="167"/>
      <c r="S231" s="167"/>
      <c r="T231" s="168"/>
      <c r="AT231" s="162" t="s">
        <v>127</v>
      </c>
      <c r="AU231" s="162" t="s">
        <v>80</v>
      </c>
      <c r="AV231" s="14" t="s">
        <v>80</v>
      </c>
      <c r="AW231" s="14" t="s">
        <v>32</v>
      </c>
      <c r="AX231" s="14" t="s">
        <v>70</v>
      </c>
      <c r="AY231" s="162" t="s">
        <v>116</v>
      </c>
    </row>
    <row r="232" spans="1:65" s="14" customFormat="1">
      <c r="B232" s="161"/>
      <c r="D232" s="154" t="s">
        <v>127</v>
      </c>
      <c r="E232" s="162" t="s">
        <v>3</v>
      </c>
      <c r="F232" s="163" t="s">
        <v>304</v>
      </c>
      <c r="H232" s="164">
        <v>1.32</v>
      </c>
      <c r="I232" s="165"/>
      <c r="L232" s="161"/>
      <c r="M232" s="166"/>
      <c r="N232" s="167"/>
      <c r="O232" s="167"/>
      <c r="P232" s="167"/>
      <c r="Q232" s="167"/>
      <c r="R232" s="167"/>
      <c r="S232" s="167"/>
      <c r="T232" s="168"/>
      <c r="AT232" s="162" t="s">
        <v>127</v>
      </c>
      <c r="AU232" s="162" t="s">
        <v>80</v>
      </c>
      <c r="AV232" s="14" t="s">
        <v>80</v>
      </c>
      <c r="AW232" s="14" t="s">
        <v>32</v>
      </c>
      <c r="AX232" s="14" t="s">
        <v>70</v>
      </c>
      <c r="AY232" s="162" t="s">
        <v>116</v>
      </c>
    </row>
    <row r="233" spans="1:65" s="14" customFormat="1">
      <c r="B233" s="161"/>
      <c r="D233" s="154" t="s">
        <v>127</v>
      </c>
      <c r="E233" s="162" t="s">
        <v>3</v>
      </c>
      <c r="F233" s="163" t="s">
        <v>300</v>
      </c>
      <c r="H233" s="164">
        <v>1.2</v>
      </c>
      <c r="I233" s="165"/>
      <c r="L233" s="161"/>
      <c r="M233" s="166"/>
      <c r="N233" s="167"/>
      <c r="O233" s="167"/>
      <c r="P233" s="167"/>
      <c r="Q233" s="167"/>
      <c r="R233" s="167"/>
      <c r="S233" s="167"/>
      <c r="T233" s="168"/>
      <c r="AT233" s="162" t="s">
        <v>127</v>
      </c>
      <c r="AU233" s="162" t="s">
        <v>80</v>
      </c>
      <c r="AV233" s="14" t="s">
        <v>80</v>
      </c>
      <c r="AW233" s="14" t="s">
        <v>32</v>
      </c>
      <c r="AX233" s="14" t="s">
        <v>70</v>
      </c>
      <c r="AY233" s="162" t="s">
        <v>116</v>
      </c>
    </row>
    <row r="234" spans="1:65" s="14" customFormat="1">
      <c r="B234" s="161"/>
      <c r="D234" s="154" t="s">
        <v>127</v>
      </c>
      <c r="E234" s="162" t="s">
        <v>3</v>
      </c>
      <c r="F234" s="163" t="s">
        <v>305</v>
      </c>
      <c r="H234" s="164">
        <v>5.0999999999999996</v>
      </c>
      <c r="I234" s="165"/>
      <c r="L234" s="161"/>
      <c r="M234" s="166"/>
      <c r="N234" s="167"/>
      <c r="O234" s="167"/>
      <c r="P234" s="167"/>
      <c r="Q234" s="167"/>
      <c r="R234" s="167"/>
      <c r="S234" s="167"/>
      <c r="T234" s="168"/>
      <c r="AT234" s="162" t="s">
        <v>127</v>
      </c>
      <c r="AU234" s="162" t="s">
        <v>80</v>
      </c>
      <c r="AV234" s="14" t="s">
        <v>80</v>
      </c>
      <c r="AW234" s="14" t="s">
        <v>32</v>
      </c>
      <c r="AX234" s="14" t="s">
        <v>70</v>
      </c>
      <c r="AY234" s="162" t="s">
        <v>116</v>
      </c>
    </row>
    <row r="235" spans="1:65" s="15" customFormat="1">
      <c r="B235" s="169"/>
      <c r="D235" s="154" t="s">
        <v>127</v>
      </c>
      <c r="E235" s="170" t="s">
        <v>3</v>
      </c>
      <c r="F235" s="171" t="s">
        <v>130</v>
      </c>
      <c r="H235" s="172">
        <v>15.899999999999999</v>
      </c>
      <c r="I235" s="173"/>
      <c r="L235" s="169"/>
      <c r="M235" s="174"/>
      <c r="N235" s="175"/>
      <c r="O235" s="175"/>
      <c r="P235" s="175"/>
      <c r="Q235" s="175"/>
      <c r="R235" s="175"/>
      <c r="S235" s="175"/>
      <c r="T235" s="176"/>
      <c r="AT235" s="170" t="s">
        <v>127</v>
      </c>
      <c r="AU235" s="170" t="s">
        <v>80</v>
      </c>
      <c r="AV235" s="15" t="s">
        <v>123</v>
      </c>
      <c r="AW235" s="15" t="s">
        <v>32</v>
      </c>
      <c r="AX235" s="15" t="s">
        <v>78</v>
      </c>
      <c r="AY235" s="170" t="s">
        <v>116</v>
      </c>
    </row>
    <row r="236" spans="1:65" s="14" customFormat="1">
      <c r="B236" s="161"/>
      <c r="D236" s="154" t="s">
        <v>127</v>
      </c>
      <c r="F236" s="163" t="s">
        <v>306</v>
      </c>
      <c r="H236" s="164">
        <v>16.376999999999999</v>
      </c>
      <c r="I236" s="165"/>
      <c r="L236" s="161"/>
      <c r="M236" s="166"/>
      <c r="N236" s="167"/>
      <c r="O236" s="167"/>
      <c r="P236" s="167"/>
      <c r="Q236" s="167"/>
      <c r="R236" s="167"/>
      <c r="S236" s="167"/>
      <c r="T236" s="168"/>
      <c r="AT236" s="162" t="s">
        <v>127</v>
      </c>
      <c r="AU236" s="162" t="s">
        <v>80</v>
      </c>
      <c r="AV236" s="14" t="s">
        <v>80</v>
      </c>
      <c r="AW236" s="14" t="s">
        <v>4</v>
      </c>
      <c r="AX236" s="14" t="s">
        <v>78</v>
      </c>
      <c r="AY236" s="162" t="s">
        <v>116</v>
      </c>
    </row>
    <row r="237" spans="1:65" s="2" customFormat="1" ht="16.5" customHeight="1">
      <c r="A237" s="33"/>
      <c r="B237" s="134"/>
      <c r="C237" s="185" t="s">
        <v>307</v>
      </c>
      <c r="D237" s="185" t="s">
        <v>234</v>
      </c>
      <c r="E237" s="186" t="s">
        <v>308</v>
      </c>
      <c r="F237" s="187" t="s">
        <v>309</v>
      </c>
      <c r="G237" s="188" t="s">
        <v>121</v>
      </c>
      <c r="H237" s="189">
        <v>752.84799999999996</v>
      </c>
      <c r="I237" s="190"/>
      <c r="J237" s="191">
        <f>ROUND(I237*H237,2)</f>
        <v>0</v>
      </c>
      <c r="K237" s="187" t="s">
        <v>122</v>
      </c>
      <c r="L237" s="192"/>
      <c r="M237" s="193" t="s">
        <v>3</v>
      </c>
      <c r="N237" s="194" t="s">
        <v>41</v>
      </c>
      <c r="O237" s="54"/>
      <c r="P237" s="144">
        <f>O237*H237</f>
        <v>0</v>
      </c>
      <c r="Q237" s="144">
        <v>0.13</v>
      </c>
      <c r="R237" s="144">
        <f>Q237*H237</f>
        <v>97.870239999999995</v>
      </c>
      <c r="S237" s="144">
        <v>0</v>
      </c>
      <c r="T237" s="14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46" t="s">
        <v>183</v>
      </c>
      <c r="AT237" s="146" t="s">
        <v>234</v>
      </c>
      <c r="AU237" s="146" t="s">
        <v>80</v>
      </c>
      <c r="AY237" s="18" t="s">
        <v>116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8" t="s">
        <v>78</v>
      </c>
      <c r="BK237" s="147">
        <f>ROUND(I237*H237,2)</f>
        <v>0</v>
      </c>
      <c r="BL237" s="18" t="s">
        <v>123</v>
      </c>
      <c r="BM237" s="146" t="s">
        <v>310</v>
      </c>
    </row>
    <row r="238" spans="1:65" s="14" customFormat="1">
      <c r="B238" s="161"/>
      <c r="D238" s="154" t="s">
        <v>127</v>
      </c>
      <c r="E238" s="162" t="s">
        <v>3</v>
      </c>
      <c r="F238" s="163" t="s">
        <v>311</v>
      </c>
      <c r="H238" s="164">
        <v>730.92</v>
      </c>
      <c r="I238" s="165"/>
      <c r="L238" s="161"/>
      <c r="M238" s="166"/>
      <c r="N238" s="167"/>
      <c r="O238" s="167"/>
      <c r="P238" s="167"/>
      <c r="Q238" s="167"/>
      <c r="R238" s="167"/>
      <c r="S238" s="167"/>
      <c r="T238" s="168"/>
      <c r="AT238" s="162" t="s">
        <v>127</v>
      </c>
      <c r="AU238" s="162" t="s">
        <v>80</v>
      </c>
      <c r="AV238" s="14" t="s">
        <v>80</v>
      </c>
      <c r="AW238" s="14" t="s">
        <v>32</v>
      </c>
      <c r="AX238" s="14" t="s">
        <v>70</v>
      </c>
      <c r="AY238" s="162" t="s">
        <v>116</v>
      </c>
    </row>
    <row r="239" spans="1:65" s="15" customFormat="1">
      <c r="B239" s="169"/>
      <c r="D239" s="154" t="s">
        <v>127</v>
      </c>
      <c r="E239" s="170" t="s">
        <v>3</v>
      </c>
      <c r="F239" s="171" t="s">
        <v>130</v>
      </c>
      <c r="H239" s="172">
        <v>730.92</v>
      </c>
      <c r="I239" s="173"/>
      <c r="L239" s="169"/>
      <c r="M239" s="174"/>
      <c r="N239" s="175"/>
      <c r="O239" s="175"/>
      <c r="P239" s="175"/>
      <c r="Q239" s="175"/>
      <c r="R239" s="175"/>
      <c r="S239" s="175"/>
      <c r="T239" s="176"/>
      <c r="AT239" s="170" t="s">
        <v>127</v>
      </c>
      <c r="AU239" s="170" t="s">
        <v>80</v>
      </c>
      <c r="AV239" s="15" t="s">
        <v>123</v>
      </c>
      <c r="AW239" s="15" t="s">
        <v>32</v>
      </c>
      <c r="AX239" s="15" t="s">
        <v>78</v>
      </c>
      <c r="AY239" s="170" t="s">
        <v>116</v>
      </c>
    </row>
    <row r="240" spans="1:65" s="14" customFormat="1">
      <c r="B240" s="161"/>
      <c r="D240" s="154" t="s">
        <v>127</v>
      </c>
      <c r="F240" s="163" t="s">
        <v>312</v>
      </c>
      <c r="H240" s="164">
        <v>752.84799999999996</v>
      </c>
      <c r="I240" s="165"/>
      <c r="L240" s="161"/>
      <c r="M240" s="166"/>
      <c r="N240" s="167"/>
      <c r="O240" s="167"/>
      <c r="P240" s="167"/>
      <c r="Q240" s="167"/>
      <c r="R240" s="167"/>
      <c r="S240" s="167"/>
      <c r="T240" s="168"/>
      <c r="AT240" s="162" t="s">
        <v>127</v>
      </c>
      <c r="AU240" s="162" t="s">
        <v>80</v>
      </c>
      <c r="AV240" s="14" t="s">
        <v>80</v>
      </c>
      <c r="AW240" s="14" t="s">
        <v>4</v>
      </c>
      <c r="AX240" s="14" t="s">
        <v>78</v>
      </c>
      <c r="AY240" s="162" t="s">
        <v>116</v>
      </c>
    </row>
    <row r="241" spans="1:65" s="2" customFormat="1" ht="24.2" customHeight="1">
      <c r="A241" s="33"/>
      <c r="B241" s="134"/>
      <c r="C241" s="135" t="s">
        <v>313</v>
      </c>
      <c r="D241" s="135" t="s">
        <v>118</v>
      </c>
      <c r="E241" s="136" t="s">
        <v>314</v>
      </c>
      <c r="F241" s="137" t="s">
        <v>315</v>
      </c>
      <c r="G241" s="138" t="s">
        <v>170</v>
      </c>
      <c r="H241" s="139">
        <v>50</v>
      </c>
      <c r="I241" s="140"/>
      <c r="J241" s="141">
        <f>ROUND(I241*H241,2)</f>
        <v>0</v>
      </c>
      <c r="K241" s="137" t="s">
        <v>122</v>
      </c>
      <c r="L241" s="34"/>
      <c r="M241" s="142" t="s">
        <v>3</v>
      </c>
      <c r="N241" s="143" t="s">
        <v>41</v>
      </c>
      <c r="O241" s="54"/>
      <c r="P241" s="144">
        <f>O241*H241</f>
        <v>0</v>
      </c>
      <c r="Q241" s="144">
        <v>1.0000000000000001E-5</v>
      </c>
      <c r="R241" s="144">
        <f>Q241*H241</f>
        <v>5.0000000000000001E-4</v>
      </c>
      <c r="S241" s="144">
        <v>0</v>
      </c>
      <c r="T241" s="14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46" t="s">
        <v>123</v>
      </c>
      <c r="AT241" s="146" t="s">
        <v>118</v>
      </c>
      <c r="AU241" s="146" t="s">
        <v>80</v>
      </c>
      <c r="AY241" s="18" t="s">
        <v>116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78</v>
      </c>
      <c r="BK241" s="147">
        <f>ROUND(I241*H241,2)</f>
        <v>0</v>
      </c>
      <c r="BL241" s="18" t="s">
        <v>123</v>
      </c>
      <c r="BM241" s="146" t="s">
        <v>316</v>
      </c>
    </row>
    <row r="242" spans="1:65" s="2" customFormat="1">
      <c r="A242" s="33"/>
      <c r="B242" s="34"/>
      <c r="C242" s="33"/>
      <c r="D242" s="148" t="s">
        <v>125</v>
      </c>
      <c r="E242" s="33"/>
      <c r="F242" s="149" t="s">
        <v>317</v>
      </c>
      <c r="G242" s="33"/>
      <c r="H242" s="33"/>
      <c r="I242" s="150"/>
      <c r="J242" s="33"/>
      <c r="K242" s="33"/>
      <c r="L242" s="34"/>
      <c r="M242" s="151"/>
      <c r="N242" s="152"/>
      <c r="O242" s="54"/>
      <c r="P242" s="54"/>
      <c r="Q242" s="54"/>
      <c r="R242" s="54"/>
      <c r="S242" s="54"/>
      <c r="T242" s="55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125</v>
      </c>
      <c r="AU242" s="18" t="s">
        <v>80</v>
      </c>
    </row>
    <row r="243" spans="1:65" s="13" customFormat="1">
      <c r="B243" s="153"/>
      <c r="D243" s="154" t="s">
        <v>127</v>
      </c>
      <c r="E243" s="155" t="s">
        <v>3</v>
      </c>
      <c r="F243" s="156" t="s">
        <v>318</v>
      </c>
      <c r="H243" s="155" t="s">
        <v>3</v>
      </c>
      <c r="I243" s="157"/>
      <c r="L243" s="153"/>
      <c r="M243" s="158"/>
      <c r="N243" s="159"/>
      <c r="O243" s="159"/>
      <c r="P243" s="159"/>
      <c r="Q243" s="159"/>
      <c r="R243" s="159"/>
      <c r="S243" s="159"/>
      <c r="T243" s="160"/>
      <c r="AT243" s="155" t="s">
        <v>127</v>
      </c>
      <c r="AU243" s="155" t="s">
        <v>80</v>
      </c>
      <c r="AV243" s="13" t="s">
        <v>78</v>
      </c>
      <c r="AW243" s="13" t="s">
        <v>32</v>
      </c>
      <c r="AX243" s="13" t="s">
        <v>70</v>
      </c>
      <c r="AY243" s="155" t="s">
        <v>116</v>
      </c>
    </row>
    <row r="244" spans="1:65" s="14" customFormat="1">
      <c r="B244" s="161"/>
      <c r="D244" s="154" t="s">
        <v>127</v>
      </c>
      <c r="E244" s="162" t="s">
        <v>3</v>
      </c>
      <c r="F244" s="163" t="s">
        <v>319</v>
      </c>
      <c r="H244" s="164">
        <v>50</v>
      </c>
      <c r="I244" s="165"/>
      <c r="L244" s="161"/>
      <c r="M244" s="166"/>
      <c r="N244" s="167"/>
      <c r="O244" s="167"/>
      <c r="P244" s="167"/>
      <c r="Q244" s="167"/>
      <c r="R244" s="167"/>
      <c r="S244" s="167"/>
      <c r="T244" s="168"/>
      <c r="AT244" s="162" t="s">
        <v>127</v>
      </c>
      <c r="AU244" s="162" t="s">
        <v>80</v>
      </c>
      <c r="AV244" s="14" t="s">
        <v>80</v>
      </c>
      <c r="AW244" s="14" t="s">
        <v>32</v>
      </c>
      <c r="AX244" s="14" t="s">
        <v>70</v>
      </c>
      <c r="AY244" s="162" t="s">
        <v>116</v>
      </c>
    </row>
    <row r="245" spans="1:65" s="15" customFormat="1">
      <c r="B245" s="169"/>
      <c r="D245" s="154" t="s">
        <v>127</v>
      </c>
      <c r="E245" s="170" t="s">
        <v>3</v>
      </c>
      <c r="F245" s="171" t="s">
        <v>130</v>
      </c>
      <c r="H245" s="172">
        <v>50</v>
      </c>
      <c r="I245" s="173"/>
      <c r="L245" s="169"/>
      <c r="M245" s="174"/>
      <c r="N245" s="175"/>
      <c r="O245" s="175"/>
      <c r="P245" s="175"/>
      <c r="Q245" s="175"/>
      <c r="R245" s="175"/>
      <c r="S245" s="175"/>
      <c r="T245" s="176"/>
      <c r="AT245" s="170" t="s">
        <v>127</v>
      </c>
      <c r="AU245" s="170" t="s">
        <v>80</v>
      </c>
      <c r="AV245" s="15" t="s">
        <v>123</v>
      </c>
      <c r="AW245" s="15" t="s">
        <v>32</v>
      </c>
      <c r="AX245" s="15" t="s">
        <v>78</v>
      </c>
      <c r="AY245" s="170" t="s">
        <v>116</v>
      </c>
    </row>
    <row r="246" spans="1:65" s="12" customFormat="1" ht="22.9" customHeight="1">
      <c r="B246" s="121"/>
      <c r="D246" s="122" t="s">
        <v>69</v>
      </c>
      <c r="E246" s="132" t="s">
        <v>183</v>
      </c>
      <c r="F246" s="132" t="s">
        <v>320</v>
      </c>
      <c r="I246" s="124"/>
      <c r="J246" s="133">
        <f>BK246</f>
        <v>0</v>
      </c>
      <c r="L246" s="121"/>
      <c r="M246" s="126"/>
      <c r="N246" s="127"/>
      <c r="O246" s="127"/>
      <c r="P246" s="128">
        <f>SUM(P247:P253)</f>
        <v>0</v>
      </c>
      <c r="Q246" s="127"/>
      <c r="R246" s="128">
        <f>SUM(R247:R253)</f>
        <v>2.9304000000000001</v>
      </c>
      <c r="S246" s="127"/>
      <c r="T246" s="129">
        <f>SUM(T247:T253)</f>
        <v>0</v>
      </c>
      <c r="AR246" s="122" t="s">
        <v>78</v>
      </c>
      <c r="AT246" s="130" t="s">
        <v>69</v>
      </c>
      <c r="AU246" s="130" t="s">
        <v>78</v>
      </c>
      <c r="AY246" s="122" t="s">
        <v>116</v>
      </c>
      <c r="BK246" s="131">
        <f>SUM(BK247:BK253)</f>
        <v>0</v>
      </c>
    </row>
    <row r="247" spans="1:65" s="2" customFormat="1" ht="24.2" customHeight="1">
      <c r="A247" s="33"/>
      <c r="B247" s="134"/>
      <c r="C247" s="135" t="s">
        <v>321</v>
      </c>
      <c r="D247" s="135" t="s">
        <v>118</v>
      </c>
      <c r="E247" s="136" t="s">
        <v>322</v>
      </c>
      <c r="F247" s="137" t="s">
        <v>323</v>
      </c>
      <c r="G247" s="138" t="s">
        <v>324</v>
      </c>
      <c r="H247" s="139">
        <v>1</v>
      </c>
      <c r="I247" s="140"/>
      <c r="J247" s="141">
        <f>ROUND(I247*H247,2)</f>
        <v>0</v>
      </c>
      <c r="K247" s="137" t="s">
        <v>286</v>
      </c>
      <c r="L247" s="34"/>
      <c r="M247" s="142" t="s">
        <v>3</v>
      </c>
      <c r="N247" s="143" t="s">
        <v>41</v>
      </c>
      <c r="O247" s="54"/>
      <c r="P247" s="144">
        <f>O247*H247</f>
        <v>0</v>
      </c>
      <c r="Q247" s="144">
        <v>0.42368</v>
      </c>
      <c r="R247" s="144">
        <f>Q247*H247</f>
        <v>0.42368</v>
      </c>
      <c r="S247" s="144">
        <v>0</v>
      </c>
      <c r="T247" s="14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46" t="s">
        <v>123</v>
      </c>
      <c r="AT247" s="146" t="s">
        <v>118</v>
      </c>
      <c r="AU247" s="146" t="s">
        <v>80</v>
      </c>
      <c r="AY247" s="18" t="s">
        <v>116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8" t="s">
        <v>78</v>
      </c>
      <c r="BK247" s="147">
        <f>ROUND(I247*H247,2)</f>
        <v>0</v>
      </c>
      <c r="BL247" s="18" t="s">
        <v>123</v>
      </c>
      <c r="BM247" s="146" t="s">
        <v>325</v>
      </c>
    </row>
    <row r="248" spans="1:65" s="13" customFormat="1" ht="22.5">
      <c r="B248" s="153"/>
      <c r="D248" s="154" t="s">
        <v>127</v>
      </c>
      <c r="E248" s="155" t="s">
        <v>3</v>
      </c>
      <c r="F248" s="156" t="s">
        <v>326</v>
      </c>
      <c r="H248" s="155" t="s">
        <v>3</v>
      </c>
      <c r="I248" s="157"/>
      <c r="L248" s="153"/>
      <c r="M248" s="158"/>
      <c r="N248" s="159"/>
      <c r="O248" s="159"/>
      <c r="P248" s="159"/>
      <c r="Q248" s="159"/>
      <c r="R248" s="159"/>
      <c r="S248" s="159"/>
      <c r="T248" s="160"/>
      <c r="AT248" s="155" t="s">
        <v>127</v>
      </c>
      <c r="AU248" s="155" t="s">
        <v>80</v>
      </c>
      <c r="AV248" s="13" t="s">
        <v>78</v>
      </c>
      <c r="AW248" s="13" t="s">
        <v>32</v>
      </c>
      <c r="AX248" s="13" t="s">
        <v>70</v>
      </c>
      <c r="AY248" s="155" t="s">
        <v>116</v>
      </c>
    </row>
    <row r="249" spans="1:65" s="14" customFormat="1">
      <c r="B249" s="161"/>
      <c r="D249" s="154" t="s">
        <v>127</v>
      </c>
      <c r="E249" s="162" t="s">
        <v>3</v>
      </c>
      <c r="F249" s="163" t="s">
        <v>78</v>
      </c>
      <c r="H249" s="164">
        <v>1</v>
      </c>
      <c r="I249" s="165"/>
      <c r="L249" s="161"/>
      <c r="M249" s="166"/>
      <c r="N249" s="167"/>
      <c r="O249" s="167"/>
      <c r="P249" s="167"/>
      <c r="Q249" s="167"/>
      <c r="R249" s="167"/>
      <c r="S249" s="167"/>
      <c r="T249" s="168"/>
      <c r="AT249" s="162" t="s">
        <v>127</v>
      </c>
      <c r="AU249" s="162" t="s">
        <v>80</v>
      </c>
      <c r="AV249" s="14" t="s">
        <v>80</v>
      </c>
      <c r="AW249" s="14" t="s">
        <v>32</v>
      </c>
      <c r="AX249" s="14" t="s">
        <v>78</v>
      </c>
      <c r="AY249" s="162" t="s">
        <v>116</v>
      </c>
    </row>
    <row r="250" spans="1:65" s="2" customFormat="1" ht="24.2" customHeight="1">
      <c r="A250" s="33"/>
      <c r="B250" s="134"/>
      <c r="C250" s="135" t="s">
        <v>327</v>
      </c>
      <c r="D250" s="135" t="s">
        <v>118</v>
      </c>
      <c r="E250" s="136" t="s">
        <v>328</v>
      </c>
      <c r="F250" s="137" t="s">
        <v>329</v>
      </c>
      <c r="G250" s="138" t="s">
        <v>324</v>
      </c>
      <c r="H250" s="139">
        <v>3</v>
      </c>
      <c r="I250" s="140"/>
      <c r="J250" s="141">
        <f>ROUND(I250*H250,2)</f>
        <v>0</v>
      </c>
      <c r="K250" s="137" t="s">
        <v>122</v>
      </c>
      <c r="L250" s="34"/>
      <c r="M250" s="142" t="s">
        <v>3</v>
      </c>
      <c r="N250" s="143" t="s">
        <v>41</v>
      </c>
      <c r="O250" s="54"/>
      <c r="P250" s="144">
        <f>O250*H250</f>
        <v>0</v>
      </c>
      <c r="Q250" s="144">
        <v>0.42080000000000001</v>
      </c>
      <c r="R250" s="144">
        <f>Q250*H250</f>
        <v>1.2624</v>
      </c>
      <c r="S250" s="144">
        <v>0</v>
      </c>
      <c r="T250" s="14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46" t="s">
        <v>123</v>
      </c>
      <c r="AT250" s="146" t="s">
        <v>118</v>
      </c>
      <c r="AU250" s="146" t="s">
        <v>80</v>
      </c>
      <c r="AY250" s="18" t="s">
        <v>116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8" t="s">
        <v>78</v>
      </c>
      <c r="BK250" s="147">
        <f>ROUND(I250*H250,2)</f>
        <v>0</v>
      </c>
      <c r="BL250" s="18" t="s">
        <v>123</v>
      </c>
      <c r="BM250" s="146" t="s">
        <v>330</v>
      </c>
    </row>
    <row r="251" spans="1:65" s="2" customFormat="1">
      <c r="A251" s="33"/>
      <c r="B251" s="34"/>
      <c r="C251" s="33"/>
      <c r="D251" s="148" t="s">
        <v>125</v>
      </c>
      <c r="E251" s="33"/>
      <c r="F251" s="149" t="s">
        <v>331</v>
      </c>
      <c r="G251" s="33"/>
      <c r="H251" s="33"/>
      <c r="I251" s="150"/>
      <c r="J251" s="33"/>
      <c r="K251" s="33"/>
      <c r="L251" s="34"/>
      <c r="M251" s="151"/>
      <c r="N251" s="152"/>
      <c r="O251" s="54"/>
      <c r="P251" s="54"/>
      <c r="Q251" s="54"/>
      <c r="R251" s="54"/>
      <c r="S251" s="54"/>
      <c r="T251" s="55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125</v>
      </c>
      <c r="AU251" s="18" t="s">
        <v>80</v>
      </c>
    </row>
    <row r="252" spans="1:65" s="2" customFormat="1" ht="37.9" customHeight="1">
      <c r="A252" s="33"/>
      <c r="B252" s="134"/>
      <c r="C252" s="135" t="s">
        <v>332</v>
      </c>
      <c r="D252" s="135" t="s">
        <v>118</v>
      </c>
      <c r="E252" s="136" t="s">
        <v>333</v>
      </c>
      <c r="F252" s="137" t="s">
        <v>334</v>
      </c>
      <c r="G252" s="138" t="s">
        <v>324</v>
      </c>
      <c r="H252" s="139">
        <v>4</v>
      </c>
      <c r="I252" s="140"/>
      <c r="J252" s="141">
        <f>ROUND(I252*H252,2)</f>
        <v>0</v>
      </c>
      <c r="K252" s="137" t="s">
        <v>122</v>
      </c>
      <c r="L252" s="34"/>
      <c r="M252" s="142" t="s">
        <v>3</v>
      </c>
      <c r="N252" s="143" t="s">
        <v>41</v>
      </c>
      <c r="O252" s="54"/>
      <c r="P252" s="144">
        <f>O252*H252</f>
        <v>0</v>
      </c>
      <c r="Q252" s="144">
        <v>0.31108000000000002</v>
      </c>
      <c r="R252" s="144">
        <f>Q252*H252</f>
        <v>1.2443200000000001</v>
      </c>
      <c r="S252" s="144">
        <v>0</v>
      </c>
      <c r="T252" s="14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46" t="s">
        <v>123</v>
      </c>
      <c r="AT252" s="146" t="s">
        <v>118</v>
      </c>
      <c r="AU252" s="146" t="s">
        <v>80</v>
      </c>
      <c r="AY252" s="18" t="s">
        <v>116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8" t="s">
        <v>78</v>
      </c>
      <c r="BK252" s="147">
        <f>ROUND(I252*H252,2)</f>
        <v>0</v>
      </c>
      <c r="BL252" s="18" t="s">
        <v>123</v>
      </c>
      <c r="BM252" s="146" t="s">
        <v>335</v>
      </c>
    </row>
    <row r="253" spans="1:65" s="2" customFormat="1">
      <c r="A253" s="33"/>
      <c r="B253" s="34"/>
      <c r="C253" s="33"/>
      <c r="D253" s="148" t="s">
        <v>125</v>
      </c>
      <c r="E253" s="33"/>
      <c r="F253" s="149" t="s">
        <v>336</v>
      </c>
      <c r="G253" s="33"/>
      <c r="H253" s="33"/>
      <c r="I253" s="150"/>
      <c r="J253" s="33"/>
      <c r="K253" s="33"/>
      <c r="L253" s="34"/>
      <c r="M253" s="151"/>
      <c r="N253" s="152"/>
      <c r="O253" s="54"/>
      <c r="P253" s="54"/>
      <c r="Q253" s="54"/>
      <c r="R253" s="54"/>
      <c r="S253" s="54"/>
      <c r="T253" s="55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8" t="s">
        <v>125</v>
      </c>
      <c r="AU253" s="18" t="s">
        <v>80</v>
      </c>
    </row>
    <row r="254" spans="1:65" s="12" customFormat="1" ht="22.9" customHeight="1">
      <c r="B254" s="121"/>
      <c r="D254" s="122" t="s">
        <v>69</v>
      </c>
      <c r="E254" s="132" t="s">
        <v>194</v>
      </c>
      <c r="F254" s="132" t="s">
        <v>337</v>
      </c>
      <c r="I254" s="124"/>
      <c r="J254" s="133">
        <f>BK254</f>
        <v>0</v>
      </c>
      <c r="L254" s="121"/>
      <c r="M254" s="126"/>
      <c r="N254" s="127"/>
      <c r="O254" s="127"/>
      <c r="P254" s="128">
        <f>SUM(P255:P291)</f>
        <v>0</v>
      </c>
      <c r="Q254" s="127"/>
      <c r="R254" s="128">
        <f>SUM(R255:R291)</f>
        <v>86.851706240000013</v>
      </c>
      <c r="S254" s="127"/>
      <c r="T254" s="129">
        <f>SUM(T255:T291)</f>
        <v>0</v>
      </c>
      <c r="AR254" s="122" t="s">
        <v>78</v>
      </c>
      <c r="AT254" s="130" t="s">
        <v>69</v>
      </c>
      <c r="AU254" s="130" t="s">
        <v>78</v>
      </c>
      <c r="AY254" s="122" t="s">
        <v>116</v>
      </c>
      <c r="BK254" s="131">
        <f>SUM(BK255:BK291)</f>
        <v>0</v>
      </c>
    </row>
    <row r="255" spans="1:65" s="2" customFormat="1" ht="62.65" customHeight="1">
      <c r="A255" s="33"/>
      <c r="B255" s="134"/>
      <c r="C255" s="135" t="s">
        <v>338</v>
      </c>
      <c r="D255" s="135" t="s">
        <v>118</v>
      </c>
      <c r="E255" s="136" t="s">
        <v>339</v>
      </c>
      <c r="F255" s="137" t="s">
        <v>340</v>
      </c>
      <c r="G255" s="138" t="s">
        <v>170</v>
      </c>
      <c r="H255" s="139">
        <v>82</v>
      </c>
      <c r="I255" s="140"/>
      <c r="J255" s="141">
        <f>ROUND(I255*H255,2)</f>
        <v>0</v>
      </c>
      <c r="K255" s="137" t="s">
        <v>122</v>
      </c>
      <c r="L255" s="34"/>
      <c r="M255" s="142" t="s">
        <v>3</v>
      </c>
      <c r="N255" s="143" t="s">
        <v>41</v>
      </c>
      <c r="O255" s="54"/>
      <c r="P255" s="144">
        <f>O255*H255</f>
        <v>0</v>
      </c>
      <c r="Q255" s="144">
        <v>8.9779999999999999E-2</v>
      </c>
      <c r="R255" s="144">
        <f>Q255*H255</f>
        <v>7.3619599999999998</v>
      </c>
      <c r="S255" s="144">
        <v>0</v>
      </c>
      <c r="T255" s="14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46" t="s">
        <v>123</v>
      </c>
      <c r="AT255" s="146" t="s">
        <v>118</v>
      </c>
      <c r="AU255" s="146" t="s">
        <v>80</v>
      </c>
      <c r="AY255" s="18" t="s">
        <v>116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8" t="s">
        <v>78</v>
      </c>
      <c r="BK255" s="147">
        <f>ROUND(I255*H255,2)</f>
        <v>0</v>
      </c>
      <c r="BL255" s="18" t="s">
        <v>123</v>
      </c>
      <c r="BM255" s="146" t="s">
        <v>341</v>
      </c>
    </row>
    <row r="256" spans="1:65" s="2" customFormat="1">
      <c r="A256" s="33"/>
      <c r="B256" s="34"/>
      <c r="C256" s="33"/>
      <c r="D256" s="148" t="s">
        <v>125</v>
      </c>
      <c r="E256" s="33"/>
      <c r="F256" s="149" t="s">
        <v>342</v>
      </c>
      <c r="G256" s="33"/>
      <c r="H256" s="33"/>
      <c r="I256" s="150"/>
      <c r="J256" s="33"/>
      <c r="K256" s="33"/>
      <c r="L256" s="34"/>
      <c r="M256" s="151"/>
      <c r="N256" s="152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125</v>
      </c>
      <c r="AU256" s="18" t="s">
        <v>80</v>
      </c>
    </row>
    <row r="257" spans="1:65" s="13" customFormat="1" ht="22.5">
      <c r="B257" s="153"/>
      <c r="D257" s="154" t="s">
        <v>127</v>
      </c>
      <c r="E257" s="155" t="s">
        <v>3</v>
      </c>
      <c r="F257" s="156" t="s">
        <v>343</v>
      </c>
      <c r="H257" s="155" t="s">
        <v>3</v>
      </c>
      <c r="I257" s="157"/>
      <c r="L257" s="153"/>
      <c r="M257" s="158"/>
      <c r="N257" s="159"/>
      <c r="O257" s="159"/>
      <c r="P257" s="159"/>
      <c r="Q257" s="159"/>
      <c r="R257" s="159"/>
      <c r="S257" s="159"/>
      <c r="T257" s="160"/>
      <c r="AT257" s="155" t="s">
        <v>127</v>
      </c>
      <c r="AU257" s="155" t="s">
        <v>80</v>
      </c>
      <c r="AV257" s="13" t="s">
        <v>78</v>
      </c>
      <c r="AW257" s="13" t="s">
        <v>32</v>
      </c>
      <c r="AX257" s="13" t="s">
        <v>70</v>
      </c>
      <c r="AY257" s="155" t="s">
        <v>116</v>
      </c>
    </row>
    <row r="258" spans="1:65" s="14" customFormat="1">
      <c r="B258" s="161"/>
      <c r="D258" s="154" t="s">
        <v>127</v>
      </c>
      <c r="E258" s="162" t="s">
        <v>3</v>
      </c>
      <c r="F258" s="163" t="s">
        <v>344</v>
      </c>
      <c r="H258" s="164">
        <v>82</v>
      </c>
      <c r="I258" s="165"/>
      <c r="L258" s="161"/>
      <c r="M258" s="166"/>
      <c r="N258" s="167"/>
      <c r="O258" s="167"/>
      <c r="P258" s="167"/>
      <c r="Q258" s="167"/>
      <c r="R258" s="167"/>
      <c r="S258" s="167"/>
      <c r="T258" s="168"/>
      <c r="AT258" s="162" t="s">
        <v>127</v>
      </c>
      <c r="AU258" s="162" t="s">
        <v>80</v>
      </c>
      <c r="AV258" s="14" t="s">
        <v>80</v>
      </c>
      <c r="AW258" s="14" t="s">
        <v>32</v>
      </c>
      <c r="AX258" s="14" t="s">
        <v>70</v>
      </c>
      <c r="AY258" s="162" t="s">
        <v>116</v>
      </c>
    </row>
    <row r="259" spans="1:65" s="15" customFormat="1">
      <c r="B259" s="169"/>
      <c r="D259" s="154" t="s">
        <v>127</v>
      </c>
      <c r="E259" s="170" t="s">
        <v>3</v>
      </c>
      <c r="F259" s="171" t="s">
        <v>130</v>
      </c>
      <c r="H259" s="172">
        <v>82</v>
      </c>
      <c r="I259" s="173"/>
      <c r="L259" s="169"/>
      <c r="M259" s="174"/>
      <c r="N259" s="175"/>
      <c r="O259" s="175"/>
      <c r="P259" s="175"/>
      <c r="Q259" s="175"/>
      <c r="R259" s="175"/>
      <c r="S259" s="175"/>
      <c r="T259" s="176"/>
      <c r="AT259" s="170" t="s">
        <v>127</v>
      </c>
      <c r="AU259" s="170" t="s">
        <v>80</v>
      </c>
      <c r="AV259" s="15" t="s">
        <v>123</v>
      </c>
      <c r="AW259" s="15" t="s">
        <v>32</v>
      </c>
      <c r="AX259" s="15" t="s">
        <v>78</v>
      </c>
      <c r="AY259" s="170" t="s">
        <v>116</v>
      </c>
    </row>
    <row r="260" spans="1:65" s="2" customFormat="1" ht="49.15" customHeight="1">
      <c r="A260" s="33"/>
      <c r="B260" s="134"/>
      <c r="C260" s="135" t="s">
        <v>345</v>
      </c>
      <c r="D260" s="135" t="s">
        <v>118</v>
      </c>
      <c r="E260" s="136" t="s">
        <v>346</v>
      </c>
      <c r="F260" s="137" t="s">
        <v>347</v>
      </c>
      <c r="G260" s="138" t="s">
        <v>170</v>
      </c>
      <c r="H260" s="139">
        <v>393.4</v>
      </c>
      <c r="I260" s="140"/>
      <c r="J260" s="141">
        <f>ROUND(I260*H260,2)</f>
        <v>0</v>
      </c>
      <c r="K260" s="137" t="s">
        <v>122</v>
      </c>
      <c r="L260" s="34"/>
      <c r="M260" s="142" t="s">
        <v>3</v>
      </c>
      <c r="N260" s="143" t="s">
        <v>41</v>
      </c>
      <c r="O260" s="54"/>
      <c r="P260" s="144">
        <f>O260*H260</f>
        <v>0</v>
      </c>
      <c r="Q260" s="144">
        <v>0.1295</v>
      </c>
      <c r="R260" s="144">
        <f>Q260*H260</f>
        <v>50.945299999999996</v>
      </c>
      <c r="S260" s="144">
        <v>0</v>
      </c>
      <c r="T260" s="14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46" t="s">
        <v>123</v>
      </c>
      <c r="AT260" s="146" t="s">
        <v>118</v>
      </c>
      <c r="AU260" s="146" t="s">
        <v>80</v>
      </c>
      <c r="AY260" s="18" t="s">
        <v>116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8" t="s">
        <v>78</v>
      </c>
      <c r="BK260" s="147">
        <f>ROUND(I260*H260,2)</f>
        <v>0</v>
      </c>
      <c r="BL260" s="18" t="s">
        <v>123</v>
      </c>
      <c r="BM260" s="146" t="s">
        <v>348</v>
      </c>
    </row>
    <row r="261" spans="1:65" s="2" customFormat="1">
      <c r="A261" s="33"/>
      <c r="B261" s="34"/>
      <c r="C261" s="33"/>
      <c r="D261" s="148" t="s">
        <v>125</v>
      </c>
      <c r="E261" s="33"/>
      <c r="F261" s="149" t="s">
        <v>349</v>
      </c>
      <c r="G261" s="33"/>
      <c r="H261" s="33"/>
      <c r="I261" s="150"/>
      <c r="J261" s="33"/>
      <c r="K261" s="33"/>
      <c r="L261" s="34"/>
      <c r="M261" s="151"/>
      <c r="N261" s="152"/>
      <c r="O261" s="54"/>
      <c r="P261" s="54"/>
      <c r="Q261" s="54"/>
      <c r="R261" s="54"/>
      <c r="S261" s="54"/>
      <c r="T261" s="55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125</v>
      </c>
      <c r="AU261" s="18" t="s">
        <v>80</v>
      </c>
    </row>
    <row r="262" spans="1:65" s="14" customFormat="1">
      <c r="B262" s="161"/>
      <c r="D262" s="154" t="s">
        <v>127</v>
      </c>
      <c r="E262" s="162" t="s">
        <v>3</v>
      </c>
      <c r="F262" s="163" t="s">
        <v>350</v>
      </c>
      <c r="H262" s="164">
        <v>393.4</v>
      </c>
      <c r="I262" s="165"/>
      <c r="L262" s="161"/>
      <c r="M262" s="166"/>
      <c r="N262" s="167"/>
      <c r="O262" s="167"/>
      <c r="P262" s="167"/>
      <c r="Q262" s="167"/>
      <c r="R262" s="167"/>
      <c r="S262" s="167"/>
      <c r="T262" s="168"/>
      <c r="AT262" s="162" t="s">
        <v>127</v>
      </c>
      <c r="AU262" s="162" t="s">
        <v>80</v>
      </c>
      <c r="AV262" s="14" t="s">
        <v>80</v>
      </c>
      <c r="AW262" s="14" t="s">
        <v>32</v>
      </c>
      <c r="AX262" s="14" t="s">
        <v>70</v>
      </c>
      <c r="AY262" s="162" t="s">
        <v>116</v>
      </c>
    </row>
    <row r="263" spans="1:65" s="15" customFormat="1">
      <c r="B263" s="169"/>
      <c r="D263" s="154" t="s">
        <v>127</v>
      </c>
      <c r="E263" s="170" t="s">
        <v>3</v>
      </c>
      <c r="F263" s="171" t="s">
        <v>130</v>
      </c>
      <c r="H263" s="172">
        <v>393.4</v>
      </c>
      <c r="I263" s="173"/>
      <c r="L263" s="169"/>
      <c r="M263" s="174"/>
      <c r="N263" s="175"/>
      <c r="O263" s="175"/>
      <c r="P263" s="175"/>
      <c r="Q263" s="175"/>
      <c r="R263" s="175"/>
      <c r="S263" s="175"/>
      <c r="T263" s="176"/>
      <c r="AT263" s="170" t="s">
        <v>127</v>
      </c>
      <c r="AU263" s="170" t="s">
        <v>80</v>
      </c>
      <c r="AV263" s="15" t="s">
        <v>123</v>
      </c>
      <c r="AW263" s="15" t="s">
        <v>32</v>
      </c>
      <c r="AX263" s="15" t="s">
        <v>78</v>
      </c>
      <c r="AY263" s="170" t="s">
        <v>116</v>
      </c>
    </row>
    <row r="264" spans="1:65" s="2" customFormat="1" ht="16.5" customHeight="1">
      <c r="A264" s="33"/>
      <c r="B264" s="134"/>
      <c r="C264" s="185" t="s">
        <v>351</v>
      </c>
      <c r="D264" s="185" t="s">
        <v>234</v>
      </c>
      <c r="E264" s="186" t="s">
        <v>352</v>
      </c>
      <c r="F264" s="187" t="s">
        <v>353</v>
      </c>
      <c r="G264" s="188" t="s">
        <v>170</v>
      </c>
      <c r="H264" s="189">
        <v>405.202</v>
      </c>
      <c r="I264" s="190"/>
      <c r="J264" s="191">
        <f>ROUND(I264*H264,2)</f>
        <v>0</v>
      </c>
      <c r="K264" s="187" t="s">
        <v>122</v>
      </c>
      <c r="L264" s="192"/>
      <c r="M264" s="193" t="s">
        <v>3</v>
      </c>
      <c r="N264" s="194" t="s">
        <v>41</v>
      </c>
      <c r="O264" s="54"/>
      <c r="P264" s="144">
        <f>O264*H264</f>
        <v>0</v>
      </c>
      <c r="Q264" s="144">
        <v>5.6120000000000003E-2</v>
      </c>
      <c r="R264" s="144">
        <f>Q264*H264</f>
        <v>22.739936240000002</v>
      </c>
      <c r="S264" s="144">
        <v>0</v>
      </c>
      <c r="T264" s="14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46" t="s">
        <v>183</v>
      </c>
      <c r="AT264" s="146" t="s">
        <v>234</v>
      </c>
      <c r="AU264" s="146" t="s">
        <v>80</v>
      </c>
      <c r="AY264" s="18" t="s">
        <v>116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8" t="s">
        <v>78</v>
      </c>
      <c r="BK264" s="147">
        <f>ROUND(I264*H264,2)</f>
        <v>0</v>
      </c>
      <c r="BL264" s="18" t="s">
        <v>123</v>
      </c>
      <c r="BM264" s="146" t="s">
        <v>354</v>
      </c>
    </row>
    <row r="265" spans="1:65" s="14" customFormat="1">
      <c r="B265" s="161"/>
      <c r="D265" s="154" t="s">
        <v>127</v>
      </c>
      <c r="F265" s="163" t="s">
        <v>355</v>
      </c>
      <c r="H265" s="164">
        <v>405.202</v>
      </c>
      <c r="I265" s="165"/>
      <c r="L265" s="161"/>
      <c r="M265" s="166"/>
      <c r="N265" s="167"/>
      <c r="O265" s="167"/>
      <c r="P265" s="167"/>
      <c r="Q265" s="167"/>
      <c r="R265" s="167"/>
      <c r="S265" s="167"/>
      <c r="T265" s="168"/>
      <c r="AT265" s="162" t="s">
        <v>127</v>
      </c>
      <c r="AU265" s="162" t="s">
        <v>80</v>
      </c>
      <c r="AV265" s="14" t="s">
        <v>80</v>
      </c>
      <c r="AW265" s="14" t="s">
        <v>4</v>
      </c>
      <c r="AX265" s="14" t="s">
        <v>78</v>
      </c>
      <c r="AY265" s="162" t="s">
        <v>116</v>
      </c>
    </row>
    <row r="266" spans="1:65" s="2" customFormat="1" ht="49.15" customHeight="1">
      <c r="A266" s="33"/>
      <c r="B266" s="134"/>
      <c r="C266" s="135" t="s">
        <v>356</v>
      </c>
      <c r="D266" s="135" t="s">
        <v>118</v>
      </c>
      <c r="E266" s="136" t="s">
        <v>357</v>
      </c>
      <c r="F266" s="137" t="s">
        <v>358</v>
      </c>
      <c r="G266" s="138" t="s">
        <v>170</v>
      </c>
      <c r="H266" s="139">
        <v>41</v>
      </c>
      <c r="I266" s="140"/>
      <c r="J266" s="141">
        <f>ROUND(I266*H266,2)</f>
        <v>0</v>
      </c>
      <c r="K266" s="137" t="s">
        <v>122</v>
      </c>
      <c r="L266" s="34"/>
      <c r="M266" s="142" t="s">
        <v>3</v>
      </c>
      <c r="N266" s="143" t="s">
        <v>41</v>
      </c>
      <c r="O266" s="54"/>
      <c r="P266" s="144">
        <f>O266*H266</f>
        <v>0</v>
      </c>
      <c r="Q266" s="144">
        <v>0.14066999999999999</v>
      </c>
      <c r="R266" s="144">
        <f>Q266*H266</f>
        <v>5.7674699999999994</v>
      </c>
      <c r="S266" s="144">
        <v>0</v>
      </c>
      <c r="T266" s="14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46" t="s">
        <v>123</v>
      </c>
      <c r="AT266" s="146" t="s">
        <v>118</v>
      </c>
      <c r="AU266" s="146" t="s">
        <v>80</v>
      </c>
      <c r="AY266" s="18" t="s">
        <v>116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8" t="s">
        <v>78</v>
      </c>
      <c r="BK266" s="147">
        <f>ROUND(I266*H266,2)</f>
        <v>0</v>
      </c>
      <c r="BL266" s="18" t="s">
        <v>123</v>
      </c>
      <c r="BM266" s="146" t="s">
        <v>359</v>
      </c>
    </row>
    <row r="267" spans="1:65" s="2" customFormat="1">
      <c r="A267" s="33"/>
      <c r="B267" s="34"/>
      <c r="C267" s="33"/>
      <c r="D267" s="148" t="s">
        <v>125</v>
      </c>
      <c r="E267" s="33"/>
      <c r="F267" s="149" t="s">
        <v>360</v>
      </c>
      <c r="G267" s="33"/>
      <c r="H267" s="33"/>
      <c r="I267" s="150"/>
      <c r="J267" s="33"/>
      <c r="K267" s="33"/>
      <c r="L267" s="34"/>
      <c r="M267" s="151"/>
      <c r="N267" s="152"/>
      <c r="O267" s="54"/>
      <c r="P267" s="54"/>
      <c r="Q267" s="54"/>
      <c r="R267" s="54"/>
      <c r="S267" s="54"/>
      <c r="T267" s="55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125</v>
      </c>
      <c r="AU267" s="18" t="s">
        <v>80</v>
      </c>
    </row>
    <row r="268" spans="1:65" s="13" customFormat="1">
      <c r="B268" s="153"/>
      <c r="D268" s="154" t="s">
        <v>127</v>
      </c>
      <c r="E268" s="155" t="s">
        <v>3</v>
      </c>
      <c r="F268" s="156" t="s">
        <v>361</v>
      </c>
      <c r="H268" s="155" t="s">
        <v>3</v>
      </c>
      <c r="I268" s="157"/>
      <c r="L268" s="153"/>
      <c r="M268" s="158"/>
      <c r="N268" s="159"/>
      <c r="O268" s="159"/>
      <c r="P268" s="159"/>
      <c r="Q268" s="159"/>
      <c r="R268" s="159"/>
      <c r="S268" s="159"/>
      <c r="T268" s="160"/>
      <c r="AT268" s="155" t="s">
        <v>127</v>
      </c>
      <c r="AU268" s="155" t="s">
        <v>80</v>
      </c>
      <c r="AV268" s="13" t="s">
        <v>78</v>
      </c>
      <c r="AW268" s="13" t="s">
        <v>32</v>
      </c>
      <c r="AX268" s="13" t="s">
        <v>70</v>
      </c>
      <c r="AY268" s="155" t="s">
        <v>116</v>
      </c>
    </row>
    <row r="269" spans="1:65" s="14" customFormat="1">
      <c r="B269" s="161"/>
      <c r="D269" s="154" t="s">
        <v>127</v>
      </c>
      <c r="E269" s="162" t="s">
        <v>3</v>
      </c>
      <c r="F269" s="163" t="s">
        <v>362</v>
      </c>
      <c r="H269" s="164">
        <v>41</v>
      </c>
      <c r="I269" s="165"/>
      <c r="L269" s="161"/>
      <c r="M269" s="166"/>
      <c r="N269" s="167"/>
      <c r="O269" s="167"/>
      <c r="P269" s="167"/>
      <c r="Q269" s="167"/>
      <c r="R269" s="167"/>
      <c r="S269" s="167"/>
      <c r="T269" s="168"/>
      <c r="AT269" s="162" t="s">
        <v>127</v>
      </c>
      <c r="AU269" s="162" t="s">
        <v>80</v>
      </c>
      <c r="AV269" s="14" t="s">
        <v>80</v>
      </c>
      <c r="AW269" s="14" t="s">
        <v>32</v>
      </c>
      <c r="AX269" s="14" t="s">
        <v>70</v>
      </c>
      <c r="AY269" s="162" t="s">
        <v>116</v>
      </c>
    </row>
    <row r="270" spans="1:65" s="15" customFormat="1">
      <c r="B270" s="169"/>
      <c r="D270" s="154" t="s">
        <v>127</v>
      </c>
      <c r="E270" s="170" t="s">
        <v>3</v>
      </c>
      <c r="F270" s="171" t="s">
        <v>130</v>
      </c>
      <c r="H270" s="172">
        <v>41</v>
      </c>
      <c r="I270" s="173"/>
      <c r="L270" s="169"/>
      <c r="M270" s="174"/>
      <c r="N270" s="175"/>
      <c r="O270" s="175"/>
      <c r="P270" s="175"/>
      <c r="Q270" s="175"/>
      <c r="R270" s="175"/>
      <c r="S270" s="175"/>
      <c r="T270" s="176"/>
      <c r="AT270" s="170" t="s">
        <v>127</v>
      </c>
      <c r="AU270" s="170" t="s">
        <v>80</v>
      </c>
      <c r="AV270" s="15" t="s">
        <v>123</v>
      </c>
      <c r="AW270" s="15" t="s">
        <v>32</v>
      </c>
      <c r="AX270" s="15" t="s">
        <v>78</v>
      </c>
      <c r="AY270" s="170" t="s">
        <v>116</v>
      </c>
    </row>
    <row r="271" spans="1:65" s="2" customFormat="1" ht="62.65" customHeight="1">
      <c r="A271" s="33"/>
      <c r="B271" s="134"/>
      <c r="C271" s="135" t="s">
        <v>363</v>
      </c>
      <c r="D271" s="135" t="s">
        <v>118</v>
      </c>
      <c r="E271" s="136" t="s">
        <v>364</v>
      </c>
      <c r="F271" s="137" t="s">
        <v>365</v>
      </c>
      <c r="G271" s="138" t="s">
        <v>170</v>
      </c>
      <c r="H271" s="139">
        <v>60</v>
      </c>
      <c r="I271" s="140"/>
      <c r="J271" s="141">
        <f>ROUND(I271*H271,2)</f>
        <v>0</v>
      </c>
      <c r="K271" s="137" t="s">
        <v>122</v>
      </c>
      <c r="L271" s="34"/>
      <c r="M271" s="142" t="s">
        <v>3</v>
      </c>
      <c r="N271" s="143" t="s">
        <v>41</v>
      </c>
      <c r="O271" s="54"/>
      <c r="P271" s="144">
        <f>O271*H271</f>
        <v>0</v>
      </c>
      <c r="Q271" s="144">
        <v>6.0999999999999997E-4</v>
      </c>
      <c r="R271" s="144">
        <f>Q271*H271</f>
        <v>3.6600000000000001E-2</v>
      </c>
      <c r="S271" s="144">
        <v>0</v>
      </c>
      <c r="T271" s="14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46" t="s">
        <v>123</v>
      </c>
      <c r="AT271" s="146" t="s">
        <v>118</v>
      </c>
      <c r="AU271" s="146" t="s">
        <v>80</v>
      </c>
      <c r="AY271" s="18" t="s">
        <v>116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8" t="s">
        <v>78</v>
      </c>
      <c r="BK271" s="147">
        <f>ROUND(I271*H271,2)</f>
        <v>0</v>
      </c>
      <c r="BL271" s="18" t="s">
        <v>123</v>
      </c>
      <c r="BM271" s="146" t="s">
        <v>366</v>
      </c>
    </row>
    <row r="272" spans="1:65" s="2" customFormat="1">
      <c r="A272" s="33"/>
      <c r="B272" s="34"/>
      <c r="C272" s="33"/>
      <c r="D272" s="148" t="s">
        <v>125</v>
      </c>
      <c r="E272" s="33"/>
      <c r="F272" s="149" t="s">
        <v>367</v>
      </c>
      <c r="G272" s="33"/>
      <c r="H272" s="33"/>
      <c r="I272" s="150"/>
      <c r="J272" s="33"/>
      <c r="K272" s="33"/>
      <c r="L272" s="34"/>
      <c r="M272" s="151"/>
      <c r="N272" s="152"/>
      <c r="O272" s="54"/>
      <c r="P272" s="54"/>
      <c r="Q272" s="54"/>
      <c r="R272" s="54"/>
      <c r="S272" s="54"/>
      <c r="T272" s="55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125</v>
      </c>
      <c r="AU272" s="18" t="s">
        <v>80</v>
      </c>
    </row>
    <row r="273" spans="1:65" s="13" customFormat="1" ht="22.5">
      <c r="B273" s="153"/>
      <c r="D273" s="154" t="s">
        <v>127</v>
      </c>
      <c r="E273" s="155" t="s">
        <v>3</v>
      </c>
      <c r="F273" s="156" t="s">
        <v>368</v>
      </c>
      <c r="H273" s="155" t="s">
        <v>3</v>
      </c>
      <c r="I273" s="157"/>
      <c r="L273" s="153"/>
      <c r="M273" s="158"/>
      <c r="N273" s="159"/>
      <c r="O273" s="159"/>
      <c r="P273" s="159"/>
      <c r="Q273" s="159"/>
      <c r="R273" s="159"/>
      <c r="S273" s="159"/>
      <c r="T273" s="160"/>
      <c r="AT273" s="155" t="s">
        <v>127</v>
      </c>
      <c r="AU273" s="155" t="s">
        <v>80</v>
      </c>
      <c r="AV273" s="13" t="s">
        <v>78</v>
      </c>
      <c r="AW273" s="13" t="s">
        <v>32</v>
      </c>
      <c r="AX273" s="13" t="s">
        <v>70</v>
      </c>
      <c r="AY273" s="155" t="s">
        <v>116</v>
      </c>
    </row>
    <row r="274" spans="1:65" s="14" customFormat="1">
      <c r="B274" s="161"/>
      <c r="D274" s="154" t="s">
        <v>127</v>
      </c>
      <c r="E274" s="162" t="s">
        <v>3</v>
      </c>
      <c r="F274" s="163" t="s">
        <v>369</v>
      </c>
      <c r="H274" s="164">
        <v>60</v>
      </c>
      <c r="I274" s="165"/>
      <c r="L274" s="161"/>
      <c r="M274" s="166"/>
      <c r="N274" s="167"/>
      <c r="O274" s="167"/>
      <c r="P274" s="167"/>
      <c r="Q274" s="167"/>
      <c r="R274" s="167"/>
      <c r="S274" s="167"/>
      <c r="T274" s="168"/>
      <c r="AT274" s="162" t="s">
        <v>127</v>
      </c>
      <c r="AU274" s="162" t="s">
        <v>80</v>
      </c>
      <c r="AV274" s="14" t="s">
        <v>80</v>
      </c>
      <c r="AW274" s="14" t="s">
        <v>32</v>
      </c>
      <c r="AX274" s="14" t="s">
        <v>70</v>
      </c>
      <c r="AY274" s="162" t="s">
        <v>116</v>
      </c>
    </row>
    <row r="275" spans="1:65" s="15" customFormat="1">
      <c r="B275" s="169"/>
      <c r="D275" s="154" t="s">
        <v>127</v>
      </c>
      <c r="E275" s="170" t="s">
        <v>3</v>
      </c>
      <c r="F275" s="171" t="s">
        <v>130</v>
      </c>
      <c r="H275" s="172">
        <v>60</v>
      </c>
      <c r="I275" s="173"/>
      <c r="L275" s="169"/>
      <c r="M275" s="174"/>
      <c r="N275" s="175"/>
      <c r="O275" s="175"/>
      <c r="P275" s="175"/>
      <c r="Q275" s="175"/>
      <c r="R275" s="175"/>
      <c r="S275" s="175"/>
      <c r="T275" s="176"/>
      <c r="AT275" s="170" t="s">
        <v>127</v>
      </c>
      <c r="AU275" s="170" t="s">
        <v>80</v>
      </c>
      <c r="AV275" s="15" t="s">
        <v>123</v>
      </c>
      <c r="AW275" s="15" t="s">
        <v>32</v>
      </c>
      <c r="AX275" s="15" t="s">
        <v>78</v>
      </c>
      <c r="AY275" s="170" t="s">
        <v>116</v>
      </c>
    </row>
    <row r="276" spans="1:65" s="2" customFormat="1" ht="24.2" customHeight="1">
      <c r="A276" s="33"/>
      <c r="B276" s="134"/>
      <c r="C276" s="135" t="s">
        <v>370</v>
      </c>
      <c r="D276" s="135" t="s">
        <v>118</v>
      </c>
      <c r="E276" s="136" t="s">
        <v>371</v>
      </c>
      <c r="F276" s="137" t="s">
        <v>372</v>
      </c>
      <c r="G276" s="138" t="s">
        <v>170</v>
      </c>
      <c r="H276" s="139">
        <v>19</v>
      </c>
      <c r="I276" s="140"/>
      <c r="J276" s="141">
        <f>ROUND(I276*H276,2)</f>
        <v>0</v>
      </c>
      <c r="K276" s="137" t="s">
        <v>122</v>
      </c>
      <c r="L276" s="34"/>
      <c r="M276" s="142" t="s">
        <v>3</v>
      </c>
      <c r="N276" s="143" t="s">
        <v>41</v>
      </c>
      <c r="O276" s="54"/>
      <c r="P276" s="144">
        <f>O276*H276</f>
        <v>0</v>
      </c>
      <c r="Q276" s="144">
        <v>0</v>
      </c>
      <c r="R276" s="144">
        <f>Q276*H276</f>
        <v>0</v>
      </c>
      <c r="S276" s="144">
        <v>0</v>
      </c>
      <c r="T276" s="14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46" t="s">
        <v>123</v>
      </c>
      <c r="AT276" s="146" t="s">
        <v>118</v>
      </c>
      <c r="AU276" s="146" t="s">
        <v>80</v>
      </c>
      <c r="AY276" s="18" t="s">
        <v>116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8" t="s">
        <v>78</v>
      </c>
      <c r="BK276" s="147">
        <f>ROUND(I276*H276,2)</f>
        <v>0</v>
      </c>
      <c r="BL276" s="18" t="s">
        <v>123</v>
      </c>
      <c r="BM276" s="146" t="s">
        <v>373</v>
      </c>
    </row>
    <row r="277" spans="1:65" s="2" customFormat="1">
      <c r="A277" s="33"/>
      <c r="B277" s="34"/>
      <c r="C277" s="33"/>
      <c r="D277" s="148" t="s">
        <v>125</v>
      </c>
      <c r="E277" s="33"/>
      <c r="F277" s="149" t="s">
        <v>374</v>
      </c>
      <c r="G277" s="33"/>
      <c r="H277" s="33"/>
      <c r="I277" s="150"/>
      <c r="J277" s="33"/>
      <c r="K277" s="33"/>
      <c r="L277" s="34"/>
      <c r="M277" s="151"/>
      <c r="N277" s="152"/>
      <c r="O277" s="54"/>
      <c r="P277" s="54"/>
      <c r="Q277" s="54"/>
      <c r="R277" s="54"/>
      <c r="S277" s="54"/>
      <c r="T277" s="55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125</v>
      </c>
      <c r="AU277" s="18" t="s">
        <v>80</v>
      </c>
    </row>
    <row r="278" spans="1:65" s="14" customFormat="1">
      <c r="B278" s="161"/>
      <c r="D278" s="154" t="s">
        <v>127</v>
      </c>
      <c r="E278" s="162" t="s">
        <v>3</v>
      </c>
      <c r="F278" s="163" t="s">
        <v>375</v>
      </c>
      <c r="H278" s="164">
        <v>7.8</v>
      </c>
      <c r="I278" s="165"/>
      <c r="L278" s="161"/>
      <c r="M278" s="166"/>
      <c r="N278" s="167"/>
      <c r="O278" s="167"/>
      <c r="P278" s="167"/>
      <c r="Q278" s="167"/>
      <c r="R278" s="167"/>
      <c r="S278" s="167"/>
      <c r="T278" s="168"/>
      <c r="AT278" s="162" t="s">
        <v>127</v>
      </c>
      <c r="AU278" s="162" t="s">
        <v>80</v>
      </c>
      <c r="AV278" s="14" t="s">
        <v>80</v>
      </c>
      <c r="AW278" s="14" t="s">
        <v>32</v>
      </c>
      <c r="AX278" s="14" t="s">
        <v>70</v>
      </c>
      <c r="AY278" s="162" t="s">
        <v>116</v>
      </c>
    </row>
    <row r="279" spans="1:65" s="14" customFormat="1">
      <c r="B279" s="161"/>
      <c r="D279" s="154" t="s">
        <v>127</v>
      </c>
      <c r="E279" s="162" t="s">
        <v>3</v>
      </c>
      <c r="F279" s="163" t="s">
        <v>376</v>
      </c>
      <c r="H279" s="164">
        <v>5.6</v>
      </c>
      <c r="I279" s="165"/>
      <c r="L279" s="161"/>
      <c r="M279" s="166"/>
      <c r="N279" s="167"/>
      <c r="O279" s="167"/>
      <c r="P279" s="167"/>
      <c r="Q279" s="167"/>
      <c r="R279" s="167"/>
      <c r="S279" s="167"/>
      <c r="T279" s="168"/>
      <c r="AT279" s="162" t="s">
        <v>127</v>
      </c>
      <c r="AU279" s="162" t="s">
        <v>80</v>
      </c>
      <c r="AV279" s="14" t="s">
        <v>80</v>
      </c>
      <c r="AW279" s="14" t="s">
        <v>32</v>
      </c>
      <c r="AX279" s="14" t="s">
        <v>70</v>
      </c>
      <c r="AY279" s="162" t="s">
        <v>116</v>
      </c>
    </row>
    <row r="280" spans="1:65" s="14" customFormat="1">
      <c r="B280" s="161"/>
      <c r="D280" s="154" t="s">
        <v>127</v>
      </c>
      <c r="E280" s="162" t="s">
        <v>3</v>
      </c>
      <c r="F280" s="163" t="s">
        <v>376</v>
      </c>
      <c r="H280" s="164">
        <v>5.6</v>
      </c>
      <c r="I280" s="165"/>
      <c r="L280" s="161"/>
      <c r="M280" s="166"/>
      <c r="N280" s="167"/>
      <c r="O280" s="167"/>
      <c r="P280" s="167"/>
      <c r="Q280" s="167"/>
      <c r="R280" s="167"/>
      <c r="S280" s="167"/>
      <c r="T280" s="168"/>
      <c r="AT280" s="162" t="s">
        <v>127</v>
      </c>
      <c r="AU280" s="162" t="s">
        <v>80</v>
      </c>
      <c r="AV280" s="14" t="s">
        <v>80</v>
      </c>
      <c r="AW280" s="14" t="s">
        <v>32</v>
      </c>
      <c r="AX280" s="14" t="s">
        <v>70</v>
      </c>
      <c r="AY280" s="162" t="s">
        <v>116</v>
      </c>
    </row>
    <row r="281" spans="1:65" s="15" customFormat="1">
      <c r="B281" s="169"/>
      <c r="D281" s="154" t="s">
        <v>127</v>
      </c>
      <c r="E281" s="170" t="s">
        <v>3</v>
      </c>
      <c r="F281" s="171" t="s">
        <v>130</v>
      </c>
      <c r="H281" s="172">
        <v>19</v>
      </c>
      <c r="I281" s="173"/>
      <c r="L281" s="169"/>
      <c r="M281" s="174"/>
      <c r="N281" s="175"/>
      <c r="O281" s="175"/>
      <c r="P281" s="175"/>
      <c r="Q281" s="175"/>
      <c r="R281" s="175"/>
      <c r="S281" s="175"/>
      <c r="T281" s="176"/>
      <c r="AT281" s="170" t="s">
        <v>127</v>
      </c>
      <c r="AU281" s="170" t="s">
        <v>80</v>
      </c>
      <c r="AV281" s="15" t="s">
        <v>123</v>
      </c>
      <c r="AW281" s="15" t="s">
        <v>32</v>
      </c>
      <c r="AX281" s="15" t="s">
        <v>78</v>
      </c>
      <c r="AY281" s="170" t="s">
        <v>116</v>
      </c>
    </row>
    <row r="282" spans="1:65" s="2" customFormat="1" ht="24.2" customHeight="1">
      <c r="A282" s="33"/>
      <c r="B282" s="134"/>
      <c r="C282" s="135" t="s">
        <v>377</v>
      </c>
      <c r="D282" s="135" t="s">
        <v>118</v>
      </c>
      <c r="E282" s="136" t="s">
        <v>378</v>
      </c>
      <c r="F282" s="137" t="s">
        <v>379</v>
      </c>
      <c r="G282" s="138" t="s">
        <v>170</v>
      </c>
      <c r="H282" s="139">
        <v>5.5</v>
      </c>
      <c r="I282" s="140"/>
      <c r="J282" s="141">
        <f>ROUND(I282*H282,2)</f>
        <v>0</v>
      </c>
      <c r="K282" s="137" t="s">
        <v>122</v>
      </c>
      <c r="L282" s="34"/>
      <c r="M282" s="142" t="s">
        <v>3</v>
      </c>
      <c r="N282" s="143" t="s">
        <v>41</v>
      </c>
      <c r="O282" s="54"/>
      <c r="P282" s="144">
        <f>O282*H282</f>
        <v>0</v>
      </c>
      <c r="Q282" s="144">
        <v>8.0000000000000007E-5</v>
      </c>
      <c r="R282" s="144">
        <f>Q282*H282</f>
        <v>4.4000000000000002E-4</v>
      </c>
      <c r="S282" s="144">
        <v>0</v>
      </c>
      <c r="T282" s="14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46" t="s">
        <v>123</v>
      </c>
      <c r="AT282" s="146" t="s">
        <v>118</v>
      </c>
      <c r="AU282" s="146" t="s">
        <v>80</v>
      </c>
      <c r="AY282" s="18" t="s">
        <v>116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8" t="s">
        <v>78</v>
      </c>
      <c r="BK282" s="147">
        <f>ROUND(I282*H282,2)</f>
        <v>0</v>
      </c>
      <c r="BL282" s="18" t="s">
        <v>123</v>
      </c>
      <c r="BM282" s="146" t="s">
        <v>380</v>
      </c>
    </row>
    <row r="283" spans="1:65" s="2" customFormat="1">
      <c r="A283" s="33"/>
      <c r="B283" s="34"/>
      <c r="C283" s="33"/>
      <c r="D283" s="148" t="s">
        <v>125</v>
      </c>
      <c r="E283" s="33"/>
      <c r="F283" s="149" t="s">
        <v>381</v>
      </c>
      <c r="G283" s="33"/>
      <c r="H283" s="33"/>
      <c r="I283" s="150"/>
      <c r="J283" s="33"/>
      <c r="K283" s="33"/>
      <c r="L283" s="34"/>
      <c r="M283" s="151"/>
      <c r="N283" s="152"/>
      <c r="O283" s="54"/>
      <c r="P283" s="54"/>
      <c r="Q283" s="54"/>
      <c r="R283" s="54"/>
      <c r="S283" s="54"/>
      <c r="T283" s="55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125</v>
      </c>
      <c r="AU283" s="18" t="s">
        <v>80</v>
      </c>
    </row>
    <row r="284" spans="1:65" s="2" customFormat="1" ht="66.75" customHeight="1">
      <c r="A284" s="33"/>
      <c r="B284" s="134"/>
      <c r="C284" s="135" t="s">
        <v>382</v>
      </c>
      <c r="D284" s="135" t="s">
        <v>118</v>
      </c>
      <c r="E284" s="136" t="s">
        <v>383</v>
      </c>
      <c r="F284" s="137" t="s">
        <v>384</v>
      </c>
      <c r="G284" s="138" t="s">
        <v>170</v>
      </c>
      <c r="H284" s="139">
        <v>41</v>
      </c>
      <c r="I284" s="140"/>
      <c r="J284" s="141">
        <f>ROUND(I284*H284,2)</f>
        <v>0</v>
      </c>
      <c r="K284" s="137" t="s">
        <v>122</v>
      </c>
      <c r="L284" s="34"/>
      <c r="M284" s="142" t="s">
        <v>3</v>
      </c>
      <c r="N284" s="143" t="s">
        <v>41</v>
      </c>
      <c r="O284" s="54"/>
      <c r="P284" s="144">
        <f>O284*H284</f>
        <v>0</v>
      </c>
      <c r="Q284" s="144">
        <v>0</v>
      </c>
      <c r="R284" s="144">
        <f>Q284*H284</f>
        <v>0</v>
      </c>
      <c r="S284" s="144">
        <v>0</v>
      </c>
      <c r="T284" s="14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46" t="s">
        <v>123</v>
      </c>
      <c r="AT284" s="146" t="s">
        <v>118</v>
      </c>
      <c r="AU284" s="146" t="s">
        <v>80</v>
      </c>
      <c r="AY284" s="18" t="s">
        <v>116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8" t="s">
        <v>78</v>
      </c>
      <c r="BK284" s="147">
        <f>ROUND(I284*H284,2)</f>
        <v>0</v>
      </c>
      <c r="BL284" s="18" t="s">
        <v>123</v>
      </c>
      <c r="BM284" s="146" t="s">
        <v>385</v>
      </c>
    </row>
    <row r="285" spans="1:65" s="2" customFormat="1">
      <c r="A285" s="33"/>
      <c r="B285" s="34"/>
      <c r="C285" s="33"/>
      <c r="D285" s="148" t="s">
        <v>125</v>
      </c>
      <c r="E285" s="33"/>
      <c r="F285" s="149" t="s">
        <v>386</v>
      </c>
      <c r="G285" s="33"/>
      <c r="H285" s="33"/>
      <c r="I285" s="150"/>
      <c r="J285" s="33"/>
      <c r="K285" s="33"/>
      <c r="L285" s="34"/>
      <c r="M285" s="151"/>
      <c r="N285" s="152"/>
      <c r="O285" s="54"/>
      <c r="P285" s="54"/>
      <c r="Q285" s="54"/>
      <c r="R285" s="54"/>
      <c r="S285" s="54"/>
      <c r="T285" s="55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125</v>
      </c>
      <c r="AU285" s="18" t="s">
        <v>80</v>
      </c>
    </row>
    <row r="286" spans="1:65" s="14" customFormat="1">
      <c r="B286" s="161"/>
      <c r="D286" s="154" t="s">
        <v>127</v>
      </c>
      <c r="E286" s="162" t="s">
        <v>3</v>
      </c>
      <c r="F286" s="163" t="s">
        <v>362</v>
      </c>
      <c r="H286" s="164">
        <v>41</v>
      </c>
      <c r="I286" s="165"/>
      <c r="L286" s="161"/>
      <c r="M286" s="166"/>
      <c r="N286" s="167"/>
      <c r="O286" s="167"/>
      <c r="P286" s="167"/>
      <c r="Q286" s="167"/>
      <c r="R286" s="167"/>
      <c r="S286" s="167"/>
      <c r="T286" s="168"/>
      <c r="AT286" s="162" t="s">
        <v>127</v>
      </c>
      <c r="AU286" s="162" t="s">
        <v>80</v>
      </c>
      <c r="AV286" s="14" t="s">
        <v>80</v>
      </c>
      <c r="AW286" s="14" t="s">
        <v>32</v>
      </c>
      <c r="AX286" s="14" t="s">
        <v>70</v>
      </c>
      <c r="AY286" s="162" t="s">
        <v>116</v>
      </c>
    </row>
    <row r="287" spans="1:65" s="15" customFormat="1">
      <c r="B287" s="169"/>
      <c r="D287" s="154" t="s">
        <v>127</v>
      </c>
      <c r="E287" s="170" t="s">
        <v>3</v>
      </c>
      <c r="F287" s="171" t="s">
        <v>130</v>
      </c>
      <c r="H287" s="172">
        <v>41</v>
      </c>
      <c r="I287" s="173"/>
      <c r="L287" s="169"/>
      <c r="M287" s="174"/>
      <c r="N287" s="175"/>
      <c r="O287" s="175"/>
      <c r="P287" s="175"/>
      <c r="Q287" s="175"/>
      <c r="R287" s="175"/>
      <c r="S287" s="175"/>
      <c r="T287" s="176"/>
      <c r="AT287" s="170" t="s">
        <v>127</v>
      </c>
      <c r="AU287" s="170" t="s">
        <v>80</v>
      </c>
      <c r="AV287" s="15" t="s">
        <v>123</v>
      </c>
      <c r="AW287" s="15" t="s">
        <v>32</v>
      </c>
      <c r="AX287" s="15" t="s">
        <v>78</v>
      </c>
      <c r="AY287" s="170" t="s">
        <v>116</v>
      </c>
    </row>
    <row r="288" spans="1:65" s="2" customFormat="1" ht="78" customHeight="1">
      <c r="A288" s="33"/>
      <c r="B288" s="134"/>
      <c r="C288" s="135" t="s">
        <v>387</v>
      </c>
      <c r="D288" s="135" t="s">
        <v>118</v>
      </c>
      <c r="E288" s="136" t="s">
        <v>388</v>
      </c>
      <c r="F288" s="137" t="s">
        <v>389</v>
      </c>
      <c r="G288" s="138" t="s">
        <v>121</v>
      </c>
      <c r="H288" s="139">
        <v>6.2</v>
      </c>
      <c r="I288" s="140"/>
      <c r="J288" s="141">
        <f>ROUND(I288*H288,2)</f>
        <v>0</v>
      </c>
      <c r="K288" s="137" t="s">
        <v>122</v>
      </c>
      <c r="L288" s="34"/>
      <c r="M288" s="142" t="s">
        <v>3</v>
      </c>
      <c r="N288" s="143" t="s">
        <v>41</v>
      </c>
      <c r="O288" s="54"/>
      <c r="P288" s="144">
        <f>O288*H288</f>
        <v>0</v>
      </c>
      <c r="Q288" s="144">
        <v>0</v>
      </c>
      <c r="R288" s="144">
        <f>Q288*H288</f>
        <v>0</v>
      </c>
      <c r="S288" s="144">
        <v>0</v>
      </c>
      <c r="T288" s="14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46" t="s">
        <v>123</v>
      </c>
      <c r="AT288" s="146" t="s">
        <v>118</v>
      </c>
      <c r="AU288" s="146" t="s">
        <v>80</v>
      </c>
      <c r="AY288" s="18" t="s">
        <v>116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8" t="s">
        <v>78</v>
      </c>
      <c r="BK288" s="147">
        <f>ROUND(I288*H288,2)</f>
        <v>0</v>
      </c>
      <c r="BL288" s="18" t="s">
        <v>123</v>
      </c>
      <c r="BM288" s="146" t="s">
        <v>390</v>
      </c>
    </row>
    <row r="289" spans="1:65" s="2" customFormat="1">
      <c r="A289" s="33"/>
      <c r="B289" s="34"/>
      <c r="C289" s="33"/>
      <c r="D289" s="148" t="s">
        <v>125</v>
      </c>
      <c r="E289" s="33"/>
      <c r="F289" s="149" t="s">
        <v>391</v>
      </c>
      <c r="G289" s="33"/>
      <c r="H289" s="33"/>
      <c r="I289" s="150"/>
      <c r="J289" s="33"/>
      <c r="K289" s="33"/>
      <c r="L289" s="34"/>
      <c r="M289" s="151"/>
      <c r="N289" s="152"/>
      <c r="O289" s="54"/>
      <c r="P289" s="54"/>
      <c r="Q289" s="54"/>
      <c r="R289" s="54"/>
      <c r="S289" s="54"/>
      <c r="T289" s="55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125</v>
      </c>
      <c r="AU289" s="18" t="s">
        <v>80</v>
      </c>
    </row>
    <row r="290" spans="1:65" s="14" customFormat="1">
      <c r="B290" s="161"/>
      <c r="D290" s="154" t="s">
        <v>127</v>
      </c>
      <c r="E290" s="162" t="s">
        <v>3</v>
      </c>
      <c r="F290" s="163" t="s">
        <v>392</v>
      </c>
      <c r="H290" s="164">
        <v>6.2</v>
      </c>
      <c r="I290" s="165"/>
      <c r="L290" s="161"/>
      <c r="M290" s="166"/>
      <c r="N290" s="167"/>
      <c r="O290" s="167"/>
      <c r="P290" s="167"/>
      <c r="Q290" s="167"/>
      <c r="R290" s="167"/>
      <c r="S290" s="167"/>
      <c r="T290" s="168"/>
      <c r="AT290" s="162" t="s">
        <v>127</v>
      </c>
      <c r="AU290" s="162" t="s">
        <v>80</v>
      </c>
      <c r="AV290" s="14" t="s">
        <v>80</v>
      </c>
      <c r="AW290" s="14" t="s">
        <v>32</v>
      </c>
      <c r="AX290" s="14" t="s">
        <v>70</v>
      </c>
      <c r="AY290" s="162" t="s">
        <v>116</v>
      </c>
    </row>
    <row r="291" spans="1:65" s="15" customFormat="1">
      <c r="B291" s="169"/>
      <c r="D291" s="154" t="s">
        <v>127</v>
      </c>
      <c r="E291" s="170" t="s">
        <v>3</v>
      </c>
      <c r="F291" s="171" t="s">
        <v>130</v>
      </c>
      <c r="H291" s="172">
        <v>6.2</v>
      </c>
      <c r="I291" s="173"/>
      <c r="L291" s="169"/>
      <c r="M291" s="174"/>
      <c r="N291" s="175"/>
      <c r="O291" s="175"/>
      <c r="P291" s="175"/>
      <c r="Q291" s="175"/>
      <c r="R291" s="175"/>
      <c r="S291" s="175"/>
      <c r="T291" s="176"/>
      <c r="AT291" s="170" t="s">
        <v>127</v>
      </c>
      <c r="AU291" s="170" t="s">
        <v>80</v>
      </c>
      <c r="AV291" s="15" t="s">
        <v>123</v>
      </c>
      <c r="AW291" s="15" t="s">
        <v>32</v>
      </c>
      <c r="AX291" s="15" t="s">
        <v>78</v>
      </c>
      <c r="AY291" s="170" t="s">
        <v>116</v>
      </c>
    </row>
    <row r="292" spans="1:65" s="12" customFormat="1" ht="22.9" customHeight="1">
      <c r="B292" s="121"/>
      <c r="D292" s="122" t="s">
        <v>69</v>
      </c>
      <c r="E292" s="132" t="s">
        <v>393</v>
      </c>
      <c r="F292" s="132" t="s">
        <v>394</v>
      </c>
      <c r="I292" s="124"/>
      <c r="J292" s="133">
        <f>BK292</f>
        <v>0</v>
      </c>
      <c r="L292" s="121"/>
      <c r="M292" s="126"/>
      <c r="N292" s="127"/>
      <c r="O292" s="127"/>
      <c r="P292" s="128">
        <f>SUM(P293:P319)</f>
        <v>0</v>
      </c>
      <c r="Q292" s="127"/>
      <c r="R292" s="128">
        <f>SUM(R293:R319)</f>
        <v>0</v>
      </c>
      <c r="S292" s="127"/>
      <c r="T292" s="129">
        <f>SUM(T293:T319)</f>
        <v>0</v>
      </c>
      <c r="AR292" s="122" t="s">
        <v>78</v>
      </c>
      <c r="AT292" s="130" t="s">
        <v>69</v>
      </c>
      <c r="AU292" s="130" t="s">
        <v>78</v>
      </c>
      <c r="AY292" s="122" t="s">
        <v>116</v>
      </c>
      <c r="BK292" s="131">
        <f>SUM(BK293:BK319)</f>
        <v>0</v>
      </c>
    </row>
    <row r="293" spans="1:65" s="2" customFormat="1" ht="37.9" customHeight="1">
      <c r="A293" s="33"/>
      <c r="B293" s="134"/>
      <c r="C293" s="135" t="s">
        <v>395</v>
      </c>
      <c r="D293" s="135" t="s">
        <v>118</v>
      </c>
      <c r="E293" s="136" t="s">
        <v>396</v>
      </c>
      <c r="F293" s="137" t="s">
        <v>397</v>
      </c>
      <c r="G293" s="138" t="s">
        <v>217</v>
      </c>
      <c r="H293" s="139">
        <v>615.63099999999997</v>
      </c>
      <c r="I293" s="140"/>
      <c r="J293" s="141">
        <f>ROUND(I293*H293,2)</f>
        <v>0</v>
      </c>
      <c r="K293" s="137" t="s">
        <v>122</v>
      </c>
      <c r="L293" s="34"/>
      <c r="M293" s="142" t="s">
        <v>3</v>
      </c>
      <c r="N293" s="143" t="s">
        <v>41</v>
      </c>
      <c r="O293" s="54"/>
      <c r="P293" s="144">
        <f>O293*H293</f>
        <v>0</v>
      </c>
      <c r="Q293" s="144">
        <v>0</v>
      </c>
      <c r="R293" s="144">
        <f>Q293*H293</f>
        <v>0</v>
      </c>
      <c r="S293" s="144">
        <v>0</v>
      </c>
      <c r="T293" s="145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46" t="s">
        <v>123</v>
      </c>
      <c r="AT293" s="146" t="s">
        <v>118</v>
      </c>
      <c r="AU293" s="146" t="s">
        <v>80</v>
      </c>
      <c r="AY293" s="18" t="s">
        <v>116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8" t="s">
        <v>78</v>
      </c>
      <c r="BK293" s="147">
        <f>ROUND(I293*H293,2)</f>
        <v>0</v>
      </c>
      <c r="BL293" s="18" t="s">
        <v>123</v>
      </c>
      <c r="BM293" s="146" t="s">
        <v>398</v>
      </c>
    </row>
    <row r="294" spans="1:65" s="2" customFormat="1">
      <c r="A294" s="33"/>
      <c r="B294" s="34"/>
      <c r="C294" s="33"/>
      <c r="D294" s="148" t="s">
        <v>125</v>
      </c>
      <c r="E294" s="33"/>
      <c r="F294" s="149" t="s">
        <v>399</v>
      </c>
      <c r="G294" s="33"/>
      <c r="H294" s="33"/>
      <c r="I294" s="150"/>
      <c r="J294" s="33"/>
      <c r="K294" s="33"/>
      <c r="L294" s="34"/>
      <c r="M294" s="151"/>
      <c r="N294" s="152"/>
      <c r="O294" s="54"/>
      <c r="P294" s="54"/>
      <c r="Q294" s="54"/>
      <c r="R294" s="54"/>
      <c r="S294" s="54"/>
      <c r="T294" s="55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125</v>
      </c>
      <c r="AU294" s="18" t="s">
        <v>80</v>
      </c>
    </row>
    <row r="295" spans="1:65" s="13" customFormat="1">
      <c r="B295" s="153"/>
      <c r="D295" s="154" t="s">
        <v>127</v>
      </c>
      <c r="E295" s="155" t="s">
        <v>3</v>
      </c>
      <c r="F295" s="156" t="s">
        <v>400</v>
      </c>
      <c r="H295" s="155" t="s">
        <v>3</v>
      </c>
      <c r="I295" s="157"/>
      <c r="L295" s="153"/>
      <c r="M295" s="158"/>
      <c r="N295" s="159"/>
      <c r="O295" s="159"/>
      <c r="P295" s="159"/>
      <c r="Q295" s="159"/>
      <c r="R295" s="159"/>
      <c r="S295" s="159"/>
      <c r="T295" s="160"/>
      <c r="AT295" s="155" t="s">
        <v>127</v>
      </c>
      <c r="AU295" s="155" t="s">
        <v>80</v>
      </c>
      <c r="AV295" s="13" t="s">
        <v>78</v>
      </c>
      <c r="AW295" s="13" t="s">
        <v>32</v>
      </c>
      <c r="AX295" s="13" t="s">
        <v>70</v>
      </c>
      <c r="AY295" s="155" t="s">
        <v>116</v>
      </c>
    </row>
    <row r="296" spans="1:65" s="14" customFormat="1">
      <c r="B296" s="161"/>
      <c r="D296" s="154" t="s">
        <v>127</v>
      </c>
      <c r="E296" s="162" t="s">
        <v>3</v>
      </c>
      <c r="F296" s="163" t="s">
        <v>401</v>
      </c>
      <c r="H296" s="164">
        <v>328.94400000000002</v>
      </c>
      <c r="I296" s="165"/>
      <c r="L296" s="161"/>
      <c r="M296" s="166"/>
      <c r="N296" s="167"/>
      <c r="O296" s="167"/>
      <c r="P296" s="167"/>
      <c r="Q296" s="167"/>
      <c r="R296" s="167"/>
      <c r="S296" s="167"/>
      <c r="T296" s="168"/>
      <c r="AT296" s="162" t="s">
        <v>127</v>
      </c>
      <c r="AU296" s="162" t="s">
        <v>80</v>
      </c>
      <c r="AV296" s="14" t="s">
        <v>80</v>
      </c>
      <c r="AW296" s="14" t="s">
        <v>32</v>
      </c>
      <c r="AX296" s="14" t="s">
        <v>70</v>
      </c>
      <c r="AY296" s="162" t="s">
        <v>116</v>
      </c>
    </row>
    <row r="297" spans="1:65" s="14" customFormat="1">
      <c r="B297" s="161"/>
      <c r="D297" s="154" t="s">
        <v>127</v>
      </c>
      <c r="E297" s="162" t="s">
        <v>3</v>
      </c>
      <c r="F297" s="163" t="s">
        <v>402</v>
      </c>
      <c r="H297" s="164">
        <v>46.787999999999997</v>
      </c>
      <c r="I297" s="165"/>
      <c r="L297" s="161"/>
      <c r="M297" s="166"/>
      <c r="N297" s="167"/>
      <c r="O297" s="167"/>
      <c r="P297" s="167"/>
      <c r="Q297" s="167"/>
      <c r="R297" s="167"/>
      <c r="S297" s="167"/>
      <c r="T297" s="168"/>
      <c r="AT297" s="162" t="s">
        <v>127</v>
      </c>
      <c r="AU297" s="162" t="s">
        <v>80</v>
      </c>
      <c r="AV297" s="14" t="s">
        <v>80</v>
      </c>
      <c r="AW297" s="14" t="s">
        <v>32</v>
      </c>
      <c r="AX297" s="14" t="s">
        <v>70</v>
      </c>
      <c r="AY297" s="162" t="s">
        <v>116</v>
      </c>
    </row>
    <row r="298" spans="1:65" s="14" customFormat="1">
      <c r="B298" s="161"/>
      <c r="D298" s="154" t="s">
        <v>127</v>
      </c>
      <c r="E298" s="162" t="s">
        <v>3</v>
      </c>
      <c r="F298" s="163" t="s">
        <v>403</v>
      </c>
      <c r="H298" s="164">
        <v>23.062000000000001</v>
      </c>
      <c r="I298" s="165"/>
      <c r="L298" s="161"/>
      <c r="M298" s="166"/>
      <c r="N298" s="167"/>
      <c r="O298" s="167"/>
      <c r="P298" s="167"/>
      <c r="Q298" s="167"/>
      <c r="R298" s="167"/>
      <c r="S298" s="167"/>
      <c r="T298" s="168"/>
      <c r="AT298" s="162" t="s">
        <v>127</v>
      </c>
      <c r="AU298" s="162" t="s">
        <v>80</v>
      </c>
      <c r="AV298" s="14" t="s">
        <v>80</v>
      </c>
      <c r="AW298" s="14" t="s">
        <v>32</v>
      </c>
      <c r="AX298" s="14" t="s">
        <v>70</v>
      </c>
      <c r="AY298" s="162" t="s">
        <v>116</v>
      </c>
    </row>
    <row r="299" spans="1:65" s="14" customFormat="1">
      <c r="B299" s="161"/>
      <c r="D299" s="154" t="s">
        <v>127</v>
      </c>
      <c r="E299" s="162" t="s">
        <v>3</v>
      </c>
      <c r="F299" s="163" t="s">
        <v>404</v>
      </c>
      <c r="H299" s="164">
        <v>1.9530000000000001</v>
      </c>
      <c r="I299" s="165"/>
      <c r="L299" s="161"/>
      <c r="M299" s="166"/>
      <c r="N299" s="167"/>
      <c r="O299" s="167"/>
      <c r="P299" s="167"/>
      <c r="Q299" s="167"/>
      <c r="R299" s="167"/>
      <c r="S299" s="167"/>
      <c r="T299" s="168"/>
      <c r="AT299" s="162" t="s">
        <v>127</v>
      </c>
      <c r="AU299" s="162" t="s">
        <v>80</v>
      </c>
      <c r="AV299" s="14" t="s">
        <v>80</v>
      </c>
      <c r="AW299" s="14" t="s">
        <v>32</v>
      </c>
      <c r="AX299" s="14" t="s">
        <v>70</v>
      </c>
      <c r="AY299" s="162" t="s">
        <v>116</v>
      </c>
    </row>
    <row r="300" spans="1:65" s="16" customFormat="1">
      <c r="B300" s="177"/>
      <c r="D300" s="154" t="s">
        <v>127</v>
      </c>
      <c r="E300" s="178" t="s">
        <v>3</v>
      </c>
      <c r="F300" s="179" t="s">
        <v>180</v>
      </c>
      <c r="H300" s="180">
        <v>400.74700000000001</v>
      </c>
      <c r="I300" s="181"/>
      <c r="L300" s="177"/>
      <c r="M300" s="182"/>
      <c r="N300" s="183"/>
      <c r="O300" s="183"/>
      <c r="P300" s="183"/>
      <c r="Q300" s="183"/>
      <c r="R300" s="183"/>
      <c r="S300" s="183"/>
      <c r="T300" s="184"/>
      <c r="AT300" s="178" t="s">
        <v>127</v>
      </c>
      <c r="AU300" s="178" t="s">
        <v>80</v>
      </c>
      <c r="AV300" s="16" t="s">
        <v>135</v>
      </c>
      <c r="AW300" s="16" t="s">
        <v>32</v>
      </c>
      <c r="AX300" s="16" t="s">
        <v>70</v>
      </c>
      <c r="AY300" s="178" t="s">
        <v>116</v>
      </c>
    </row>
    <row r="301" spans="1:65" s="13" customFormat="1">
      <c r="B301" s="153"/>
      <c r="D301" s="154" t="s">
        <v>127</v>
      </c>
      <c r="E301" s="155" t="s">
        <v>3</v>
      </c>
      <c r="F301" s="156" t="s">
        <v>405</v>
      </c>
      <c r="H301" s="155" t="s">
        <v>3</v>
      </c>
      <c r="I301" s="157"/>
      <c r="L301" s="153"/>
      <c r="M301" s="158"/>
      <c r="N301" s="159"/>
      <c r="O301" s="159"/>
      <c r="P301" s="159"/>
      <c r="Q301" s="159"/>
      <c r="R301" s="159"/>
      <c r="S301" s="159"/>
      <c r="T301" s="160"/>
      <c r="AT301" s="155" t="s">
        <v>127</v>
      </c>
      <c r="AU301" s="155" t="s">
        <v>80</v>
      </c>
      <c r="AV301" s="13" t="s">
        <v>78</v>
      </c>
      <c r="AW301" s="13" t="s">
        <v>32</v>
      </c>
      <c r="AX301" s="13" t="s">
        <v>70</v>
      </c>
      <c r="AY301" s="155" t="s">
        <v>116</v>
      </c>
    </row>
    <row r="302" spans="1:65" s="14" customFormat="1">
      <c r="B302" s="161"/>
      <c r="D302" s="154" t="s">
        <v>127</v>
      </c>
      <c r="E302" s="162" t="s">
        <v>3</v>
      </c>
      <c r="F302" s="163" t="s">
        <v>406</v>
      </c>
      <c r="H302" s="164">
        <v>70.488</v>
      </c>
      <c r="I302" s="165"/>
      <c r="L302" s="161"/>
      <c r="M302" s="166"/>
      <c r="N302" s="167"/>
      <c r="O302" s="167"/>
      <c r="P302" s="167"/>
      <c r="Q302" s="167"/>
      <c r="R302" s="167"/>
      <c r="S302" s="167"/>
      <c r="T302" s="168"/>
      <c r="AT302" s="162" t="s">
        <v>127</v>
      </c>
      <c r="AU302" s="162" t="s">
        <v>80</v>
      </c>
      <c r="AV302" s="14" t="s">
        <v>80</v>
      </c>
      <c r="AW302" s="14" t="s">
        <v>32</v>
      </c>
      <c r="AX302" s="14" t="s">
        <v>70</v>
      </c>
      <c r="AY302" s="162" t="s">
        <v>116</v>
      </c>
    </row>
    <row r="303" spans="1:65" s="14" customFormat="1">
      <c r="B303" s="161"/>
      <c r="D303" s="154" t="s">
        <v>127</v>
      </c>
      <c r="E303" s="162" t="s">
        <v>3</v>
      </c>
      <c r="F303" s="163" t="s">
        <v>407</v>
      </c>
      <c r="H303" s="164">
        <v>1.3680000000000001</v>
      </c>
      <c r="I303" s="165"/>
      <c r="L303" s="161"/>
      <c r="M303" s="166"/>
      <c r="N303" s="167"/>
      <c r="O303" s="167"/>
      <c r="P303" s="167"/>
      <c r="Q303" s="167"/>
      <c r="R303" s="167"/>
      <c r="S303" s="167"/>
      <c r="T303" s="168"/>
      <c r="AT303" s="162" t="s">
        <v>127</v>
      </c>
      <c r="AU303" s="162" t="s">
        <v>80</v>
      </c>
      <c r="AV303" s="14" t="s">
        <v>80</v>
      </c>
      <c r="AW303" s="14" t="s">
        <v>32</v>
      </c>
      <c r="AX303" s="14" t="s">
        <v>70</v>
      </c>
      <c r="AY303" s="162" t="s">
        <v>116</v>
      </c>
    </row>
    <row r="304" spans="1:65" s="16" customFormat="1">
      <c r="B304" s="177"/>
      <c r="D304" s="154" t="s">
        <v>127</v>
      </c>
      <c r="E304" s="178" t="s">
        <v>3</v>
      </c>
      <c r="F304" s="179" t="s">
        <v>180</v>
      </c>
      <c r="H304" s="180">
        <v>71.855999999999995</v>
      </c>
      <c r="I304" s="181"/>
      <c r="L304" s="177"/>
      <c r="M304" s="182"/>
      <c r="N304" s="183"/>
      <c r="O304" s="183"/>
      <c r="P304" s="183"/>
      <c r="Q304" s="183"/>
      <c r="R304" s="183"/>
      <c r="S304" s="183"/>
      <c r="T304" s="184"/>
      <c r="AT304" s="178" t="s">
        <v>127</v>
      </c>
      <c r="AU304" s="178" t="s">
        <v>80</v>
      </c>
      <c r="AV304" s="16" t="s">
        <v>135</v>
      </c>
      <c r="AW304" s="16" t="s">
        <v>32</v>
      </c>
      <c r="AX304" s="16" t="s">
        <v>70</v>
      </c>
      <c r="AY304" s="178" t="s">
        <v>116</v>
      </c>
    </row>
    <row r="305" spans="1:65" s="13" customFormat="1">
      <c r="B305" s="153"/>
      <c r="D305" s="154" t="s">
        <v>127</v>
      </c>
      <c r="E305" s="155" t="s">
        <v>3</v>
      </c>
      <c r="F305" s="156" t="s">
        <v>408</v>
      </c>
      <c r="H305" s="155" t="s">
        <v>3</v>
      </c>
      <c r="I305" s="157"/>
      <c r="L305" s="153"/>
      <c r="M305" s="158"/>
      <c r="N305" s="159"/>
      <c r="O305" s="159"/>
      <c r="P305" s="159"/>
      <c r="Q305" s="159"/>
      <c r="R305" s="159"/>
      <c r="S305" s="159"/>
      <c r="T305" s="160"/>
      <c r="AT305" s="155" t="s">
        <v>127</v>
      </c>
      <c r="AU305" s="155" t="s">
        <v>80</v>
      </c>
      <c r="AV305" s="13" t="s">
        <v>78</v>
      </c>
      <c r="AW305" s="13" t="s">
        <v>32</v>
      </c>
      <c r="AX305" s="13" t="s">
        <v>70</v>
      </c>
      <c r="AY305" s="155" t="s">
        <v>116</v>
      </c>
    </row>
    <row r="306" spans="1:65" s="14" customFormat="1">
      <c r="B306" s="161"/>
      <c r="D306" s="154" t="s">
        <v>127</v>
      </c>
      <c r="E306" s="162" t="s">
        <v>3</v>
      </c>
      <c r="F306" s="163" t="s">
        <v>409</v>
      </c>
      <c r="H306" s="164">
        <v>140.976</v>
      </c>
      <c r="I306" s="165"/>
      <c r="L306" s="161"/>
      <c r="M306" s="166"/>
      <c r="N306" s="167"/>
      <c r="O306" s="167"/>
      <c r="P306" s="167"/>
      <c r="Q306" s="167"/>
      <c r="R306" s="167"/>
      <c r="S306" s="167"/>
      <c r="T306" s="168"/>
      <c r="AT306" s="162" t="s">
        <v>127</v>
      </c>
      <c r="AU306" s="162" t="s">
        <v>80</v>
      </c>
      <c r="AV306" s="14" t="s">
        <v>80</v>
      </c>
      <c r="AW306" s="14" t="s">
        <v>32</v>
      </c>
      <c r="AX306" s="14" t="s">
        <v>70</v>
      </c>
      <c r="AY306" s="162" t="s">
        <v>116</v>
      </c>
    </row>
    <row r="307" spans="1:65" s="14" customFormat="1">
      <c r="B307" s="161"/>
      <c r="D307" s="154" t="s">
        <v>127</v>
      </c>
      <c r="E307" s="162" t="s">
        <v>3</v>
      </c>
      <c r="F307" s="163" t="s">
        <v>410</v>
      </c>
      <c r="H307" s="164">
        <v>2.052</v>
      </c>
      <c r="I307" s="165"/>
      <c r="L307" s="161"/>
      <c r="M307" s="166"/>
      <c r="N307" s="167"/>
      <c r="O307" s="167"/>
      <c r="P307" s="167"/>
      <c r="Q307" s="167"/>
      <c r="R307" s="167"/>
      <c r="S307" s="167"/>
      <c r="T307" s="168"/>
      <c r="AT307" s="162" t="s">
        <v>127</v>
      </c>
      <c r="AU307" s="162" t="s">
        <v>80</v>
      </c>
      <c r="AV307" s="14" t="s">
        <v>80</v>
      </c>
      <c r="AW307" s="14" t="s">
        <v>32</v>
      </c>
      <c r="AX307" s="14" t="s">
        <v>70</v>
      </c>
      <c r="AY307" s="162" t="s">
        <v>116</v>
      </c>
    </row>
    <row r="308" spans="1:65" s="16" customFormat="1">
      <c r="B308" s="177"/>
      <c r="D308" s="154" t="s">
        <v>127</v>
      </c>
      <c r="E308" s="178" t="s">
        <v>3</v>
      </c>
      <c r="F308" s="179" t="s">
        <v>180</v>
      </c>
      <c r="H308" s="180">
        <v>143.02799999999999</v>
      </c>
      <c r="I308" s="181"/>
      <c r="L308" s="177"/>
      <c r="M308" s="182"/>
      <c r="N308" s="183"/>
      <c r="O308" s="183"/>
      <c r="P308" s="183"/>
      <c r="Q308" s="183"/>
      <c r="R308" s="183"/>
      <c r="S308" s="183"/>
      <c r="T308" s="184"/>
      <c r="AT308" s="178" t="s">
        <v>127</v>
      </c>
      <c r="AU308" s="178" t="s">
        <v>80</v>
      </c>
      <c r="AV308" s="16" t="s">
        <v>135</v>
      </c>
      <c r="AW308" s="16" t="s">
        <v>32</v>
      </c>
      <c r="AX308" s="16" t="s">
        <v>70</v>
      </c>
      <c r="AY308" s="178" t="s">
        <v>116</v>
      </c>
    </row>
    <row r="309" spans="1:65" s="15" customFormat="1">
      <c r="B309" s="169"/>
      <c r="D309" s="154" t="s">
        <v>127</v>
      </c>
      <c r="E309" s="170" t="s">
        <v>3</v>
      </c>
      <c r="F309" s="171" t="s">
        <v>130</v>
      </c>
      <c r="H309" s="172">
        <v>615.63099999999997</v>
      </c>
      <c r="I309" s="173"/>
      <c r="L309" s="169"/>
      <c r="M309" s="174"/>
      <c r="N309" s="175"/>
      <c r="O309" s="175"/>
      <c r="P309" s="175"/>
      <c r="Q309" s="175"/>
      <c r="R309" s="175"/>
      <c r="S309" s="175"/>
      <c r="T309" s="176"/>
      <c r="AT309" s="170" t="s">
        <v>127</v>
      </c>
      <c r="AU309" s="170" t="s">
        <v>80</v>
      </c>
      <c r="AV309" s="15" t="s">
        <v>123</v>
      </c>
      <c r="AW309" s="15" t="s">
        <v>32</v>
      </c>
      <c r="AX309" s="15" t="s">
        <v>78</v>
      </c>
      <c r="AY309" s="170" t="s">
        <v>116</v>
      </c>
    </row>
    <row r="310" spans="1:65" s="2" customFormat="1" ht="37.9" customHeight="1">
      <c r="A310" s="33"/>
      <c r="B310" s="134"/>
      <c r="C310" s="135" t="s">
        <v>362</v>
      </c>
      <c r="D310" s="135" t="s">
        <v>118</v>
      </c>
      <c r="E310" s="136" t="s">
        <v>411</v>
      </c>
      <c r="F310" s="137" t="s">
        <v>412</v>
      </c>
      <c r="G310" s="138" t="s">
        <v>217</v>
      </c>
      <c r="H310" s="139">
        <v>8618.8340000000007</v>
      </c>
      <c r="I310" s="140"/>
      <c r="J310" s="141">
        <f>ROUND(I310*H310,2)</f>
        <v>0</v>
      </c>
      <c r="K310" s="137" t="s">
        <v>122</v>
      </c>
      <c r="L310" s="34"/>
      <c r="M310" s="142" t="s">
        <v>3</v>
      </c>
      <c r="N310" s="143" t="s">
        <v>41</v>
      </c>
      <c r="O310" s="54"/>
      <c r="P310" s="144">
        <f>O310*H310</f>
        <v>0</v>
      </c>
      <c r="Q310" s="144">
        <v>0</v>
      </c>
      <c r="R310" s="144">
        <f>Q310*H310</f>
        <v>0</v>
      </c>
      <c r="S310" s="144">
        <v>0</v>
      </c>
      <c r="T310" s="145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46" t="s">
        <v>123</v>
      </c>
      <c r="AT310" s="146" t="s">
        <v>118</v>
      </c>
      <c r="AU310" s="146" t="s">
        <v>80</v>
      </c>
      <c r="AY310" s="18" t="s">
        <v>116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8" t="s">
        <v>78</v>
      </c>
      <c r="BK310" s="147">
        <f>ROUND(I310*H310,2)</f>
        <v>0</v>
      </c>
      <c r="BL310" s="18" t="s">
        <v>123</v>
      </c>
      <c r="BM310" s="146" t="s">
        <v>413</v>
      </c>
    </row>
    <row r="311" spans="1:65" s="2" customFormat="1">
      <c r="A311" s="33"/>
      <c r="B311" s="34"/>
      <c r="C311" s="33"/>
      <c r="D311" s="148" t="s">
        <v>125</v>
      </c>
      <c r="E311" s="33"/>
      <c r="F311" s="149" t="s">
        <v>414</v>
      </c>
      <c r="G311" s="33"/>
      <c r="H311" s="33"/>
      <c r="I311" s="150"/>
      <c r="J311" s="33"/>
      <c r="K311" s="33"/>
      <c r="L311" s="34"/>
      <c r="M311" s="151"/>
      <c r="N311" s="152"/>
      <c r="O311" s="54"/>
      <c r="P311" s="54"/>
      <c r="Q311" s="54"/>
      <c r="R311" s="54"/>
      <c r="S311" s="54"/>
      <c r="T311" s="55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125</v>
      </c>
      <c r="AU311" s="18" t="s">
        <v>80</v>
      </c>
    </row>
    <row r="312" spans="1:65" s="14" customFormat="1">
      <c r="B312" s="161"/>
      <c r="D312" s="154" t="s">
        <v>127</v>
      </c>
      <c r="E312" s="162" t="s">
        <v>3</v>
      </c>
      <c r="F312" s="163" t="s">
        <v>415</v>
      </c>
      <c r="H312" s="164">
        <v>8618.8340000000007</v>
      </c>
      <c r="I312" s="165"/>
      <c r="L312" s="161"/>
      <c r="M312" s="166"/>
      <c r="N312" s="167"/>
      <c r="O312" s="167"/>
      <c r="P312" s="167"/>
      <c r="Q312" s="167"/>
      <c r="R312" s="167"/>
      <c r="S312" s="167"/>
      <c r="T312" s="168"/>
      <c r="AT312" s="162" t="s">
        <v>127</v>
      </c>
      <c r="AU312" s="162" t="s">
        <v>80</v>
      </c>
      <c r="AV312" s="14" t="s">
        <v>80</v>
      </c>
      <c r="AW312" s="14" t="s">
        <v>32</v>
      </c>
      <c r="AX312" s="14" t="s">
        <v>70</v>
      </c>
      <c r="AY312" s="162" t="s">
        <v>116</v>
      </c>
    </row>
    <row r="313" spans="1:65" s="15" customFormat="1">
      <c r="B313" s="169"/>
      <c r="D313" s="154" t="s">
        <v>127</v>
      </c>
      <c r="E313" s="170" t="s">
        <v>3</v>
      </c>
      <c r="F313" s="171" t="s">
        <v>130</v>
      </c>
      <c r="H313" s="172">
        <v>8618.8340000000007</v>
      </c>
      <c r="I313" s="173"/>
      <c r="L313" s="169"/>
      <c r="M313" s="174"/>
      <c r="N313" s="175"/>
      <c r="O313" s="175"/>
      <c r="P313" s="175"/>
      <c r="Q313" s="175"/>
      <c r="R313" s="175"/>
      <c r="S313" s="175"/>
      <c r="T313" s="176"/>
      <c r="AT313" s="170" t="s">
        <v>127</v>
      </c>
      <c r="AU313" s="170" t="s">
        <v>80</v>
      </c>
      <c r="AV313" s="15" t="s">
        <v>123</v>
      </c>
      <c r="AW313" s="15" t="s">
        <v>32</v>
      </c>
      <c r="AX313" s="15" t="s">
        <v>78</v>
      </c>
      <c r="AY313" s="170" t="s">
        <v>116</v>
      </c>
    </row>
    <row r="314" spans="1:65" s="2" customFormat="1" ht="44.25" customHeight="1">
      <c r="A314" s="33"/>
      <c r="B314" s="134"/>
      <c r="C314" s="135" t="s">
        <v>416</v>
      </c>
      <c r="D314" s="135" t="s">
        <v>118</v>
      </c>
      <c r="E314" s="136" t="s">
        <v>417</v>
      </c>
      <c r="F314" s="137" t="s">
        <v>418</v>
      </c>
      <c r="G314" s="138" t="s">
        <v>217</v>
      </c>
      <c r="H314" s="139">
        <v>400.74700000000001</v>
      </c>
      <c r="I314" s="140"/>
      <c r="J314" s="141">
        <f>ROUND(I314*H314,2)</f>
        <v>0</v>
      </c>
      <c r="K314" s="137" t="s">
        <v>122</v>
      </c>
      <c r="L314" s="34"/>
      <c r="M314" s="142" t="s">
        <v>3</v>
      </c>
      <c r="N314" s="143" t="s">
        <v>41</v>
      </c>
      <c r="O314" s="54"/>
      <c r="P314" s="144">
        <f>O314*H314</f>
        <v>0</v>
      </c>
      <c r="Q314" s="144">
        <v>0</v>
      </c>
      <c r="R314" s="144">
        <f>Q314*H314</f>
        <v>0</v>
      </c>
      <c r="S314" s="144">
        <v>0</v>
      </c>
      <c r="T314" s="145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46" t="s">
        <v>123</v>
      </c>
      <c r="AT314" s="146" t="s">
        <v>118</v>
      </c>
      <c r="AU314" s="146" t="s">
        <v>80</v>
      </c>
      <c r="AY314" s="18" t="s">
        <v>116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8" t="s">
        <v>78</v>
      </c>
      <c r="BK314" s="147">
        <f>ROUND(I314*H314,2)</f>
        <v>0</v>
      </c>
      <c r="BL314" s="18" t="s">
        <v>123</v>
      </c>
      <c r="BM314" s="146" t="s">
        <v>419</v>
      </c>
    </row>
    <row r="315" spans="1:65" s="2" customFormat="1">
      <c r="A315" s="33"/>
      <c r="B315" s="34"/>
      <c r="C315" s="33"/>
      <c r="D315" s="148" t="s">
        <v>125</v>
      </c>
      <c r="E315" s="33"/>
      <c r="F315" s="149" t="s">
        <v>420</v>
      </c>
      <c r="G315" s="33"/>
      <c r="H315" s="33"/>
      <c r="I315" s="150"/>
      <c r="J315" s="33"/>
      <c r="K315" s="33"/>
      <c r="L315" s="34"/>
      <c r="M315" s="151"/>
      <c r="N315" s="152"/>
      <c r="O315" s="54"/>
      <c r="P315" s="54"/>
      <c r="Q315" s="54"/>
      <c r="R315" s="54"/>
      <c r="S315" s="54"/>
      <c r="T315" s="55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125</v>
      </c>
      <c r="AU315" s="18" t="s">
        <v>80</v>
      </c>
    </row>
    <row r="316" spans="1:65" s="2" customFormat="1" ht="44.25" customHeight="1">
      <c r="A316" s="33"/>
      <c r="B316" s="134"/>
      <c r="C316" s="135" t="s">
        <v>421</v>
      </c>
      <c r="D316" s="135" t="s">
        <v>118</v>
      </c>
      <c r="E316" s="136" t="s">
        <v>422</v>
      </c>
      <c r="F316" s="137" t="s">
        <v>216</v>
      </c>
      <c r="G316" s="138" t="s">
        <v>217</v>
      </c>
      <c r="H316" s="139">
        <v>143.02799999999999</v>
      </c>
      <c r="I316" s="140"/>
      <c r="J316" s="141">
        <f>ROUND(I316*H316,2)</f>
        <v>0</v>
      </c>
      <c r="K316" s="137" t="s">
        <v>122</v>
      </c>
      <c r="L316" s="34"/>
      <c r="M316" s="142" t="s">
        <v>3</v>
      </c>
      <c r="N316" s="143" t="s">
        <v>41</v>
      </c>
      <c r="O316" s="54"/>
      <c r="P316" s="144">
        <f>O316*H316</f>
        <v>0</v>
      </c>
      <c r="Q316" s="144">
        <v>0</v>
      </c>
      <c r="R316" s="144">
        <f>Q316*H316</f>
        <v>0</v>
      </c>
      <c r="S316" s="144">
        <v>0</v>
      </c>
      <c r="T316" s="14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46" t="s">
        <v>123</v>
      </c>
      <c r="AT316" s="146" t="s">
        <v>118</v>
      </c>
      <c r="AU316" s="146" t="s">
        <v>80</v>
      </c>
      <c r="AY316" s="18" t="s">
        <v>116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8" t="s">
        <v>78</v>
      </c>
      <c r="BK316" s="147">
        <f>ROUND(I316*H316,2)</f>
        <v>0</v>
      </c>
      <c r="BL316" s="18" t="s">
        <v>123</v>
      </c>
      <c r="BM316" s="146" t="s">
        <v>423</v>
      </c>
    </row>
    <row r="317" spans="1:65" s="2" customFormat="1">
      <c r="A317" s="33"/>
      <c r="B317" s="34"/>
      <c r="C317" s="33"/>
      <c r="D317" s="148" t="s">
        <v>125</v>
      </c>
      <c r="E317" s="33"/>
      <c r="F317" s="149" t="s">
        <v>424</v>
      </c>
      <c r="G317" s="33"/>
      <c r="H317" s="33"/>
      <c r="I317" s="150"/>
      <c r="J317" s="33"/>
      <c r="K317" s="33"/>
      <c r="L317" s="34"/>
      <c r="M317" s="151"/>
      <c r="N317" s="152"/>
      <c r="O317" s="54"/>
      <c r="P317" s="54"/>
      <c r="Q317" s="54"/>
      <c r="R317" s="54"/>
      <c r="S317" s="54"/>
      <c r="T317" s="55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125</v>
      </c>
      <c r="AU317" s="18" t="s">
        <v>80</v>
      </c>
    </row>
    <row r="318" spans="1:65" s="2" customFormat="1" ht="44.25" customHeight="1">
      <c r="A318" s="33"/>
      <c r="B318" s="134"/>
      <c r="C318" s="135" t="s">
        <v>425</v>
      </c>
      <c r="D318" s="135" t="s">
        <v>118</v>
      </c>
      <c r="E318" s="136" t="s">
        <v>426</v>
      </c>
      <c r="F318" s="137" t="s">
        <v>427</v>
      </c>
      <c r="G318" s="138" t="s">
        <v>217</v>
      </c>
      <c r="H318" s="139">
        <v>71.855999999999995</v>
      </c>
      <c r="I318" s="140"/>
      <c r="J318" s="141">
        <f>ROUND(I318*H318,2)</f>
        <v>0</v>
      </c>
      <c r="K318" s="137" t="s">
        <v>122</v>
      </c>
      <c r="L318" s="34"/>
      <c r="M318" s="142" t="s">
        <v>3</v>
      </c>
      <c r="N318" s="143" t="s">
        <v>41</v>
      </c>
      <c r="O318" s="54"/>
      <c r="P318" s="144">
        <f>O318*H318</f>
        <v>0</v>
      </c>
      <c r="Q318" s="144">
        <v>0</v>
      </c>
      <c r="R318" s="144">
        <f>Q318*H318</f>
        <v>0</v>
      </c>
      <c r="S318" s="144">
        <v>0</v>
      </c>
      <c r="T318" s="145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46" t="s">
        <v>123</v>
      </c>
      <c r="AT318" s="146" t="s">
        <v>118</v>
      </c>
      <c r="AU318" s="146" t="s">
        <v>80</v>
      </c>
      <c r="AY318" s="18" t="s">
        <v>116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8" t="s">
        <v>78</v>
      </c>
      <c r="BK318" s="147">
        <f>ROUND(I318*H318,2)</f>
        <v>0</v>
      </c>
      <c r="BL318" s="18" t="s">
        <v>123</v>
      </c>
      <c r="BM318" s="146" t="s">
        <v>428</v>
      </c>
    </row>
    <row r="319" spans="1:65" s="2" customFormat="1">
      <c r="A319" s="33"/>
      <c r="B319" s="34"/>
      <c r="C319" s="33"/>
      <c r="D319" s="148" t="s">
        <v>125</v>
      </c>
      <c r="E319" s="33"/>
      <c r="F319" s="149" t="s">
        <v>429</v>
      </c>
      <c r="G319" s="33"/>
      <c r="H319" s="33"/>
      <c r="I319" s="150"/>
      <c r="J319" s="33"/>
      <c r="K319" s="33"/>
      <c r="L319" s="34"/>
      <c r="M319" s="151"/>
      <c r="N319" s="152"/>
      <c r="O319" s="54"/>
      <c r="P319" s="54"/>
      <c r="Q319" s="54"/>
      <c r="R319" s="54"/>
      <c r="S319" s="54"/>
      <c r="T319" s="55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8" t="s">
        <v>125</v>
      </c>
      <c r="AU319" s="18" t="s">
        <v>80</v>
      </c>
    </row>
    <row r="320" spans="1:65" s="12" customFormat="1" ht="22.9" customHeight="1">
      <c r="B320" s="121"/>
      <c r="D320" s="122" t="s">
        <v>69</v>
      </c>
      <c r="E320" s="132" t="s">
        <v>430</v>
      </c>
      <c r="F320" s="132" t="s">
        <v>431</v>
      </c>
      <c r="I320" s="124"/>
      <c r="J320" s="133">
        <f>BK320</f>
        <v>0</v>
      </c>
      <c r="L320" s="121"/>
      <c r="M320" s="126"/>
      <c r="N320" s="127"/>
      <c r="O320" s="127"/>
      <c r="P320" s="128">
        <f>SUM(P321:P322)</f>
        <v>0</v>
      </c>
      <c r="Q320" s="127"/>
      <c r="R320" s="128">
        <f>SUM(R321:R322)</f>
        <v>0</v>
      </c>
      <c r="S320" s="127"/>
      <c r="T320" s="129">
        <f>SUM(T321:T322)</f>
        <v>0</v>
      </c>
      <c r="AR320" s="122" t="s">
        <v>78</v>
      </c>
      <c r="AT320" s="130" t="s">
        <v>69</v>
      </c>
      <c r="AU320" s="130" t="s">
        <v>78</v>
      </c>
      <c r="AY320" s="122" t="s">
        <v>116</v>
      </c>
      <c r="BK320" s="131">
        <f>SUM(BK321:BK322)</f>
        <v>0</v>
      </c>
    </row>
    <row r="321" spans="1:65" s="2" customFormat="1" ht="37.9" customHeight="1">
      <c r="A321" s="33"/>
      <c r="B321" s="134"/>
      <c r="C321" s="135" t="s">
        <v>432</v>
      </c>
      <c r="D321" s="135" t="s">
        <v>118</v>
      </c>
      <c r="E321" s="136" t="s">
        <v>433</v>
      </c>
      <c r="F321" s="137" t="s">
        <v>434</v>
      </c>
      <c r="G321" s="138" t="s">
        <v>217</v>
      </c>
      <c r="H321" s="139">
        <v>346.45800000000003</v>
      </c>
      <c r="I321" s="140"/>
      <c r="J321" s="141">
        <f>ROUND(I321*H321,2)</f>
        <v>0</v>
      </c>
      <c r="K321" s="137" t="s">
        <v>122</v>
      </c>
      <c r="L321" s="34"/>
      <c r="M321" s="142" t="s">
        <v>3</v>
      </c>
      <c r="N321" s="143" t="s">
        <v>41</v>
      </c>
      <c r="O321" s="54"/>
      <c r="P321" s="144">
        <f>O321*H321</f>
        <v>0</v>
      </c>
      <c r="Q321" s="144">
        <v>0</v>
      </c>
      <c r="R321" s="144">
        <f>Q321*H321</f>
        <v>0</v>
      </c>
      <c r="S321" s="144">
        <v>0</v>
      </c>
      <c r="T321" s="14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46" t="s">
        <v>123</v>
      </c>
      <c r="AT321" s="146" t="s">
        <v>118</v>
      </c>
      <c r="AU321" s="146" t="s">
        <v>80</v>
      </c>
      <c r="AY321" s="18" t="s">
        <v>116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8" t="s">
        <v>78</v>
      </c>
      <c r="BK321" s="147">
        <f>ROUND(I321*H321,2)</f>
        <v>0</v>
      </c>
      <c r="BL321" s="18" t="s">
        <v>123</v>
      </c>
      <c r="BM321" s="146" t="s">
        <v>435</v>
      </c>
    </row>
    <row r="322" spans="1:65" s="2" customFormat="1">
      <c r="A322" s="33"/>
      <c r="B322" s="34"/>
      <c r="C322" s="33"/>
      <c r="D322" s="148" t="s">
        <v>125</v>
      </c>
      <c r="E322" s="33"/>
      <c r="F322" s="149" t="s">
        <v>436</v>
      </c>
      <c r="G322" s="33"/>
      <c r="H322" s="33"/>
      <c r="I322" s="150"/>
      <c r="J322" s="33"/>
      <c r="K322" s="33"/>
      <c r="L322" s="34"/>
      <c r="M322" s="151"/>
      <c r="N322" s="152"/>
      <c r="O322" s="54"/>
      <c r="P322" s="54"/>
      <c r="Q322" s="54"/>
      <c r="R322" s="54"/>
      <c r="S322" s="54"/>
      <c r="T322" s="55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125</v>
      </c>
      <c r="AU322" s="18" t="s">
        <v>80</v>
      </c>
    </row>
    <row r="323" spans="1:65" s="12" customFormat="1" ht="25.9" customHeight="1">
      <c r="B323" s="121"/>
      <c r="D323" s="122" t="s">
        <v>69</v>
      </c>
      <c r="E323" s="123" t="s">
        <v>437</v>
      </c>
      <c r="F323" s="123" t="s">
        <v>438</v>
      </c>
      <c r="I323" s="124"/>
      <c r="J323" s="125">
        <f>BK323</f>
        <v>0</v>
      </c>
      <c r="L323" s="121"/>
      <c r="M323" s="126"/>
      <c r="N323" s="127"/>
      <c r="O323" s="127"/>
      <c r="P323" s="128">
        <f>P324+P327+P329+P333+P336</f>
        <v>0</v>
      </c>
      <c r="Q323" s="127"/>
      <c r="R323" s="128">
        <f>R324+R327+R329+R333+R336</f>
        <v>0</v>
      </c>
      <c r="S323" s="127"/>
      <c r="T323" s="129">
        <f>T324+T327+T329+T333+T336</f>
        <v>0</v>
      </c>
      <c r="AR323" s="122" t="s">
        <v>145</v>
      </c>
      <c r="AT323" s="130" t="s">
        <v>69</v>
      </c>
      <c r="AU323" s="130" t="s">
        <v>70</v>
      </c>
      <c r="AY323" s="122" t="s">
        <v>116</v>
      </c>
      <c r="BK323" s="131">
        <f>BK324+BK327+BK329+BK333+BK336</f>
        <v>0</v>
      </c>
    </row>
    <row r="324" spans="1:65" s="12" customFormat="1" ht="22.9" customHeight="1">
      <c r="B324" s="121"/>
      <c r="D324" s="122" t="s">
        <v>69</v>
      </c>
      <c r="E324" s="132" t="s">
        <v>439</v>
      </c>
      <c r="F324" s="132" t="s">
        <v>440</v>
      </c>
      <c r="I324" s="124"/>
      <c r="J324" s="133">
        <f>BK324</f>
        <v>0</v>
      </c>
      <c r="L324" s="121"/>
      <c r="M324" s="126"/>
      <c r="N324" s="127"/>
      <c r="O324" s="127"/>
      <c r="P324" s="128">
        <f>SUM(P325:P326)</f>
        <v>0</v>
      </c>
      <c r="Q324" s="127"/>
      <c r="R324" s="128">
        <f>SUM(R325:R326)</f>
        <v>0</v>
      </c>
      <c r="S324" s="127"/>
      <c r="T324" s="129">
        <f>SUM(T325:T326)</f>
        <v>0</v>
      </c>
      <c r="AR324" s="122" t="s">
        <v>145</v>
      </c>
      <c r="AT324" s="130" t="s">
        <v>69</v>
      </c>
      <c r="AU324" s="130" t="s">
        <v>78</v>
      </c>
      <c r="AY324" s="122" t="s">
        <v>116</v>
      </c>
      <c r="BK324" s="131">
        <f>SUM(BK325:BK326)</f>
        <v>0</v>
      </c>
    </row>
    <row r="325" spans="1:65" s="2" customFormat="1" ht="16.5" customHeight="1">
      <c r="A325" s="33"/>
      <c r="B325" s="134"/>
      <c r="C325" s="135" t="s">
        <v>441</v>
      </c>
      <c r="D325" s="135" t="s">
        <v>118</v>
      </c>
      <c r="E325" s="136" t="s">
        <v>442</v>
      </c>
      <c r="F325" s="137" t="s">
        <v>443</v>
      </c>
      <c r="G325" s="138" t="s">
        <v>444</v>
      </c>
      <c r="H325" s="139">
        <v>1</v>
      </c>
      <c r="I325" s="140"/>
      <c r="J325" s="141">
        <f>ROUND(I325*H325,2)</f>
        <v>0</v>
      </c>
      <c r="K325" s="137" t="s">
        <v>286</v>
      </c>
      <c r="L325" s="34"/>
      <c r="M325" s="142" t="s">
        <v>3</v>
      </c>
      <c r="N325" s="143" t="s">
        <v>41</v>
      </c>
      <c r="O325" s="54"/>
      <c r="P325" s="144">
        <f>O325*H325</f>
        <v>0</v>
      </c>
      <c r="Q325" s="144">
        <v>0</v>
      </c>
      <c r="R325" s="144">
        <f>Q325*H325</f>
        <v>0</v>
      </c>
      <c r="S325" s="144">
        <v>0</v>
      </c>
      <c r="T325" s="145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46" t="s">
        <v>445</v>
      </c>
      <c r="AT325" s="146" t="s">
        <v>118</v>
      </c>
      <c r="AU325" s="146" t="s">
        <v>80</v>
      </c>
      <c r="AY325" s="18" t="s">
        <v>116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8" t="s">
        <v>78</v>
      </c>
      <c r="BK325" s="147">
        <f>ROUND(I325*H325,2)</f>
        <v>0</v>
      </c>
      <c r="BL325" s="18" t="s">
        <v>445</v>
      </c>
      <c r="BM325" s="146" t="s">
        <v>446</v>
      </c>
    </row>
    <row r="326" spans="1:65" s="2" customFormat="1" ht="16.5" customHeight="1">
      <c r="A326" s="33"/>
      <c r="B326" s="134"/>
      <c r="C326" s="135" t="s">
        <v>447</v>
      </c>
      <c r="D326" s="135" t="s">
        <v>118</v>
      </c>
      <c r="E326" s="136" t="s">
        <v>448</v>
      </c>
      <c r="F326" s="137" t="s">
        <v>449</v>
      </c>
      <c r="G326" s="138" t="s">
        <v>444</v>
      </c>
      <c r="H326" s="139">
        <v>1</v>
      </c>
      <c r="I326" s="140"/>
      <c r="J326" s="141">
        <f>ROUND(I326*H326,2)</f>
        <v>0</v>
      </c>
      <c r="K326" s="137" t="s">
        <v>286</v>
      </c>
      <c r="L326" s="34"/>
      <c r="M326" s="142" t="s">
        <v>3</v>
      </c>
      <c r="N326" s="143" t="s">
        <v>41</v>
      </c>
      <c r="O326" s="54"/>
      <c r="P326" s="144">
        <f>O326*H326</f>
        <v>0</v>
      </c>
      <c r="Q326" s="144">
        <v>0</v>
      </c>
      <c r="R326" s="144">
        <f>Q326*H326</f>
        <v>0</v>
      </c>
      <c r="S326" s="144">
        <v>0</v>
      </c>
      <c r="T326" s="145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46" t="s">
        <v>445</v>
      </c>
      <c r="AT326" s="146" t="s">
        <v>118</v>
      </c>
      <c r="AU326" s="146" t="s">
        <v>80</v>
      </c>
      <c r="AY326" s="18" t="s">
        <v>116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8" t="s">
        <v>78</v>
      </c>
      <c r="BK326" s="147">
        <f>ROUND(I326*H326,2)</f>
        <v>0</v>
      </c>
      <c r="BL326" s="18" t="s">
        <v>445</v>
      </c>
      <c r="BM326" s="146" t="s">
        <v>450</v>
      </c>
    </row>
    <row r="327" spans="1:65" s="12" customFormat="1" ht="22.9" customHeight="1">
      <c r="B327" s="121"/>
      <c r="D327" s="122" t="s">
        <v>69</v>
      </c>
      <c r="E327" s="132" t="s">
        <v>451</v>
      </c>
      <c r="F327" s="132" t="s">
        <v>452</v>
      </c>
      <c r="I327" s="124"/>
      <c r="J327" s="133">
        <f>BK327</f>
        <v>0</v>
      </c>
      <c r="L327" s="121"/>
      <c r="M327" s="126"/>
      <c r="N327" s="127"/>
      <c r="O327" s="127"/>
      <c r="P327" s="128">
        <f>P328</f>
        <v>0</v>
      </c>
      <c r="Q327" s="127"/>
      <c r="R327" s="128">
        <f>R328</f>
        <v>0</v>
      </c>
      <c r="S327" s="127"/>
      <c r="T327" s="129">
        <f>T328</f>
        <v>0</v>
      </c>
      <c r="AR327" s="122" t="s">
        <v>145</v>
      </c>
      <c r="AT327" s="130" t="s">
        <v>69</v>
      </c>
      <c r="AU327" s="130" t="s">
        <v>78</v>
      </c>
      <c r="AY327" s="122" t="s">
        <v>116</v>
      </c>
      <c r="BK327" s="131">
        <f>BK328</f>
        <v>0</v>
      </c>
    </row>
    <row r="328" spans="1:65" s="2" customFormat="1" ht="16.5" customHeight="1">
      <c r="A328" s="33"/>
      <c r="B328" s="134"/>
      <c r="C328" s="135" t="s">
        <v>453</v>
      </c>
      <c r="D328" s="135" t="s">
        <v>118</v>
      </c>
      <c r="E328" s="136" t="s">
        <v>454</v>
      </c>
      <c r="F328" s="137" t="s">
        <v>452</v>
      </c>
      <c r="G328" s="138" t="s">
        <v>444</v>
      </c>
      <c r="H328" s="139">
        <v>1</v>
      </c>
      <c r="I328" s="140"/>
      <c r="J328" s="141">
        <f>ROUND(I328*H328,2)</f>
        <v>0</v>
      </c>
      <c r="K328" s="137" t="s">
        <v>286</v>
      </c>
      <c r="L328" s="34"/>
      <c r="M328" s="142" t="s">
        <v>3</v>
      </c>
      <c r="N328" s="143" t="s">
        <v>41</v>
      </c>
      <c r="O328" s="54"/>
      <c r="P328" s="144">
        <f>O328*H328</f>
        <v>0</v>
      </c>
      <c r="Q328" s="144">
        <v>0</v>
      </c>
      <c r="R328" s="144">
        <f>Q328*H328</f>
        <v>0</v>
      </c>
      <c r="S328" s="144">
        <v>0</v>
      </c>
      <c r="T328" s="145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46" t="s">
        <v>445</v>
      </c>
      <c r="AT328" s="146" t="s">
        <v>118</v>
      </c>
      <c r="AU328" s="146" t="s">
        <v>80</v>
      </c>
      <c r="AY328" s="18" t="s">
        <v>116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8" t="s">
        <v>78</v>
      </c>
      <c r="BK328" s="147">
        <f>ROUND(I328*H328,2)</f>
        <v>0</v>
      </c>
      <c r="BL328" s="18" t="s">
        <v>445</v>
      </c>
      <c r="BM328" s="146" t="s">
        <v>455</v>
      </c>
    </row>
    <row r="329" spans="1:65" s="12" customFormat="1" ht="22.9" customHeight="1">
      <c r="B329" s="121"/>
      <c r="D329" s="122" t="s">
        <v>69</v>
      </c>
      <c r="E329" s="132" t="s">
        <v>456</v>
      </c>
      <c r="F329" s="132" t="s">
        <v>457</v>
      </c>
      <c r="I329" s="124"/>
      <c r="J329" s="133">
        <f>BK329</f>
        <v>0</v>
      </c>
      <c r="L329" s="121"/>
      <c r="M329" s="126"/>
      <c r="N329" s="127"/>
      <c r="O329" s="127"/>
      <c r="P329" s="128">
        <f>SUM(P330:P332)</f>
        <v>0</v>
      </c>
      <c r="Q329" s="127"/>
      <c r="R329" s="128">
        <f>SUM(R330:R332)</f>
        <v>0</v>
      </c>
      <c r="S329" s="127"/>
      <c r="T329" s="129">
        <f>SUM(T330:T332)</f>
        <v>0</v>
      </c>
      <c r="AR329" s="122" t="s">
        <v>145</v>
      </c>
      <c r="AT329" s="130" t="s">
        <v>69</v>
      </c>
      <c r="AU329" s="130" t="s">
        <v>78</v>
      </c>
      <c r="AY329" s="122" t="s">
        <v>116</v>
      </c>
      <c r="BK329" s="131">
        <f>SUM(BK330:BK332)</f>
        <v>0</v>
      </c>
    </row>
    <row r="330" spans="1:65" s="2" customFormat="1" ht="16.5" customHeight="1">
      <c r="A330" s="33"/>
      <c r="B330" s="134"/>
      <c r="C330" s="135" t="s">
        <v>458</v>
      </c>
      <c r="D330" s="135" t="s">
        <v>118</v>
      </c>
      <c r="E330" s="136" t="s">
        <v>459</v>
      </c>
      <c r="F330" s="137" t="s">
        <v>460</v>
      </c>
      <c r="G330" s="138" t="s">
        <v>444</v>
      </c>
      <c r="H330" s="139">
        <v>1</v>
      </c>
      <c r="I330" s="140"/>
      <c r="J330" s="141">
        <f>ROUND(I330*H330,2)</f>
        <v>0</v>
      </c>
      <c r="K330" s="137" t="s">
        <v>286</v>
      </c>
      <c r="L330" s="34"/>
      <c r="M330" s="142" t="s">
        <v>3</v>
      </c>
      <c r="N330" s="143" t="s">
        <v>41</v>
      </c>
      <c r="O330" s="54"/>
      <c r="P330" s="144">
        <f>O330*H330</f>
        <v>0</v>
      </c>
      <c r="Q330" s="144">
        <v>0</v>
      </c>
      <c r="R330" s="144">
        <f>Q330*H330</f>
        <v>0</v>
      </c>
      <c r="S330" s="144">
        <v>0</v>
      </c>
      <c r="T330" s="14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46" t="s">
        <v>445</v>
      </c>
      <c r="AT330" s="146" t="s">
        <v>118</v>
      </c>
      <c r="AU330" s="146" t="s">
        <v>80</v>
      </c>
      <c r="AY330" s="18" t="s">
        <v>116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8" t="s">
        <v>78</v>
      </c>
      <c r="BK330" s="147">
        <f>ROUND(I330*H330,2)</f>
        <v>0</v>
      </c>
      <c r="BL330" s="18" t="s">
        <v>445</v>
      </c>
      <c r="BM330" s="146" t="s">
        <v>461</v>
      </c>
    </row>
    <row r="331" spans="1:65" s="2" customFormat="1" ht="16.5" customHeight="1">
      <c r="A331" s="33"/>
      <c r="B331" s="134"/>
      <c r="C331" s="135" t="s">
        <v>319</v>
      </c>
      <c r="D331" s="135" t="s">
        <v>118</v>
      </c>
      <c r="E331" s="136" t="s">
        <v>462</v>
      </c>
      <c r="F331" s="137" t="s">
        <v>463</v>
      </c>
      <c r="G331" s="138" t="s">
        <v>444</v>
      </c>
      <c r="H331" s="139">
        <v>1</v>
      </c>
      <c r="I331" s="140"/>
      <c r="J331" s="141">
        <f>ROUND(I331*H331,2)</f>
        <v>0</v>
      </c>
      <c r="K331" s="137" t="s">
        <v>286</v>
      </c>
      <c r="L331" s="34"/>
      <c r="M331" s="142" t="s">
        <v>3</v>
      </c>
      <c r="N331" s="143" t="s">
        <v>41</v>
      </c>
      <c r="O331" s="54"/>
      <c r="P331" s="144">
        <f>O331*H331</f>
        <v>0</v>
      </c>
      <c r="Q331" s="144">
        <v>0</v>
      </c>
      <c r="R331" s="144">
        <f>Q331*H331</f>
        <v>0</v>
      </c>
      <c r="S331" s="144">
        <v>0</v>
      </c>
      <c r="T331" s="145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46" t="s">
        <v>445</v>
      </c>
      <c r="AT331" s="146" t="s">
        <v>118</v>
      </c>
      <c r="AU331" s="146" t="s">
        <v>80</v>
      </c>
      <c r="AY331" s="18" t="s">
        <v>116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8" t="s">
        <v>78</v>
      </c>
      <c r="BK331" s="147">
        <f>ROUND(I331*H331,2)</f>
        <v>0</v>
      </c>
      <c r="BL331" s="18" t="s">
        <v>445</v>
      </c>
      <c r="BM331" s="146" t="s">
        <v>464</v>
      </c>
    </row>
    <row r="332" spans="1:65" s="2" customFormat="1" ht="16.5" customHeight="1">
      <c r="A332" s="33"/>
      <c r="B332" s="134"/>
      <c r="C332" s="135" t="s">
        <v>465</v>
      </c>
      <c r="D332" s="135" t="s">
        <v>118</v>
      </c>
      <c r="E332" s="136" t="s">
        <v>466</v>
      </c>
      <c r="F332" s="137" t="s">
        <v>467</v>
      </c>
      <c r="G332" s="138" t="s">
        <v>468</v>
      </c>
      <c r="H332" s="139">
        <v>2</v>
      </c>
      <c r="I332" s="140"/>
      <c r="J332" s="141">
        <f>ROUND(I332*H332,2)</f>
        <v>0</v>
      </c>
      <c r="K332" s="137" t="s">
        <v>286</v>
      </c>
      <c r="L332" s="34"/>
      <c r="M332" s="142" t="s">
        <v>3</v>
      </c>
      <c r="N332" s="143" t="s">
        <v>41</v>
      </c>
      <c r="O332" s="54"/>
      <c r="P332" s="144">
        <f>O332*H332</f>
        <v>0</v>
      </c>
      <c r="Q332" s="144">
        <v>0</v>
      </c>
      <c r="R332" s="144">
        <f>Q332*H332</f>
        <v>0</v>
      </c>
      <c r="S332" s="144">
        <v>0</v>
      </c>
      <c r="T332" s="145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46" t="s">
        <v>445</v>
      </c>
      <c r="AT332" s="146" t="s">
        <v>118</v>
      </c>
      <c r="AU332" s="146" t="s">
        <v>80</v>
      </c>
      <c r="AY332" s="18" t="s">
        <v>116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8" t="s">
        <v>78</v>
      </c>
      <c r="BK332" s="147">
        <f>ROUND(I332*H332,2)</f>
        <v>0</v>
      </c>
      <c r="BL332" s="18" t="s">
        <v>445</v>
      </c>
      <c r="BM332" s="146" t="s">
        <v>469</v>
      </c>
    </row>
    <row r="333" spans="1:65" s="12" customFormat="1" ht="22.9" customHeight="1">
      <c r="B333" s="121"/>
      <c r="D333" s="122" t="s">
        <v>69</v>
      </c>
      <c r="E333" s="132" t="s">
        <v>470</v>
      </c>
      <c r="F333" s="132" t="s">
        <v>471</v>
      </c>
      <c r="I333" s="124"/>
      <c r="J333" s="133">
        <f>BK333</f>
        <v>0</v>
      </c>
      <c r="L333" s="121"/>
      <c r="M333" s="126"/>
      <c r="N333" s="127"/>
      <c r="O333" s="127"/>
      <c r="P333" s="128">
        <f>SUM(P334:P335)</f>
        <v>0</v>
      </c>
      <c r="Q333" s="127"/>
      <c r="R333" s="128">
        <f>SUM(R334:R335)</f>
        <v>0</v>
      </c>
      <c r="S333" s="127"/>
      <c r="T333" s="129">
        <f>SUM(T334:T335)</f>
        <v>0</v>
      </c>
      <c r="AR333" s="122" t="s">
        <v>145</v>
      </c>
      <c r="AT333" s="130" t="s">
        <v>69</v>
      </c>
      <c r="AU333" s="130" t="s">
        <v>78</v>
      </c>
      <c r="AY333" s="122" t="s">
        <v>116</v>
      </c>
      <c r="BK333" s="131">
        <f>SUM(BK334:BK335)</f>
        <v>0</v>
      </c>
    </row>
    <row r="334" spans="1:65" s="2" customFormat="1" ht="16.5" customHeight="1">
      <c r="A334" s="33"/>
      <c r="B334" s="134"/>
      <c r="C334" s="135" t="s">
        <v>472</v>
      </c>
      <c r="D334" s="135" t="s">
        <v>118</v>
      </c>
      <c r="E334" s="136" t="s">
        <v>473</v>
      </c>
      <c r="F334" s="137" t="s">
        <v>471</v>
      </c>
      <c r="G334" s="138" t="s">
        <v>444</v>
      </c>
      <c r="H334" s="139">
        <v>1</v>
      </c>
      <c r="I334" s="140"/>
      <c r="J334" s="141">
        <f>ROUND(I334*H334,2)</f>
        <v>0</v>
      </c>
      <c r="K334" s="137" t="s">
        <v>286</v>
      </c>
      <c r="L334" s="34"/>
      <c r="M334" s="142" t="s">
        <v>3</v>
      </c>
      <c r="N334" s="143" t="s">
        <v>41</v>
      </c>
      <c r="O334" s="54"/>
      <c r="P334" s="144">
        <f>O334*H334</f>
        <v>0</v>
      </c>
      <c r="Q334" s="144">
        <v>0</v>
      </c>
      <c r="R334" s="144">
        <f>Q334*H334</f>
        <v>0</v>
      </c>
      <c r="S334" s="144">
        <v>0</v>
      </c>
      <c r="T334" s="145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46" t="s">
        <v>445</v>
      </c>
      <c r="AT334" s="146" t="s">
        <v>118</v>
      </c>
      <c r="AU334" s="146" t="s">
        <v>80</v>
      </c>
      <c r="AY334" s="18" t="s">
        <v>116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8" t="s">
        <v>78</v>
      </c>
      <c r="BK334" s="147">
        <f>ROUND(I334*H334,2)</f>
        <v>0</v>
      </c>
      <c r="BL334" s="18" t="s">
        <v>445</v>
      </c>
      <c r="BM334" s="146" t="s">
        <v>474</v>
      </c>
    </row>
    <row r="335" spans="1:65" s="2" customFormat="1" ht="24.2" customHeight="1">
      <c r="A335" s="33"/>
      <c r="B335" s="134"/>
      <c r="C335" s="135" t="s">
        <v>475</v>
      </c>
      <c r="D335" s="135" t="s">
        <v>118</v>
      </c>
      <c r="E335" s="136" t="s">
        <v>476</v>
      </c>
      <c r="F335" s="137" t="s">
        <v>477</v>
      </c>
      <c r="G335" s="138" t="s">
        <v>444</v>
      </c>
      <c r="H335" s="139">
        <v>1</v>
      </c>
      <c r="I335" s="140"/>
      <c r="J335" s="141">
        <f>ROUND(I335*H335,2)</f>
        <v>0</v>
      </c>
      <c r="K335" s="137" t="s">
        <v>286</v>
      </c>
      <c r="L335" s="34"/>
      <c r="M335" s="142" t="s">
        <v>3</v>
      </c>
      <c r="N335" s="143" t="s">
        <v>41</v>
      </c>
      <c r="O335" s="54"/>
      <c r="P335" s="144">
        <f>O335*H335</f>
        <v>0</v>
      </c>
      <c r="Q335" s="144">
        <v>0</v>
      </c>
      <c r="R335" s="144">
        <f>Q335*H335</f>
        <v>0</v>
      </c>
      <c r="S335" s="144">
        <v>0</v>
      </c>
      <c r="T335" s="145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46" t="s">
        <v>445</v>
      </c>
      <c r="AT335" s="146" t="s">
        <v>118</v>
      </c>
      <c r="AU335" s="146" t="s">
        <v>80</v>
      </c>
      <c r="AY335" s="18" t="s">
        <v>116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8" t="s">
        <v>78</v>
      </c>
      <c r="BK335" s="147">
        <f>ROUND(I335*H335,2)</f>
        <v>0</v>
      </c>
      <c r="BL335" s="18" t="s">
        <v>445</v>
      </c>
      <c r="BM335" s="146" t="s">
        <v>478</v>
      </c>
    </row>
    <row r="336" spans="1:65" s="12" customFormat="1" ht="22.9" customHeight="1">
      <c r="B336" s="121"/>
      <c r="D336" s="122" t="s">
        <v>69</v>
      </c>
      <c r="E336" s="132" t="s">
        <v>479</v>
      </c>
      <c r="F336" s="132" t="s">
        <v>480</v>
      </c>
      <c r="I336" s="124"/>
      <c r="J336" s="133">
        <f>BK336</f>
        <v>0</v>
      </c>
      <c r="L336" s="121"/>
      <c r="M336" s="126"/>
      <c r="N336" s="127"/>
      <c r="O336" s="127"/>
      <c r="P336" s="128">
        <f>P337</f>
        <v>0</v>
      </c>
      <c r="Q336" s="127"/>
      <c r="R336" s="128">
        <f>R337</f>
        <v>0</v>
      </c>
      <c r="S336" s="127"/>
      <c r="T336" s="129">
        <f>T337</f>
        <v>0</v>
      </c>
      <c r="AR336" s="122" t="s">
        <v>145</v>
      </c>
      <c r="AT336" s="130" t="s">
        <v>69</v>
      </c>
      <c r="AU336" s="130" t="s">
        <v>78</v>
      </c>
      <c r="AY336" s="122" t="s">
        <v>116</v>
      </c>
      <c r="BK336" s="131">
        <f>BK337</f>
        <v>0</v>
      </c>
    </row>
    <row r="337" spans="1:65" s="2" customFormat="1" ht="24.2" customHeight="1">
      <c r="A337" s="33"/>
      <c r="B337" s="134"/>
      <c r="C337" s="135" t="s">
        <v>481</v>
      </c>
      <c r="D337" s="135" t="s">
        <v>118</v>
      </c>
      <c r="E337" s="136" t="s">
        <v>482</v>
      </c>
      <c r="F337" s="137" t="s">
        <v>483</v>
      </c>
      <c r="G337" s="138" t="s">
        <v>444</v>
      </c>
      <c r="H337" s="139">
        <v>1</v>
      </c>
      <c r="I337" s="140"/>
      <c r="J337" s="141">
        <f>ROUND(I337*H337,2)</f>
        <v>0</v>
      </c>
      <c r="K337" s="137" t="s">
        <v>286</v>
      </c>
      <c r="L337" s="34"/>
      <c r="M337" s="195" t="s">
        <v>3</v>
      </c>
      <c r="N337" s="196" t="s">
        <v>41</v>
      </c>
      <c r="O337" s="197"/>
      <c r="P337" s="198">
        <f>O337*H337</f>
        <v>0</v>
      </c>
      <c r="Q337" s="198">
        <v>0</v>
      </c>
      <c r="R337" s="198">
        <f>Q337*H337</f>
        <v>0</v>
      </c>
      <c r="S337" s="198">
        <v>0</v>
      </c>
      <c r="T337" s="199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46" t="s">
        <v>445</v>
      </c>
      <c r="AT337" s="146" t="s">
        <v>118</v>
      </c>
      <c r="AU337" s="146" t="s">
        <v>80</v>
      </c>
      <c r="AY337" s="18" t="s">
        <v>116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8" t="s">
        <v>78</v>
      </c>
      <c r="BK337" s="147">
        <f>ROUND(I337*H337,2)</f>
        <v>0</v>
      </c>
      <c r="BL337" s="18" t="s">
        <v>445</v>
      </c>
      <c r="BM337" s="146" t="s">
        <v>484</v>
      </c>
    </row>
    <row r="338" spans="1:65" s="2" customFormat="1" ht="6.95" customHeight="1">
      <c r="A338" s="33"/>
      <c r="B338" s="43"/>
      <c r="C338" s="44"/>
      <c r="D338" s="44"/>
      <c r="E338" s="44"/>
      <c r="F338" s="44"/>
      <c r="G338" s="44"/>
      <c r="H338" s="44"/>
      <c r="I338" s="44"/>
      <c r="J338" s="44"/>
      <c r="K338" s="44"/>
      <c r="L338" s="34"/>
      <c r="M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</row>
  </sheetData>
  <autoFilter ref="C91:K337" xr:uid="{00000000-0009-0000-0000-000001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100-000000000000}"/>
    <hyperlink ref="F101" r:id="rId2" xr:uid="{00000000-0004-0000-0100-000001000000}"/>
    <hyperlink ref="F105" r:id="rId3" xr:uid="{00000000-0004-0000-0100-000002000000}"/>
    <hyperlink ref="F109" r:id="rId4" xr:uid="{00000000-0004-0000-0100-000003000000}"/>
    <hyperlink ref="F111" r:id="rId5" xr:uid="{00000000-0004-0000-0100-000004000000}"/>
    <hyperlink ref="F113" r:id="rId6" xr:uid="{00000000-0004-0000-0100-000005000000}"/>
    <hyperlink ref="F128" r:id="rId7" xr:uid="{00000000-0004-0000-0100-000006000000}"/>
    <hyperlink ref="F143" r:id="rId8" xr:uid="{00000000-0004-0000-0100-000007000000}"/>
    <hyperlink ref="F152" r:id="rId9" xr:uid="{00000000-0004-0000-0100-000008000000}"/>
    <hyperlink ref="F162" r:id="rId10" xr:uid="{00000000-0004-0000-0100-000009000000}"/>
    <hyperlink ref="F164" r:id="rId11" xr:uid="{00000000-0004-0000-0100-00000A000000}"/>
    <hyperlink ref="F168" r:id="rId12" xr:uid="{00000000-0004-0000-0100-00000B000000}"/>
    <hyperlink ref="F172" r:id="rId13" xr:uid="{00000000-0004-0000-0100-00000C000000}"/>
    <hyperlink ref="F174" r:id="rId14" xr:uid="{00000000-0004-0000-0100-00000D000000}"/>
    <hyperlink ref="F183" r:id="rId15" xr:uid="{00000000-0004-0000-0100-00000E000000}"/>
    <hyperlink ref="F188" r:id="rId16" xr:uid="{00000000-0004-0000-0100-00000F000000}"/>
    <hyperlink ref="F192" r:id="rId17" xr:uid="{00000000-0004-0000-0100-000010000000}"/>
    <hyperlink ref="F196" r:id="rId18" xr:uid="{00000000-0004-0000-0100-000011000000}"/>
    <hyperlink ref="F204" r:id="rId19" xr:uid="{00000000-0004-0000-0100-000012000000}"/>
    <hyperlink ref="F209" r:id="rId20" xr:uid="{00000000-0004-0000-0100-000013000000}"/>
    <hyperlink ref="F222" r:id="rId21" xr:uid="{00000000-0004-0000-0100-000014000000}"/>
    <hyperlink ref="F242" r:id="rId22" xr:uid="{00000000-0004-0000-0100-000015000000}"/>
    <hyperlink ref="F251" r:id="rId23" xr:uid="{00000000-0004-0000-0100-000016000000}"/>
    <hyperlink ref="F253" r:id="rId24" xr:uid="{00000000-0004-0000-0100-000017000000}"/>
    <hyperlink ref="F256" r:id="rId25" xr:uid="{00000000-0004-0000-0100-000018000000}"/>
    <hyperlink ref="F261" r:id="rId26" xr:uid="{00000000-0004-0000-0100-000019000000}"/>
    <hyperlink ref="F267" r:id="rId27" xr:uid="{00000000-0004-0000-0100-00001A000000}"/>
    <hyperlink ref="F272" r:id="rId28" xr:uid="{00000000-0004-0000-0100-00001B000000}"/>
    <hyperlink ref="F277" r:id="rId29" xr:uid="{00000000-0004-0000-0100-00001C000000}"/>
    <hyperlink ref="F283" r:id="rId30" xr:uid="{00000000-0004-0000-0100-00001D000000}"/>
    <hyperlink ref="F285" r:id="rId31" xr:uid="{00000000-0004-0000-0100-00001E000000}"/>
    <hyperlink ref="F289" r:id="rId32" xr:uid="{00000000-0004-0000-0100-00001F000000}"/>
    <hyperlink ref="F294" r:id="rId33" xr:uid="{00000000-0004-0000-0100-000020000000}"/>
    <hyperlink ref="F311" r:id="rId34" xr:uid="{00000000-0004-0000-0100-000021000000}"/>
    <hyperlink ref="F315" r:id="rId35" xr:uid="{00000000-0004-0000-0100-000022000000}"/>
    <hyperlink ref="F317" r:id="rId36" xr:uid="{00000000-0004-0000-0100-000023000000}"/>
    <hyperlink ref="F319" r:id="rId37" xr:uid="{00000000-0004-0000-0100-000024000000}"/>
    <hyperlink ref="F322" r:id="rId38" xr:uid="{00000000-0004-0000-0100-00002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02 - Chodník - 2. etapa</vt:lpstr>
      <vt:lpstr>'02 - Chodník - 2. etapa'!Názvy_tisku</vt:lpstr>
      <vt:lpstr>'Rekapitulace stavby'!Názvy_tisku</vt:lpstr>
      <vt:lpstr>'02 - Chodník - 2. etapa'!Oblast_tisku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Lištvan</dc:creator>
  <cp:lastModifiedBy>Vladimíra Martiníková</cp:lastModifiedBy>
  <dcterms:created xsi:type="dcterms:W3CDTF">2022-05-16T09:33:07Z</dcterms:created>
  <dcterms:modified xsi:type="dcterms:W3CDTF">2022-05-16T11:03:05Z</dcterms:modified>
</cp:coreProperties>
</file>