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/>
  <bookViews>
    <workbookView xWindow="65416" yWindow="65416" windowWidth="29040" windowHeight="15840" activeTab="1"/>
  </bookViews>
  <sheets>
    <sheet name="Rekapitulace stavby" sheetId="1" r:id="rId1"/>
    <sheet name="1 - Přeložka vodovodního ..." sheetId="2" r:id="rId2"/>
    <sheet name="Pokyny pro vyplnění" sheetId="3" r:id="rId3"/>
  </sheets>
  <definedNames>
    <definedName name="_xlnm._FilterDatabase" localSheetId="1" hidden="1">'1 - Přeložka vodovodního ...'!$C$87:$K$516</definedName>
    <definedName name="_xlnm.Print_Area" localSheetId="1">'1 - Přeložka vodovodního ...'!$C$4:$J$39,'1 - Přeložka vodovodního ...'!$C$45:$J$69,'1 - Přeložka vodovodního ...'!$C$75:$J$516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'1 - Přeložka vodovodního ...'!$87:$87</definedName>
  </definedNames>
  <calcPr calcId="191029"/>
  <extLst/>
</workbook>
</file>

<file path=xl/sharedStrings.xml><?xml version="1.0" encoding="utf-8"?>
<sst xmlns="http://schemas.openxmlformats.org/spreadsheetml/2006/main" count="4313" uniqueCount="861">
  <si>
    <t>Export Komplet</t>
  </si>
  <si>
    <t>VZ</t>
  </si>
  <si>
    <t>2.0</t>
  </si>
  <si>
    <t>ZAMOK</t>
  </si>
  <si>
    <t>False</t>
  </si>
  <si>
    <t>{74a2ed11-8d31-45a9-b2ed-8ec67a70b4d2}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</si>
  <si>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</si>
  <si>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</si>
  <si>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</si>
  <si>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</si>
  <si>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</si>
  <si>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</si>
  <si>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</si>
  <si>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</si>
  <si>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013/2019/2022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</si>
  <si>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</si>
  <si>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</si>
  <si>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ul. Havlíčkovy ve Frenštátě p/R-přeložka vodovodního řadu</t>
  </si>
  <si>
    <t>KSO:</t>
  </si>
  <si>
    <t>827</t>
  </si>
  <si>
    <t>CC-CZ:</t>
  </si>
  <si>
    <t/>
  </si>
  <si>
    <t>Místo:</t>
  </si>
  <si>
    <t>Frenštát p/R, ul. Havlíčková</t>
  </si>
  <si>
    <t>Datum:</t>
  </si>
  <si>
    <t>7. 4. 2022</t>
  </si>
  <si>
    <t>Zadavatel:</t>
  </si>
  <si>
    <t>IČ:</t>
  </si>
  <si>
    <t>Město Frenštát p/R</t>
  </si>
  <si>
    <t>DIČ:</t>
  </si>
  <si>
    <t>Uchazeč:</t>
  </si>
  <si>
    <t>Vyplň údaj</t>
  </si>
  <si>
    <t>Projektant:</t>
  </si>
  <si>
    <t>12650757</t>
  </si>
  <si>
    <t>AVONA-Ing. Lubomír Novák</t>
  </si>
  <si>
    <t>True</t>
  </si>
  <si>
    <t>Zpracovatel:</t>
  </si>
  <si>
    <t>Ing. Lubomír Novák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</si>
  <si>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</si>
  <si>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</si>
  <si>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</si>
  <si>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</si>
  <si>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</si>
  <si>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</si>
  <si>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</si>
  <si>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</si>
  <si>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</si>
  <si>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</si>
  <si>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</si>
  <si>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</si>
  <si>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</si>
  <si>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</si>
  <si>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</si>
  <si>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</si>
  <si>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</si>
  <si>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</si>
  <si>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</si>
  <si>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</si>
  <si>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</si>
  <si>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</si>
  <si>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</si>
  <si>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</si>
  <si>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</si>
  <si>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</si>
  <si>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</si>
  <si>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</si>
  <si>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</si>
  <si>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</si>
  <si>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</si>
  <si>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</si>
  <si>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</si>
  <si>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</si>
  <si>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</si>
  <si>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</si>
  <si>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</si>
  <si>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</si>
  <si>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</si>
  <si>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</si>
  <si>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</si>
  <si>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</si>
  <si>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Přeložka vodovodního řadu DN 80</t>
  </si>
  <si>
    <t>STA</t>
  </si>
  <si>
    <t>{4c9a2f0a-4b61-4314-b12c-2997b3449b97}</t>
  </si>
  <si>
    <t>2</t>
  </si>
  <si>
    <t>KRYCÍ LIST SOUPISU PRACÍ</t>
  </si>
  <si>
    <t>Objekt:</t>
  </si>
  <si>
    <t>1 - Přeložka vodovodního řadu DN 80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</si>
  <si>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</si>
  <si>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</si>
  <si>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</si>
  <si>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</si>
  <si>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</si>
  <si>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</si>
  <si>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</si>
  <si>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</si>
  <si>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87 - Potrubí z trub plastických a skleněných</t>
  </si>
  <si>
    <t xml:space="preserve">    89 - Ostatní konstrukce</t>
  </si>
  <si>
    <t xml:space="preserve">    99 - Přesun hmot a manipulace se sutí</t>
  </si>
  <si>
    <t xml:space="preserve">    998 - Přesun hmot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</si>
  <si>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</si>
  <si>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</si>
  <si>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</si>
  <si>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</si>
  <si>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</si>
  <si>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</si>
  <si>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</si>
  <si>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</si>
  <si>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</si>
  <si>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</si>
  <si>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</si>
  <si>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</si>
  <si>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</si>
  <si>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</si>
  <si>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</si>
  <si>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</si>
  <si>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</si>
  <si>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</si>
  <si>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</si>
  <si>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113106151</t>
  </si>
  <si>
    <t>Rozebrání dlažeb vozovek z velkých kostek s ložem z kameniva ručně</t>
  </si>
  <si>
    <t>m2</t>
  </si>
  <si>
    <t>4</t>
  </si>
  <si>
    <t>-1039779956</t>
  </si>
  <si>
    <t>PP</t>
  </si>
  <si>
    <t>Rozebrání dlažeb a dílců vozovek a ploch s přemístěním hmot na skládku na vzdálenost do 3 m nebo s naložením na dopravní prostředek, s jakoukoliv výplní spár ručně z velkých kostek s ložem z kameniva</t>
  </si>
  <si>
    <t>Online PSC</t>
  </si>
  <si>
    <t>https://podminky.urs.cz/item/CS_URS_2022_01/113106151</t>
  </si>
  <si>
    <t>VV</t>
  </si>
  <si>
    <t>3,45*0,6 " dlažební kostky</t>
  </si>
  <si>
    <t>64,85*0,6" zámková dlažba</t>
  </si>
  <si>
    <t>Součet</t>
  </si>
  <si>
    <t>131251202</t>
  </si>
  <si>
    <t>Hloubení jam zapažených v hornině třídy těžitelnosti I skupiny 3 objem do 50 m3 strojně</t>
  </si>
  <si>
    <t>m3</t>
  </si>
  <si>
    <t>-866819220</t>
  </si>
  <si>
    <t>Hloubení zapažených jam a zářezů strojně s urovnáním dna do předepsaného profilu a spádu v hornině třídy těžitelnosti I skupiny 3 přes 20 do 50 m3</t>
  </si>
  <si>
    <t>https://podminky.urs.cz/item/CS_URS_2022_01/131251202</t>
  </si>
  <si>
    <t>4*1,5*1,8" Zápichová jáma</t>
  </si>
  <si>
    <t>-(4*1,5*0,08)" dlažba</t>
  </si>
  <si>
    <t>5*(1,5*1,5*1,5)" DOČASNÉ ZÁSOBOVÁNÍ, PŘEPOJENÍ PŘÍPOJEK A ŘADU</t>
  </si>
  <si>
    <t>Mezisoučet</t>
  </si>
  <si>
    <t>3</t>
  </si>
  <si>
    <t>27,195*0,6 " v hor tř. III.-60%</t>
  </si>
  <si>
    <t>131351202</t>
  </si>
  <si>
    <t>Hloubení jam zapažených v hornině třídy těžitelnosti II skupiny 4 objem do 50 m3 strojně</t>
  </si>
  <si>
    <t>471933570</t>
  </si>
  <si>
    <t>Hloubení zapažených jam a zářezů strojně s urovnáním dna do předepsaného profilu a spádu v hornině třídy těžitelnosti II skupiny 4 přes 20 do 50 m3</t>
  </si>
  <si>
    <t>https://podminky.urs.cz/item/CS_URS_2022_01/131351202</t>
  </si>
  <si>
    <t>27,195*0,4 " v hor tř. Iv.-40%</t>
  </si>
  <si>
    <t>132154102</t>
  </si>
  <si>
    <t>Hloubení rýh zapažených š do 800 mm v hornině třídy těžitelnosti I skupiny 1 a 2 objem do 50 m3 strojně</t>
  </si>
  <si>
    <t>-1464103715</t>
  </si>
  <si>
    <t>Hloubení zapažených rýh šířky do 800 mm strojně s urovnáním dna do předepsaného profilu a spádu v hornině třídy těžitelnosti I skupiny 1 a 2 přes 20 do 50 m3</t>
  </si>
  <si>
    <t>https://podminky.urs.cz/item/CS_URS_2022_01/132154102</t>
  </si>
  <si>
    <t>68,3*0,6*1,5 "vodovodní řad</t>
  </si>
  <si>
    <t>3*0,6*1,5 " přepojení přípojek</t>
  </si>
  <si>
    <t>- (68,3+3)*0,6*0,08 " dlažba</t>
  </si>
  <si>
    <t>60,744*0,6" v hor. tř. III-60%</t>
  </si>
  <si>
    <t>5</t>
  </si>
  <si>
    <t>132254102</t>
  </si>
  <si>
    <t>Hloubení rýh zapažených š do 800 mm v hornině třídy těžitelnosti I skupiny 3 objem do 50 m3 strojně</t>
  </si>
  <si>
    <t>733211499</t>
  </si>
  <si>
    <t>Hloubení zapažených rýh šířky do 800 mm strojně s urovnáním dna do předepsaného profilu a spádu v hornině třídy těžitelnosti I skupiny 3 přes 20 do 50 m3</t>
  </si>
  <si>
    <t>https://podminky.urs.cz/item/CS_URS_2022_01/132254102</t>
  </si>
  <si>
    <t>60,744*0,4" v hor. tř. IV-40%</t>
  </si>
  <si>
    <t>6</t>
  </si>
  <si>
    <t>141721214</t>
  </si>
  <si>
    <t>Řízený zemní protlak délky do 50 m hl do 6 m s protlačením potrubí vnějšího průměru vrtu přes 140 do 180 mm v hornině třídy těžitelnosti I a II skupiny 1 až 4</t>
  </si>
  <si>
    <t>m</t>
  </si>
  <si>
    <t>1018026818</t>
  </si>
  <si>
    <t>Řízený zemní protlak délky protlaku do 50 m v hornině třídy těžitelnosti I a II, skupiny 1 až 4 včetně protlačení trub v hloubce do 6 m vnějšího průměru vrtu přes 140 do 180 mm</t>
  </si>
  <si>
    <t>https://podminky.urs.cz/item/CS_URS_2022_01/141721214</t>
  </si>
  <si>
    <t>7</t>
  </si>
  <si>
    <t>M</t>
  </si>
  <si>
    <t>28613573</t>
  </si>
  <si>
    <t>potrubí dvouvrstvé PE100 RC SDR17 160x9,5 dl 100m</t>
  </si>
  <si>
    <t>8</t>
  </si>
  <si>
    <t>1854324314</t>
  </si>
  <si>
    <t>5 "viz. D.2., D.3 chránička</t>
  </si>
  <si>
    <t>151101101</t>
  </si>
  <si>
    <t>Zřízení příložného pažení a rozepření stěn rýh hl do 2 m</t>
  </si>
  <si>
    <t>687414588</t>
  </si>
  <si>
    <t>Zřízení pažení a rozepření stěn rýh pro podzemní vedení příložné pro jakoukoliv mezerovitost, hloubky do 2 m</t>
  </si>
  <si>
    <t>https://podminky.urs.cz/item/CS_URS_2022_01/151101101</t>
  </si>
  <si>
    <t>(68,3*1,5)*2 "vodovodní řad</t>
  </si>
  <si>
    <t>(3*1,5)*2 " přepojení přípojek</t>
  </si>
  <si>
    <t>9</t>
  </si>
  <si>
    <t>151101111</t>
  </si>
  <si>
    <t>Odstranění příložného pažení a rozepření stěn rýh hl do 2 m</t>
  </si>
  <si>
    <t>1285308130</t>
  </si>
  <si>
    <t>Odstranění pažení a rozepření stěn rýh pro podzemní vedení s uložením materiálu na vzdálenost do 3 m od kraje výkopu příložné, hloubky do 2 m</t>
  </si>
  <si>
    <t>https://podminky.urs.cz/item/CS_URS_2022_01/151101111</t>
  </si>
  <si>
    <t>10</t>
  </si>
  <si>
    <t>151101201</t>
  </si>
  <si>
    <t>Zřízení příložného pažení stěn výkopu hl do 4 m</t>
  </si>
  <si>
    <t>-598565586</t>
  </si>
  <si>
    <t>Zřízení pažení stěn výkopu bez rozepření nebo vzepření příložné, hloubky do 4 m</t>
  </si>
  <si>
    <t>https://podminky.urs.cz/item/CS_URS_2022_01/151101201</t>
  </si>
  <si>
    <t>4*1,8*2</t>
  </si>
  <si>
    <t>1,5*1,8*2</t>
  </si>
  <si>
    <t>5*(1,5*1,5)" DOČASNÉ ZÁSOBOVÁNÍ, PŘEPOJENÍ PŘÍPOJEK A ŘADU</t>
  </si>
  <si>
    <t>11</t>
  </si>
  <si>
    <t>151101211</t>
  </si>
  <si>
    <t>Odstranění příložného pažení stěn hl do 4 m</t>
  </si>
  <si>
    <t>-1752547351</t>
  </si>
  <si>
    <t>Odstranění pažení stěn výkopu bez rozepření nebo vzepření s uložením pažin na vzdálenost do 3 m od okraje výkopu příložné, hloubky do 4 m</t>
  </si>
  <si>
    <t>https://podminky.urs.cz/item/CS_URS_2022_01/151101211</t>
  </si>
  <si>
    <t>12</t>
  </si>
  <si>
    <t>162351104</t>
  </si>
  <si>
    <t>Vodorovné přemístění přes 500 do 1000 m výkopku/sypaniny z horniny třídy těžitelnosti I skupiny 1 až 3</t>
  </si>
  <si>
    <t>-150927232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</si>
  <si>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</si>
  <si>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https://podminky.urs.cz/item/CS_URS_2022_01/162351104</t>
  </si>
  <si>
    <t>3*0,6*0,332 "potrubí PE</t>
  </si>
  <si>
    <t>2,5*0,6*0,38"potrubí PE</t>
  </si>
  <si>
    <t xml:space="preserve">68,3*0,6*0,38 </t>
  </si>
  <si>
    <t>16,74*2 " odvoz na deponii a zpět</t>
  </si>
  <si>
    <t>13</t>
  </si>
  <si>
    <t>162751117</t>
  </si>
  <si>
    <t>Vodorovné přemístění přes 9 000 do 10000 m výkopku/sypaniny z horniny třídy těžitelnosti I skupiny 1 až 3</t>
  </si>
  <si>
    <t>805785233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</si>
  <si>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</si>
  <si>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https://podminky.urs.cz/item/CS_URS_2022_01/162751117</t>
  </si>
  <si>
    <t>-3*0,6*0,332 "potrubí PE-obsyp</t>
  </si>
  <si>
    <t>-2,5*0,6*0,38"potrubí PE-obsyp</t>
  </si>
  <si>
    <t>-68,3*0,6*0,38 "obsyp</t>
  </si>
  <si>
    <t>14</t>
  </si>
  <si>
    <t>162751119</t>
  </si>
  <si>
    <t>Příplatek k vodorovnému přemístění výkopku/sypaniny z horniny třídy těžitelnosti I skupiny 1 až 3 ZKD 1000 m přes 10000 m</t>
  </si>
  <si>
    <t>1374066655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</si>
  <si>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</si>
  <si>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https://podminky.urs.cz/item/CS_URS_2022_01/162751119</t>
  </si>
  <si>
    <t>71,203*10</t>
  </si>
  <si>
    <t>167151101</t>
  </si>
  <si>
    <t>Nakládání výkopku z hornin třídy těžitelnosti I skupiny 1 až 3 do 100 m3</t>
  </si>
  <si>
    <t>-1459115512</t>
  </si>
  <si>
    <t>Nakládání, skládání a překládání neulehlého výkopku nebo sypaniny strojně nakládání, množství do 100 m3, z horniny třídy těžitelnosti I, skupiny 1 až 3</t>
  </si>
  <si>
    <t>https://podminky.urs.cz/item/CS_URS_2022_01/167151101</t>
  </si>
  <si>
    <t>Součet" zemina k obsypu</t>
  </si>
  <si>
    <t>Součet" vytlačená kubatura</t>
  </si>
  <si>
    <t>50,22+54,328+16,875</t>
  </si>
  <si>
    <t>16</t>
  </si>
  <si>
    <t>171251201</t>
  </si>
  <si>
    <t>Uložení sypaniny na skládky nebo meziskládky</t>
  </si>
  <si>
    <t>1119988985</t>
  </si>
  <si>
    <t>Uložení sypaniny na skládky nebo meziskládky bez hutnění s upravením uložené sypaniny do předepsaného tvaru</t>
  </si>
  <si>
    <t>https://podminky.urs.cz/item/CS_URS_2022_01/171251201</t>
  </si>
  <si>
    <t>17</t>
  </si>
  <si>
    <t>R.10</t>
  </si>
  <si>
    <t>Poplatek za uložení přebytečné zeminy (skládkovné)</t>
  </si>
  <si>
    <t>t</t>
  </si>
  <si>
    <t>-1850876126</t>
  </si>
  <si>
    <t>(54,328+16,875)*1,9</t>
  </si>
  <si>
    <t>18</t>
  </si>
  <si>
    <t>174101101.1</t>
  </si>
  <si>
    <t>Zásyp jam, šachet rýh nebo kolem objektů sypaninou se zhutněním</t>
  </si>
  <si>
    <t>-1811193951</t>
  </si>
  <si>
    <t>Zásyp sypaninou z jakékoliv horniny strojně s uložením výkopku ve vrstvách se zhutněním jam, šachet, rýh nebo kolem objektů v těchto vykopávkách</t>
  </si>
  <si>
    <t>https://podminky.urs.cz/item/CS_URS_2022_01/174101101.1</t>
  </si>
  <si>
    <t>16,875"DOČASNÉ ZÁSOBOVÁNÍ, PŘEPOJENÍ PŘÍPOJEK A ŘADU</t>
  </si>
  <si>
    <t>19</t>
  </si>
  <si>
    <t>58344171</t>
  </si>
  <si>
    <t>štěrkodrť frakce 0/32</t>
  </si>
  <si>
    <t>-1311379069</t>
  </si>
  <si>
    <t>75,105*1,6</t>
  </si>
  <si>
    <t>20</t>
  </si>
  <si>
    <t>175151101</t>
  </si>
  <si>
    <t>Obsypání potrubí strojně sypaninou bez prohození, uloženou do 3 m</t>
  </si>
  <si>
    <t>583386783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</si>
  <si>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</si>
  <si>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https://podminky.urs.cz/item/CS_URS_2022_01/175151101</t>
  </si>
  <si>
    <t>175111109</t>
  </si>
  <si>
    <t>Příplatek k obsypání potrubí za ruční prohození sypaniny, uložené do 3 m</t>
  </si>
  <si>
    <t>1649171896</t>
  </si>
  <si>
    <t>Obsypání potrubí ručně sypaninou z vhodných hornin třídy těžitelnosti I a II, skupiny 1 až 4 nebo materiálem připraveným podél výkopu ve vzdálenosti do 3 m od jeho kraje pro jakoukoliv hloubku výkopu a míru zhutnění Příplatek k ceně za prohození sypaniny</t>
  </si>
  <si>
    <t>https://podminky.urs.cz/item/CS_URS_2022_01/175111109</t>
  </si>
  <si>
    <t>Vodorovné konstrukce</t>
  </si>
  <si>
    <t>22</t>
  </si>
  <si>
    <t>451541111</t>
  </si>
  <si>
    <t>Lože pod potrubí otevřený výkop ze štěrkodrtě</t>
  </si>
  <si>
    <t>191008788</t>
  </si>
  <si>
    <t>Lože pod potrubí, stoky a drobné objekty v otevřeném výkopu ze štěrkodrtě 0-63 mm</t>
  </si>
  <si>
    <t>https://podminky.urs.cz/item/CS_URS_2022_01/451541111</t>
  </si>
  <si>
    <t>(3+2,5)*0,6*0,05 "potrubí PE</t>
  </si>
  <si>
    <t>23</t>
  </si>
  <si>
    <t>451572111</t>
  </si>
  <si>
    <t>Lože pod potrubí otevřený výkop z kameniva drobného těženého</t>
  </si>
  <si>
    <t>1638763407</t>
  </si>
  <si>
    <t>Lože pod potrubí, stoky a drobné objekty v otevřeném výkopu z kameniva drobného těženého 0 až 4 mm</t>
  </si>
  <si>
    <t>https://podminky.urs.cz/item/CS_URS_2022_01/451572111</t>
  </si>
  <si>
    <t>68,3*0,6*0,05</t>
  </si>
  <si>
    <t>24</t>
  </si>
  <si>
    <t>451573111</t>
  </si>
  <si>
    <t>Lože pod potrubí otevřený výkop ze štěrkopísku</t>
  </si>
  <si>
    <t>125370023</t>
  </si>
  <si>
    <t>Lože pod potrubí, stoky a drobné objekty v otevřeném výkopu z písku a štěrkopísku do 63 mm</t>
  </si>
  <si>
    <t>https://podminky.urs.cz/item/CS_URS_2022_01/451573111</t>
  </si>
  <si>
    <t xml:space="preserve">68,3*0,6*0,1 </t>
  </si>
  <si>
    <t>Trubní vedení</t>
  </si>
  <si>
    <t>25</t>
  </si>
  <si>
    <t>851241131</t>
  </si>
  <si>
    <t>Montáž potrubí z trub litinových hrdlových s integrovaným těsněním otevřený výkop DN 80</t>
  </si>
  <si>
    <t>-577986361</t>
  </si>
  <si>
    <t>Montáž potrubí z trub litinových tlakových hrdlových v otevřeném výkopu s integrovaným těsněním DN 80</t>
  </si>
  <si>
    <t>https://podminky.urs.cz/item/CS_URS_2022_01/851241131</t>
  </si>
  <si>
    <t>26</t>
  </si>
  <si>
    <t>8997</t>
  </si>
  <si>
    <t>roura lit.tlak.hrdlo C100 UNI STD/TYT 80x6000  /Zn+Al, Natural BioZinalium / vč.těsnění</t>
  </si>
  <si>
    <t>563578548</t>
  </si>
  <si>
    <t>27</t>
  </si>
  <si>
    <t>1982</t>
  </si>
  <si>
    <t>kroužek těsnící zámkový DN 80 TYTON SIT PLUS (EPDM) -pro lit.trouby</t>
  </si>
  <si>
    <t>ks</t>
  </si>
  <si>
    <t>1878249747</t>
  </si>
  <si>
    <t>28</t>
  </si>
  <si>
    <t>857241131</t>
  </si>
  <si>
    <t>Montáž litinových tvarovek jednoosých hrdlových otevřený výkop s integrovaným těsněním DN 80</t>
  </si>
  <si>
    <t>kus</t>
  </si>
  <si>
    <t>-770636163</t>
  </si>
  <si>
    <t>Montáž litinových tvarovek na potrubí litinovém tlakovém jednoosých na potrubí z trub hrdlových v otevřeném výkopu, kanálu nebo v šachtě s integrovaným těsněním DN 80</t>
  </si>
  <si>
    <t>https://podminky.urs.cz/item/CS_URS_2022_01/857241131</t>
  </si>
  <si>
    <t>29</t>
  </si>
  <si>
    <t>22251</t>
  </si>
  <si>
    <t>SYNOFLEX příruba 7994 DN 80/16 pro 85-105</t>
  </si>
  <si>
    <t>1109646590</t>
  </si>
  <si>
    <t>30</t>
  </si>
  <si>
    <t>657K</t>
  </si>
  <si>
    <t>K (MMK) 80 45 st TL,EPOX. hrdloTyton/STD   PN10/16</t>
  </si>
  <si>
    <t>-641333178</t>
  </si>
  <si>
    <t>31</t>
  </si>
  <si>
    <t>9503</t>
  </si>
  <si>
    <t>kroužek těsnící zámkový DN 80 TYTON SIT PLUS (EPDM) - pro lit.tvarovky</t>
  </si>
  <si>
    <t>1694655812</t>
  </si>
  <si>
    <t>32</t>
  </si>
  <si>
    <t>857242122</t>
  </si>
  <si>
    <t>Montáž litinových tvarovek jednoosých přírubových otevřený výkop DN 80</t>
  </si>
  <si>
    <t>752365236</t>
  </si>
  <si>
    <t>Montáž litinových tvarovek na potrubí litinovém tlakovém jednoosých na potrubí z trub přírubových v otevřeném výkopu, kanálu nebo v šachtě DN 80</t>
  </si>
  <si>
    <t>https://podminky.urs.cz/item/CS_URS_2022_01/857242122</t>
  </si>
  <si>
    <t>33</t>
  </si>
  <si>
    <t>12472</t>
  </si>
  <si>
    <t>F  80 /350 PN 10/16       TL,EPOX</t>
  </si>
  <si>
    <t>-1683859529</t>
  </si>
  <si>
    <t>34</t>
  </si>
  <si>
    <t>11991</t>
  </si>
  <si>
    <t>E (EU) 80     Tyton/STD  PN 10/16 TL,EPOX /příruba,hrdlo/</t>
  </si>
  <si>
    <t>-1155484122</t>
  </si>
  <si>
    <t>35</t>
  </si>
  <si>
    <t>-1840775004</t>
  </si>
  <si>
    <t>36</t>
  </si>
  <si>
    <t>857244122</t>
  </si>
  <si>
    <t>Montáž litinových tvarovek odbočných přírubových otevřený výkop DN 80</t>
  </si>
  <si>
    <t>2101279623</t>
  </si>
  <si>
    <t>Montáž litinových tvarovek na potrubí litinovém tlakovém odbočných na potrubí z trub přírubových v otevřeném výkopu, kanálu nebo v šachtě DN 80</t>
  </si>
  <si>
    <t>https://podminky.urs.cz/item/CS_URS_2022_01/857244122</t>
  </si>
  <si>
    <t>37</t>
  </si>
  <si>
    <t>14647</t>
  </si>
  <si>
    <t>T  80  80 - 8 děr.    PN 10/16  TL,EPOX</t>
  </si>
  <si>
    <t>-1279847560</t>
  </si>
  <si>
    <t>38</t>
  </si>
  <si>
    <t>892241111</t>
  </si>
  <si>
    <t>Tlaková zkouška vodou potrubí DN do 80</t>
  </si>
  <si>
    <t>-1389627712</t>
  </si>
  <si>
    <t>Tlakové zkoušky vodou na potrubí DN do 80</t>
  </si>
  <si>
    <t>https://podminky.urs.cz/item/CS_URS_2022_01/892241111</t>
  </si>
  <si>
    <t>39</t>
  </si>
  <si>
    <t>892273122</t>
  </si>
  <si>
    <t>Proplach a dezinfekce vodovodního potrubí DN od 80 do 125</t>
  </si>
  <si>
    <t>1400125433</t>
  </si>
  <si>
    <t>https://podminky.urs.cz/item/CS_URS_2022_01/892273122</t>
  </si>
  <si>
    <t>40</t>
  </si>
  <si>
    <t>892372111</t>
  </si>
  <si>
    <t>Zabezpečení konců potrubí DN do 300 při tlakových zkouškách vodou</t>
  </si>
  <si>
    <t>1387643612</t>
  </si>
  <si>
    <t>Tlakové zkoušky vodou zabezpečení konců potrubí při tlakových zkouškách DN do 300</t>
  </si>
  <si>
    <t>https://podminky.urs.cz/item/CS_URS_2022_01/892372111</t>
  </si>
  <si>
    <t>41</t>
  </si>
  <si>
    <t>899721111</t>
  </si>
  <si>
    <t>Signalizační vodič DN do 150 mm na potrubí</t>
  </si>
  <si>
    <t>2038561710</t>
  </si>
  <si>
    <t>Signalizační vodič na potrubí DN do 150 mm</t>
  </si>
  <si>
    <t>https://podminky.urs.cz/item/CS_URS_2022_01/899721111</t>
  </si>
  <si>
    <t>42</t>
  </si>
  <si>
    <t>9299</t>
  </si>
  <si>
    <t>vodič CY 4 /HO7V-U 4/ žlutozelený</t>
  </si>
  <si>
    <t>-1444147584</t>
  </si>
  <si>
    <t>43</t>
  </si>
  <si>
    <t>899722113</t>
  </si>
  <si>
    <t>Krytí potrubí z plastů výstražnou fólií z PVC 34cm</t>
  </si>
  <si>
    <t>-1981487681</t>
  </si>
  <si>
    <t>Krytí potrubí z plastů výstražnou fólií z PVC šířky 34 cm</t>
  </si>
  <si>
    <t>https://podminky.urs.cz/item/CS_URS_2022_01/899722113</t>
  </si>
  <si>
    <t>44</t>
  </si>
  <si>
    <t>20223</t>
  </si>
  <si>
    <t>fólie LD-PE výstr bílá nápis POZOR-VODA š.300 mm k označení vod.potrubí - balení 100 m</t>
  </si>
  <si>
    <t>-1128240787</t>
  </si>
  <si>
    <t>87</t>
  </si>
  <si>
    <t>Potrubí z trub plastických a skleněných</t>
  </si>
  <si>
    <t>45</t>
  </si>
  <si>
    <t>SV</t>
  </si>
  <si>
    <t>Montáž a demontáž suchovodu do DN80</t>
  </si>
  <si>
    <t>bm</t>
  </si>
  <si>
    <t>512</t>
  </si>
  <si>
    <t>681278894</t>
  </si>
  <si>
    <t>46</t>
  </si>
  <si>
    <t>ZBR</t>
  </si>
  <si>
    <t>Krácený rozbor pitné vody</t>
  </si>
  <si>
    <t>1024</t>
  </si>
  <si>
    <t>-1497905459</t>
  </si>
  <si>
    <t>47</t>
  </si>
  <si>
    <t>12589</t>
  </si>
  <si>
    <t>PE roura 63x5,8mm, tyč 6m, PN16/SDR11/PE100 bez vnější ochr. vrstvy, černá s modrým pruhem</t>
  </si>
  <si>
    <t>-1551272692</t>
  </si>
  <si>
    <t>48</t>
  </si>
  <si>
    <t>21118</t>
  </si>
  <si>
    <t>T- kus 90° PP d 63 svěrný spoj x 2" vnitřní závit</t>
  </si>
  <si>
    <t>2008254905</t>
  </si>
  <si>
    <t>49</t>
  </si>
  <si>
    <t>21117</t>
  </si>
  <si>
    <t>kohout kulový PP d 32 svěrný spoj x 1" vnější závit</t>
  </si>
  <si>
    <t>721403465</t>
  </si>
  <si>
    <t>50</t>
  </si>
  <si>
    <t>20365</t>
  </si>
  <si>
    <t>koleno 90° PP 32 mm - svěrný spoj</t>
  </si>
  <si>
    <t>1202696965</t>
  </si>
  <si>
    <t>51</t>
  </si>
  <si>
    <t>4906</t>
  </si>
  <si>
    <t>záslepka-koncovka mechanická PP d32</t>
  </si>
  <si>
    <t>1657992284</t>
  </si>
  <si>
    <t>52</t>
  </si>
  <si>
    <t>21211</t>
  </si>
  <si>
    <t>redukce PP vnější a vnitřní závit přech. RxRp 2" x 1"</t>
  </si>
  <si>
    <t>405706503</t>
  </si>
  <si>
    <t>53</t>
  </si>
  <si>
    <t>6395</t>
  </si>
  <si>
    <t>FFR  80x 50/200        TL,EPOX  PN 42644</t>
  </si>
  <si>
    <t>-733012208</t>
  </si>
  <si>
    <t>54</t>
  </si>
  <si>
    <t>22249</t>
  </si>
  <si>
    <t>SYNOFLEX příruba 7994 DN 50/16 pro 56-71</t>
  </si>
  <si>
    <t>1075107783</t>
  </si>
  <si>
    <t>55</t>
  </si>
  <si>
    <t>5274</t>
  </si>
  <si>
    <t>šoupě S 24 118 116 EkoPlus ČSN  50/10- 16 L-180mm, typ 005</t>
  </si>
  <si>
    <t>-1847441092</t>
  </si>
  <si>
    <t>89</t>
  </si>
  <si>
    <t>Ostatní konstrukce</t>
  </si>
  <si>
    <t>56</t>
  </si>
  <si>
    <t>750436753</t>
  </si>
  <si>
    <t>57</t>
  </si>
  <si>
    <t>-287177621</t>
  </si>
  <si>
    <t>58</t>
  </si>
  <si>
    <t>6357</t>
  </si>
  <si>
    <t>PP  80 /N/ 8 děr PN 10/16   TL,EPOX</t>
  </si>
  <si>
    <t>1228336387</t>
  </si>
  <si>
    <t>59</t>
  </si>
  <si>
    <t>6224</t>
  </si>
  <si>
    <t>TP  50/200  /FF/  PN 10/16   TL,EPOX</t>
  </si>
  <si>
    <t>-227310432</t>
  </si>
  <si>
    <t>60</t>
  </si>
  <si>
    <t>709222180</t>
  </si>
  <si>
    <t>61</t>
  </si>
  <si>
    <t>12342</t>
  </si>
  <si>
    <t>klapka zpět bezpř. L 10 177 616 DN 50/16 typ 201 Zetka /pryž EPDM/</t>
  </si>
  <si>
    <t>1543108387</t>
  </si>
  <si>
    <t>62</t>
  </si>
  <si>
    <t>871161211</t>
  </si>
  <si>
    <t>Montáž potrubí z PE100 SDR 11 otevřený výkop svařovaných elektrotvarovkou D 32 x 3,0 mm</t>
  </si>
  <si>
    <t>-1417152980</t>
  </si>
  <si>
    <t>Montáž vodovodního potrubí z plastů v otevřeném výkopu z polyetylenu PE 100 svařovaných elektrotvarovkou SDR 11/PN16 D 32 x 3,0 mm</t>
  </si>
  <si>
    <t>https://podminky.urs.cz/item/CS_URS_2022_01/871161211</t>
  </si>
  <si>
    <t>63</t>
  </si>
  <si>
    <t>2251</t>
  </si>
  <si>
    <t>PE roura 32x3,0 návin 100m, PN16/SDR11/PE100RC s vnější ochrannou vrstvou /Gascontrol RC-Twintec/</t>
  </si>
  <si>
    <t>-933400130</t>
  </si>
  <si>
    <t>64</t>
  </si>
  <si>
    <t>871241211</t>
  </si>
  <si>
    <t>Montáž potrubí z PE100 SDR 11 otevřený výkop svařovaných elektrotvarovkou D 90 x 8,2 mm</t>
  </si>
  <si>
    <t>-1308120837</t>
  </si>
  <si>
    <t>Montáž vodovodního potrubí z plastů v otevřeném výkopu z polyetylenu PE 100 svařovaných elektrotvarovkou SDR 11/PN16 D 90 x 8,2 mm</t>
  </si>
  <si>
    <t>https://podminky.urs.cz/item/CS_URS_2022_01/871241211</t>
  </si>
  <si>
    <t>65</t>
  </si>
  <si>
    <t>2471</t>
  </si>
  <si>
    <t>PE roura 90x8,2 tyč 6m, PN16/SDR11/PE100RC  s vnější ochrannou vrstvou /Gascontrol RC-Twintec/</t>
  </si>
  <si>
    <t>-1848800375</t>
  </si>
  <si>
    <t>66</t>
  </si>
  <si>
    <t>9963</t>
  </si>
  <si>
    <t>elektrospojka 90mm PN16/SDR11-17 /Wavin FF 485710, GF 753-911-613/</t>
  </si>
  <si>
    <t>1544162226</t>
  </si>
  <si>
    <t>67</t>
  </si>
  <si>
    <t>877161101</t>
  </si>
  <si>
    <t>Montáž elektrospojek na vodovodním potrubí z PE trub d 32</t>
  </si>
  <si>
    <t>-1991928119</t>
  </si>
  <si>
    <t>Montáž tvarovek na vodovodním plastovém potrubí z polyetylenu PE 100 elektrotvarovek SDR 11/PN16 spojek, oblouků nebo redukcí d 32</t>
  </si>
  <si>
    <t>https://podminky.urs.cz/item/CS_URS_2022_01/877161101</t>
  </si>
  <si>
    <t>68</t>
  </si>
  <si>
    <t>10806</t>
  </si>
  <si>
    <t>spojka plast Pusch-fit 32x32 PE/PE narážecí / ATJ 5900 kód V. 6073</t>
  </si>
  <si>
    <t>574511895</t>
  </si>
  <si>
    <t>69</t>
  </si>
  <si>
    <t>877241101</t>
  </si>
  <si>
    <t>Montáž elektrospojek na vodovodním potrubí z PE trub d 90</t>
  </si>
  <si>
    <t>-2114367848</t>
  </si>
  <si>
    <t>Montáž tvarovek na vodovodním plastovém potrubí z polyetylenu PE 100 elektrotvarovek SDR 11/PN16 spojek, oblouků nebo redukcí d 90</t>
  </si>
  <si>
    <t>https://podminky.urs.cz/item/CS_URS_2022_01/877241101</t>
  </si>
  <si>
    <t>70</t>
  </si>
  <si>
    <t>1999928168</t>
  </si>
  <si>
    <t>71</t>
  </si>
  <si>
    <t>10047</t>
  </si>
  <si>
    <t>příruba točivá PP-Ocel  d 90/DN80 PN10- 16 /Wavin FF 700213 GF 727-700-313/ polyproopylén s ocelovou výztuhou</t>
  </si>
  <si>
    <t>658206265</t>
  </si>
  <si>
    <t>72</t>
  </si>
  <si>
    <t>10040</t>
  </si>
  <si>
    <t>nákružek lemový  90mm  SDR11/PN16 /Wavin FF 485527 GF 753-800-013/</t>
  </si>
  <si>
    <t>15203</t>
  </si>
  <si>
    <t>73</t>
  </si>
  <si>
    <t>891181112</t>
  </si>
  <si>
    <t>Montáž vodovodních šoupátek otevřený výkop DN 40</t>
  </si>
  <si>
    <t>1240069454</t>
  </si>
  <si>
    <t>Montáž vodovodních armatur na potrubí šoupátek nebo klapek uzavíracích v otevřeném výkopu nebo v šachtách s osazením zemní soupravy (bez poklopů) DN 40</t>
  </si>
  <si>
    <t>https://podminky.urs.cz/item/CS_URS_2022_01/891181112</t>
  </si>
  <si>
    <t>74</t>
  </si>
  <si>
    <t>7332</t>
  </si>
  <si>
    <t>šoupě ISO 2810 ZAK34 D32</t>
  </si>
  <si>
    <t>2002986873</t>
  </si>
  <si>
    <t>75</t>
  </si>
  <si>
    <t>2064</t>
  </si>
  <si>
    <t>mont.souprava 9601 DN 3/4-2~ T 1,3-1,8M / Hawle</t>
  </si>
  <si>
    <t>1507184488</t>
  </si>
  <si>
    <t>76</t>
  </si>
  <si>
    <t>26665</t>
  </si>
  <si>
    <t>poklop ventilový litina  6,5 kg - Renko, s logem SmVaK</t>
  </si>
  <si>
    <t>1800434115</t>
  </si>
  <si>
    <t>77</t>
  </si>
  <si>
    <t>13200</t>
  </si>
  <si>
    <t>podložka betonová ventilová balení 60 kusů</t>
  </si>
  <si>
    <t>2049836445</t>
  </si>
  <si>
    <t>78</t>
  </si>
  <si>
    <t>8773</t>
  </si>
  <si>
    <t>šoupě S 24 118 116 EkoPlus F4 DN 80/PN16, L-180 mm, typ 001</t>
  </si>
  <si>
    <t>668287432</t>
  </si>
  <si>
    <t>79</t>
  </si>
  <si>
    <t>9667</t>
  </si>
  <si>
    <t>zemní souprteleskop     65-80/1,2-1,8m / pro šoupě JMA</t>
  </si>
  <si>
    <t>1404708834</t>
  </si>
  <si>
    <t>80</t>
  </si>
  <si>
    <t>26666</t>
  </si>
  <si>
    <t>poklop šoupátkový litina  9,2 kg - Renko, s logem SmVak</t>
  </si>
  <si>
    <t>2144511042</t>
  </si>
  <si>
    <t>81</t>
  </si>
  <si>
    <t>13201</t>
  </si>
  <si>
    <t>podložka betonová šoupátková balení 40 kusů</t>
  </si>
  <si>
    <t>-485931727</t>
  </si>
  <si>
    <t>82</t>
  </si>
  <si>
    <t>891241112</t>
  </si>
  <si>
    <t>Montáž vodovodních šoupátek otevřený výkop DN 80</t>
  </si>
  <si>
    <t>678570829</t>
  </si>
  <si>
    <t>Montáž vodovodních armatur na potrubí šoupátek nebo klapek uzavíracích v otevřeném výkopu nebo v šachtách s osazením zemní soupravy (bez poklopů) DN 80</t>
  </si>
  <si>
    <t>https://podminky.urs.cz/item/CS_URS_2022_01/891241112</t>
  </si>
  <si>
    <t>83</t>
  </si>
  <si>
    <t>8769</t>
  </si>
  <si>
    <t>šoupě S 24 118 116 EkoPlus F4 DN 50/PN16, L-150 mm, typ 001</t>
  </si>
  <si>
    <t>705031119</t>
  </si>
  <si>
    <t>84</t>
  </si>
  <si>
    <t>8727</t>
  </si>
  <si>
    <t>kolečko ruční        40-50,  typ 900  / JMA</t>
  </si>
  <si>
    <t>-1588147897</t>
  </si>
  <si>
    <t>85</t>
  </si>
  <si>
    <t>891249111</t>
  </si>
  <si>
    <t>Montáž navrtávacích pasů na potrubí z jakýchkoli trub DN 80</t>
  </si>
  <si>
    <t>-715271975</t>
  </si>
  <si>
    <t>Montáž vodovodních armatur na potrubí navrtávacích pasů s ventilem Jt 1 MPa, na potrubí z trub litinových, ocelových nebo plastických hmot DN 80</t>
  </si>
  <si>
    <t>https://podminky.urs.cz/item/CS_URS_2022_01/891249111</t>
  </si>
  <si>
    <t>86</t>
  </si>
  <si>
    <t>21161</t>
  </si>
  <si>
    <t>pas nav.3371 DN 80 HACOM ZAK34 L</t>
  </si>
  <si>
    <t>-657632104</t>
  </si>
  <si>
    <t>683872093</t>
  </si>
  <si>
    <t>88</t>
  </si>
  <si>
    <t>-1274485302</t>
  </si>
  <si>
    <t>230200117</t>
  </si>
  <si>
    <t>Nasunutí potrubní sekce do ocelové chráničky DN 80</t>
  </si>
  <si>
    <t>1445809381</t>
  </si>
  <si>
    <t>Nasunutí potrubní sekce do chráničky jmenovitá světlost nasouvaného potrubí DN 80</t>
  </si>
  <si>
    <t>https://podminky.urs.cz/item/CS_URS_2022_01/230200117</t>
  </si>
  <si>
    <t>90</t>
  </si>
  <si>
    <t>899913133</t>
  </si>
  <si>
    <t>Uzavírací manžeta chráničky potrubí DN 80 x 150</t>
  </si>
  <si>
    <t>366313281</t>
  </si>
  <si>
    <t>Koncové uzavírací manžety chrániček DN potrubí x DN chráničky DN 80 x 150</t>
  </si>
  <si>
    <t>https://podminky.urs.cz/item/CS_URS_2022_01/899913133</t>
  </si>
  <si>
    <t>91</t>
  </si>
  <si>
    <t>2508</t>
  </si>
  <si>
    <t>PE roura 160x9,5 tyč 6m, PN10/SDR17/PE100RC s vnější ochrannou vrstvou /Gascontrol RC-Twintec/</t>
  </si>
  <si>
    <t>256</t>
  </si>
  <si>
    <t>1897993549</t>
  </si>
  <si>
    <t>92</t>
  </si>
  <si>
    <t>722262151</t>
  </si>
  <si>
    <t>Vodoměr přírubový šroubový do 40°C DN 50 horizontální</t>
  </si>
  <si>
    <t>2126756443</t>
  </si>
  <si>
    <t>Vodoměry pro vodu do 40°C přírubové šroubové horizontální DN 50</t>
  </si>
  <si>
    <t>https://podminky.urs.cz/item/CS_URS_2022_01/722262151</t>
  </si>
  <si>
    <t>99</t>
  </si>
  <si>
    <t>Přesun hmot a manipulace se sutí</t>
  </si>
  <si>
    <t>93</t>
  </si>
  <si>
    <t>997221571</t>
  </si>
  <si>
    <t>Vodorovná doprava vybouraných hmot do 1 km</t>
  </si>
  <si>
    <t>1579704661</t>
  </si>
  <si>
    <t>Vodorovná doprava vybouraných hmot bez naložení, ale se složením a s hrubým urovnáním na vzdálenost do 1 km</t>
  </si>
  <si>
    <t>https://podminky.urs.cz/item/CS_URS_2022_01/997221571</t>
  </si>
  <si>
    <t>94</t>
  </si>
  <si>
    <t>997221579</t>
  </si>
  <si>
    <t>Příplatek ZKD 1 km u vodorovné dopravy vybouraných hmot</t>
  </si>
  <si>
    <t>1157326262</t>
  </si>
  <si>
    <t>Vodorovná doprava vybouraných hmot bez naložení, ale se složením a s hrubým urovnáním na vzdálenost Příplatek k ceně za každý další i započatý 1 km přes 1 km</t>
  </si>
  <si>
    <t>https://podminky.urs.cz/item/CS_URS_2022_01/997221579</t>
  </si>
  <si>
    <t>17,338*20</t>
  </si>
  <si>
    <t>95</t>
  </si>
  <si>
    <t>997221612</t>
  </si>
  <si>
    <t>Nakládání vybouraných hmot na dopravní prostředky pro vodorovnou dopravu</t>
  </si>
  <si>
    <t>-2068987476</t>
  </si>
  <si>
    <t>Nakládání na dopravní prostředky pro vodorovnou dopravu vybouraných hmot</t>
  </si>
  <si>
    <t>https://podminky.urs.cz/item/CS_URS_2022_01/997221612</t>
  </si>
  <si>
    <t>17,338</t>
  </si>
  <si>
    <t>96</t>
  </si>
  <si>
    <t>997221615</t>
  </si>
  <si>
    <t>Poplatek za uložení na skládce (skládkovné) stavebního odpadu betonového kód odpadu 17 01 01</t>
  </si>
  <si>
    <t>54888149</t>
  </si>
  <si>
    <t>Poplatek za uložení stavebního odpadu na skládce (skládkovné) z prostého betonu zatříděného do Katalogu odpadů pod kódem 17 01 01</t>
  </si>
  <si>
    <t>https://podminky.urs.cz/item/CS_URS_2022_01/997221615</t>
  </si>
  <si>
    <t>998</t>
  </si>
  <si>
    <t>Přesun hmot</t>
  </si>
  <si>
    <t>97</t>
  </si>
  <si>
    <t>998273102</t>
  </si>
  <si>
    <t>Přesun hmot pro trubní vedení z trub litinových otevřený výkop</t>
  </si>
  <si>
    <t>-912676711</t>
  </si>
  <si>
    <t>Přesun hmot pro trubní vedení hloubené z trub litinových pro vodovody nebo kanalizace v otevřeném výkopu dopravní vzdálenost do 15 m</t>
  </si>
  <si>
    <t>https://podminky.urs.cz/item/CS_URS_2022_01/998273102</t>
  </si>
  <si>
    <t>93,408</t>
  </si>
  <si>
    <t>OST</t>
  </si>
  <si>
    <t>Ostatní</t>
  </si>
  <si>
    <t>98</t>
  </si>
  <si>
    <t>R.1.2.</t>
  </si>
  <si>
    <t>Vytýčení stavby</t>
  </si>
  <si>
    <t>sb</t>
  </si>
  <si>
    <t>504161622</t>
  </si>
  <si>
    <t>R.1.3.</t>
  </si>
  <si>
    <t>Vytýčení inženýrských sítí</t>
  </si>
  <si>
    <t>-1702605239</t>
  </si>
  <si>
    <t>100</t>
  </si>
  <si>
    <t>R.1.4.</t>
  </si>
  <si>
    <t>Dočasné dopravní značení</t>
  </si>
  <si>
    <t>1492912391</t>
  </si>
  <si>
    <t>101</t>
  </si>
  <si>
    <t>R.1.5.</t>
  </si>
  <si>
    <t>Zařízení staveniště</t>
  </si>
  <si>
    <t>-224538209</t>
  </si>
  <si>
    <t>102</t>
  </si>
  <si>
    <t>R.1.6.</t>
  </si>
  <si>
    <t>PD skutečného provedení stavby</t>
  </si>
  <si>
    <t>1405424261</t>
  </si>
  <si>
    <t>103</t>
  </si>
  <si>
    <t>R.1.7.</t>
  </si>
  <si>
    <t>Geodetické zaměření skutečného provedení stavby</t>
  </si>
  <si>
    <t>1872124513</t>
  </si>
  <si>
    <t>104</t>
  </si>
  <si>
    <t>R1.1</t>
  </si>
  <si>
    <t>Zaměření stavby</t>
  </si>
  <si>
    <t>hm</t>
  </si>
  <si>
    <t>-2131757105</t>
  </si>
  <si>
    <t>105</t>
  </si>
  <si>
    <t>R.1.8</t>
  </si>
  <si>
    <t>Manipulace na síti a náhradní zásobování vodou</t>
  </si>
  <si>
    <t>kpl</t>
  </si>
  <si>
    <t>-1133612734</t>
  </si>
  <si>
    <t>106</t>
  </si>
  <si>
    <t>2022325220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</si>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</sst>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51" TargetMode="External" /><Relationship Id="rId2" Type="http://schemas.openxmlformats.org/officeDocument/2006/relationships/hyperlink" Target="https://podminky.urs.cz/item/CS_URS_2022_01/131251202" TargetMode="External" /><Relationship Id="rId3" Type="http://schemas.openxmlformats.org/officeDocument/2006/relationships/hyperlink" Target="https://podminky.urs.cz/item/CS_URS_2022_01/131351202" TargetMode="External" /><Relationship Id="rId4" Type="http://schemas.openxmlformats.org/officeDocument/2006/relationships/hyperlink" Target="https://podminky.urs.cz/item/CS_URS_2022_01/132154102" TargetMode="External" /><Relationship Id="rId5" Type="http://schemas.openxmlformats.org/officeDocument/2006/relationships/hyperlink" Target="https://podminky.urs.cz/item/CS_URS_2022_01/132254102" TargetMode="External" /><Relationship Id="rId6" Type="http://schemas.openxmlformats.org/officeDocument/2006/relationships/hyperlink" Target="https://podminky.urs.cz/item/CS_URS_2022_01/141721214" TargetMode="External" /><Relationship Id="rId7" Type="http://schemas.openxmlformats.org/officeDocument/2006/relationships/hyperlink" Target="https://podminky.urs.cz/item/CS_URS_2022_01/151101101" TargetMode="External" /><Relationship Id="rId8" Type="http://schemas.openxmlformats.org/officeDocument/2006/relationships/hyperlink" Target="https://podminky.urs.cz/item/CS_URS_2022_01/151101111" TargetMode="External" /><Relationship Id="rId9" Type="http://schemas.openxmlformats.org/officeDocument/2006/relationships/hyperlink" Target="https://podminky.urs.cz/item/CS_URS_2022_01/151101201" TargetMode="External" /><Relationship Id="rId10" Type="http://schemas.openxmlformats.org/officeDocument/2006/relationships/hyperlink" Target="https://podminky.urs.cz/item/CS_URS_2022_01/151101211" TargetMode="External" /><Relationship Id="rId11" Type="http://schemas.openxmlformats.org/officeDocument/2006/relationships/hyperlink" Target="https://podminky.urs.cz/item/CS_URS_2022_01/162351104" TargetMode="External" /><Relationship Id="rId12" Type="http://schemas.openxmlformats.org/officeDocument/2006/relationships/hyperlink" Target="https://podminky.urs.cz/item/CS_URS_2022_01/162751117" TargetMode="External" /><Relationship Id="rId13" Type="http://schemas.openxmlformats.org/officeDocument/2006/relationships/hyperlink" Target="https://podminky.urs.cz/item/CS_URS_2022_01/162751119" TargetMode="External" /><Relationship Id="rId14" Type="http://schemas.openxmlformats.org/officeDocument/2006/relationships/hyperlink" Target="https://podminky.urs.cz/item/CS_URS_2022_01/167151101" TargetMode="External" /><Relationship Id="rId15" Type="http://schemas.openxmlformats.org/officeDocument/2006/relationships/hyperlink" Target="https://podminky.urs.cz/item/CS_URS_2022_01/171251201" TargetMode="External" /><Relationship Id="rId16" Type="http://schemas.openxmlformats.org/officeDocument/2006/relationships/hyperlink" Target="https://podminky.urs.cz/item/CS_URS_2022_01/174101101.1" TargetMode="External" /><Relationship Id="rId17" Type="http://schemas.openxmlformats.org/officeDocument/2006/relationships/hyperlink" Target="https://podminky.urs.cz/item/CS_URS_2022_01/175151101" TargetMode="External" /><Relationship Id="rId18" Type="http://schemas.openxmlformats.org/officeDocument/2006/relationships/hyperlink" Target="https://podminky.urs.cz/item/CS_URS_2022_01/175111109" TargetMode="External" /><Relationship Id="rId19" Type="http://schemas.openxmlformats.org/officeDocument/2006/relationships/hyperlink" Target="https://podminky.urs.cz/item/CS_URS_2022_01/451541111" TargetMode="External" /><Relationship Id="rId20" Type="http://schemas.openxmlformats.org/officeDocument/2006/relationships/hyperlink" Target="https://podminky.urs.cz/item/CS_URS_2022_01/451572111" TargetMode="External" /><Relationship Id="rId21" Type="http://schemas.openxmlformats.org/officeDocument/2006/relationships/hyperlink" Target="https://podminky.urs.cz/item/CS_URS_2022_01/451573111" TargetMode="External" /><Relationship Id="rId22" Type="http://schemas.openxmlformats.org/officeDocument/2006/relationships/hyperlink" Target="https://podminky.urs.cz/item/CS_URS_2022_01/851241131" TargetMode="External" /><Relationship Id="rId23" Type="http://schemas.openxmlformats.org/officeDocument/2006/relationships/hyperlink" Target="https://podminky.urs.cz/item/CS_URS_2022_01/857241131" TargetMode="External" /><Relationship Id="rId24" Type="http://schemas.openxmlformats.org/officeDocument/2006/relationships/hyperlink" Target="https://podminky.urs.cz/item/CS_URS_2022_01/857242122" TargetMode="External" /><Relationship Id="rId25" Type="http://schemas.openxmlformats.org/officeDocument/2006/relationships/hyperlink" Target="https://podminky.urs.cz/item/CS_URS_2022_01/857244122" TargetMode="External" /><Relationship Id="rId26" Type="http://schemas.openxmlformats.org/officeDocument/2006/relationships/hyperlink" Target="https://podminky.urs.cz/item/CS_URS_2022_01/892241111" TargetMode="External" /><Relationship Id="rId27" Type="http://schemas.openxmlformats.org/officeDocument/2006/relationships/hyperlink" Target="https://podminky.urs.cz/item/CS_URS_2022_01/892273122" TargetMode="External" /><Relationship Id="rId28" Type="http://schemas.openxmlformats.org/officeDocument/2006/relationships/hyperlink" Target="https://podminky.urs.cz/item/CS_URS_2022_01/892372111" TargetMode="External" /><Relationship Id="rId29" Type="http://schemas.openxmlformats.org/officeDocument/2006/relationships/hyperlink" Target="https://podminky.urs.cz/item/CS_URS_2022_01/899721111" TargetMode="External" /><Relationship Id="rId30" Type="http://schemas.openxmlformats.org/officeDocument/2006/relationships/hyperlink" Target="https://podminky.urs.cz/item/CS_URS_2022_01/899722113" TargetMode="External" /><Relationship Id="rId31" Type="http://schemas.openxmlformats.org/officeDocument/2006/relationships/hyperlink" Target="https://podminky.urs.cz/item/CS_URS_2022_01/857242122" TargetMode="External" /><Relationship Id="rId32" Type="http://schemas.openxmlformats.org/officeDocument/2006/relationships/hyperlink" Target="https://podminky.urs.cz/item/CS_URS_2022_01/871161211" TargetMode="External" /><Relationship Id="rId33" Type="http://schemas.openxmlformats.org/officeDocument/2006/relationships/hyperlink" Target="https://podminky.urs.cz/item/CS_URS_2022_01/871241211" TargetMode="External" /><Relationship Id="rId34" Type="http://schemas.openxmlformats.org/officeDocument/2006/relationships/hyperlink" Target="https://podminky.urs.cz/item/CS_URS_2022_01/877161101" TargetMode="External" /><Relationship Id="rId35" Type="http://schemas.openxmlformats.org/officeDocument/2006/relationships/hyperlink" Target="https://podminky.urs.cz/item/CS_URS_2022_01/877241101" TargetMode="External" /><Relationship Id="rId36" Type="http://schemas.openxmlformats.org/officeDocument/2006/relationships/hyperlink" Target="https://podminky.urs.cz/item/CS_URS_2022_01/891181112" TargetMode="External" /><Relationship Id="rId37" Type="http://schemas.openxmlformats.org/officeDocument/2006/relationships/hyperlink" Target="https://podminky.urs.cz/item/CS_URS_2022_01/891241112" TargetMode="External" /><Relationship Id="rId38" Type="http://schemas.openxmlformats.org/officeDocument/2006/relationships/hyperlink" Target="https://podminky.urs.cz/item/CS_URS_2022_01/891249111" TargetMode="External" /><Relationship Id="rId39" Type="http://schemas.openxmlformats.org/officeDocument/2006/relationships/hyperlink" Target="https://podminky.urs.cz/item/CS_URS_2022_01/899721111" TargetMode="External" /><Relationship Id="rId40" Type="http://schemas.openxmlformats.org/officeDocument/2006/relationships/hyperlink" Target="https://podminky.urs.cz/item/CS_URS_2022_01/899722113" TargetMode="External" /><Relationship Id="rId41" Type="http://schemas.openxmlformats.org/officeDocument/2006/relationships/hyperlink" Target="https://podminky.urs.cz/item/CS_URS_2022_01/230200117" TargetMode="External" /><Relationship Id="rId42" Type="http://schemas.openxmlformats.org/officeDocument/2006/relationships/hyperlink" Target="https://podminky.urs.cz/item/CS_URS_2022_01/899913133" TargetMode="External" /><Relationship Id="rId43" Type="http://schemas.openxmlformats.org/officeDocument/2006/relationships/hyperlink" Target="https://podminky.urs.cz/item/CS_URS_2022_01/722262151" TargetMode="External" /><Relationship Id="rId44" Type="http://schemas.openxmlformats.org/officeDocument/2006/relationships/hyperlink" Target="https://podminky.urs.cz/item/CS_URS_2022_01/997221571" TargetMode="External" /><Relationship Id="rId45" Type="http://schemas.openxmlformats.org/officeDocument/2006/relationships/hyperlink" Target="https://podminky.urs.cz/item/CS_URS_2022_01/997221579" TargetMode="External" /><Relationship Id="rId46" Type="http://schemas.openxmlformats.org/officeDocument/2006/relationships/hyperlink" Target="https://podminky.urs.cz/item/CS_URS_2022_01/997221612" TargetMode="External" /><Relationship Id="rId47" Type="http://schemas.openxmlformats.org/officeDocument/2006/relationships/hyperlink" Target="https://podminky.urs.cz/item/CS_URS_2022_01/997221615" TargetMode="External" /><Relationship Id="rId48" Type="http://schemas.openxmlformats.org/officeDocument/2006/relationships/hyperlink" Target="https://podminky.urs.cz/item/CS_URS_2022_01/998273102" TargetMode="External" /><Relationship Id="rId4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workbookViewId="0" topLeftCell="A40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4" t="s">
        <v>14</v>
      </c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23"/>
      <c r="AQ5" s="23"/>
      <c r="AR5" s="21"/>
      <c r="BE5" s="321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6" t="s">
        <v>17</v>
      </c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23"/>
      <c r="AQ6" s="23"/>
      <c r="AR6" s="21"/>
      <c r="BE6" s="322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322"/>
      <c r="BS7" s="18" t="s">
        <v>6</v>
      </c>
    </row>
    <row r="8" spans="2:71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322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2"/>
      <c r="BS9" s="18" t="s">
        <v>6</v>
      </c>
    </row>
    <row r="10" spans="2:71" s="1" customFormat="1" ht="12" customHeight="1">
      <c r="B10" s="22"/>
      <c r="C10" s="23"/>
      <c r="D10" s="30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27</v>
      </c>
      <c r="AL10" s="23"/>
      <c r="AM10" s="23"/>
      <c r="AN10" s="28" t="s">
        <v>21</v>
      </c>
      <c r="AO10" s="23"/>
      <c r="AP10" s="23"/>
      <c r="AQ10" s="23"/>
      <c r="AR10" s="21"/>
      <c r="BE10" s="322"/>
      <c r="BS10" s="18" t="s">
        <v>6</v>
      </c>
    </row>
    <row r="11" spans="2:71" s="1" customFormat="1" ht="18.4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21</v>
      </c>
      <c r="AO11" s="23"/>
      <c r="AP11" s="23"/>
      <c r="AQ11" s="23"/>
      <c r="AR11" s="21"/>
      <c r="BE11" s="32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2"/>
      <c r="BS12" s="18" t="s">
        <v>6</v>
      </c>
    </row>
    <row r="13" spans="2:71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27</v>
      </c>
      <c r="AL13" s="23"/>
      <c r="AM13" s="23"/>
      <c r="AN13" s="32" t="s">
        <v>31</v>
      </c>
      <c r="AO13" s="23"/>
      <c r="AP13" s="23"/>
      <c r="AQ13" s="23"/>
      <c r="AR13" s="21"/>
      <c r="BE13" s="322"/>
      <c r="BS13" s="18" t="s">
        <v>6</v>
      </c>
    </row>
    <row r="14" spans="2:71" ht="12.75">
      <c r="B14" s="22"/>
      <c r="C14" s="23"/>
      <c r="D14" s="23"/>
      <c r="E14" s="327" t="s">
        <v>31</v>
      </c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0" t="s">
        <v>29</v>
      </c>
      <c r="AL14" s="23"/>
      <c r="AM14" s="23"/>
      <c r="AN14" s="32" t="s">
        <v>31</v>
      </c>
      <c r="AO14" s="23"/>
      <c r="AP14" s="23"/>
      <c r="AQ14" s="23"/>
      <c r="AR14" s="21"/>
      <c r="BE14" s="32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2"/>
      <c r="BS15" s="18" t="s">
        <v>4</v>
      </c>
    </row>
    <row r="16" spans="2:71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27</v>
      </c>
      <c r="AL16" s="23"/>
      <c r="AM16" s="23"/>
      <c r="AN16" s="28" t="s">
        <v>33</v>
      </c>
      <c r="AO16" s="23"/>
      <c r="AP16" s="23"/>
      <c r="AQ16" s="23"/>
      <c r="AR16" s="21"/>
      <c r="BE16" s="322"/>
      <c r="BS16" s="18" t="s">
        <v>4</v>
      </c>
    </row>
    <row r="17" spans="2:71" s="1" customFormat="1" ht="18.4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21</v>
      </c>
      <c r="AO17" s="23"/>
      <c r="AP17" s="23"/>
      <c r="AQ17" s="23"/>
      <c r="AR17" s="21"/>
      <c r="BE17" s="32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2"/>
      <c r="BS18" s="18" t="s">
        <v>6</v>
      </c>
    </row>
    <row r="19" spans="2:71" s="1" customFormat="1" ht="12" customHeight="1">
      <c r="B19" s="22"/>
      <c r="C19" s="23"/>
      <c r="D19" s="30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27</v>
      </c>
      <c r="AL19" s="23"/>
      <c r="AM19" s="23"/>
      <c r="AN19" s="28" t="s">
        <v>33</v>
      </c>
      <c r="AO19" s="23"/>
      <c r="AP19" s="23"/>
      <c r="AQ19" s="23"/>
      <c r="AR19" s="21"/>
      <c r="BE19" s="322"/>
      <c r="BS19" s="18" t="s">
        <v>6</v>
      </c>
    </row>
    <row r="20" spans="2:71" s="1" customFormat="1" ht="18.4" customHeight="1">
      <c r="B20" s="22"/>
      <c r="C20" s="23"/>
      <c r="D20" s="23"/>
      <c r="E20" s="28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21</v>
      </c>
      <c r="AO20" s="23"/>
      <c r="AP20" s="23"/>
      <c r="AQ20" s="23"/>
      <c r="AR20" s="21"/>
      <c r="BE20" s="322"/>
      <c r="BS20" s="18" t="s">
        <v>35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2"/>
    </row>
    <row r="22" spans="2:57" s="1" customFormat="1" ht="12" customHeight="1">
      <c r="B22" s="22"/>
      <c r="C22" s="23"/>
      <c r="D22" s="30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2"/>
    </row>
    <row r="23" spans="2:57" s="1" customFormat="1" ht="47.25" customHeight="1">
      <c r="B23" s="22"/>
      <c r="C23" s="23"/>
      <c r="D23" s="23"/>
      <c r="E23" s="329" t="s">
        <v>39</v>
      </c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23"/>
      <c r="AP23" s="23"/>
      <c r="AQ23" s="23"/>
      <c r="AR23" s="21"/>
      <c r="BE23" s="32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2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22"/>
    </row>
    <row r="26" spans="1:57" s="2" customFormat="1" ht="25.9" customHeight="1">
      <c r="A26" s="35"/>
      <c r="B26" s="36"/>
      <c r="C26" s="37"/>
      <c r="D26" s="38" t="s">
        <v>40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30">
        <f>ROUND(AG54,2)</f>
        <v>0</v>
      </c>
      <c r="AL26" s="331"/>
      <c r="AM26" s="331"/>
      <c r="AN26" s="331"/>
      <c r="AO26" s="331"/>
      <c r="AP26" s="37"/>
      <c r="AQ26" s="37"/>
      <c r="AR26" s="40"/>
      <c r="BE26" s="322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22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32" t="s">
        <v>41</v>
      </c>
      <c r="M28" s="332"/>
      <c r="N28" s="332"/>
      <c r="O28" s="332"/>
      <c r="P28" s="332"/>
      <c r="Q28" s="37"/>
      <c r="R28" s="37"/>
      <c r="S28" s="37"/>
      <c r="T28" s="37"/>
      <c r="U28" s="37"/>
      <c r="V28" s="37"/>
      <c r="W28" s="332" t="s">
        <v>42</v>
      </c>
      <c r="X28" s="332"/>
      <c r="Y28" s="332"/>
      <c r="Z28" s="332"/>
      <c r="AA28" s="332"/>
      <c r="AB28" s="332"/>
      <c r="AC28" s="332"/>
      <c r="AD28" s="332"/>
      <c r="AE28" s="332"/>
      <c r="AF28" s="37"/>
      <c r="AG28" s="37"/>
      <c r="AH28" s="37"/>
      <c r="AI28" s="37"/>
      <c r="AJ28" s="37"/>
      <c r="AK28" s="332" t="s">
        <v>43</v>
      </c>
      <c r="AL28" s="332"/>
      <c r="AM28" s="332"/>
      <c r="AN28" s="332"/>
      <c r="AO28" s="332"/>
      <c r="AP28" s="37"/>
      <c r="AQ28" s="37"/>
      <c r="AR28" s="40"/>
      <c r="BE28" s="322"/>
    </row>
    <row r="29" spans="2:57" s="3" customFormat="1" ht="14.45" customHeight="1">
      <c r="B29" s="41"/>
      <c r="C29" s="42"/>
      <c r="D29" s="30" t="s">
        <v>44</v>
      </c>
      <c r="E29" s="42"/>
      <c r="F29" s="30" t="s">
        <v>45</v>
      </c>
      <c r="G29" s="42"/>
      <c r="H29" s="42"/>
      <c r="I29" s="42"/>
      <c r="J29" s="42"/>
      <c r="K29" s="42"/>
      <c r="L29" s="335">
        <v>0.21</v>
      </c>
      <c r="M29" s="334"/>
      <c r="N29" s="334"/>
      <c r="O29" s="334"/>
      <c r="P29" s="334"/>
      <c r="Q29" s="42"/>
      <c r="R29" s="42"/>
      <c r="S29" s="42"/>
      <c r="T29" s="42"/>
      <c r="U29" s="42"/>
      <c r="V29" s="42"/>
      <c r="W29" s="333">
        <f>ROUND(AZ54,2)</f>
        <v>0</v>
      </c>
      <c r="X29" s="334"/>
      <c r="Y29" s="334"/>
      <c r="Z29" s="334"/>
      <c r="AA29" s="334"/>
      <c r="AB29" s="334"/>
      <c r="AC29" s="334"/>
      <c r="AD29" s="334"/>
      <c r="AE29" s="334"/>
      <c r="AF29" s="42"/>
      <c r="AG29" s="42"/>
      <c r="AH29" s="42"/>
      <c r="AI29" s="42"/>
      <c r="AJ29" s="42"/>
      <c r="AK29" s="333">
        <f>ROUND(AV54,2)</f>
        <v>0</v>
      </c>
      <c r="AL29" s="334"/>
      <c r="AM29" s="334"/>
      <c r="AN29" s="334"/>
      <c r="AO29" s="334"/>
      <c r="AP29" s="42"/>
      <c r="AQ29" s="42"/>
      <c r="AR29" s="43"/>
      <c r="BE29" s="323"/>
    </row>
    <row r="30" spans="2:57" s="3" customFormat="1" ht="14.45" customHeight="1">
      <c r="B30" s="41"/>
      <c r="C30" s="42"/>
      <c r="D30" s="42"/>
      <c r="E30" s="42"/>
      <c r="F30" s="30" t="s">
        <v>46</v>
      </c>
      <c r="G30" s="42"/>
      <c r="H30" s="42"/>
      <c r="I30" s="42"/>
      <c r="J30" s="42"/>
      <c r="K30" s="42"/>
      <c r="L30" s="335">
        <v>0.15</v>
      </c>
      <c r="M30" s="334"/>
      <c r="N30" s="334"/>
      <c r="O30" s="334"/>
      <c r="P30" s="334"/>
      <c r="Q30" s="42"/>
      <c r="R30" s="42"/>
      <c r="S30" s="42"/>
      <c r="T30" s="42"/>
      <c r="U30" s="42"/>
      <c r="V30" s="42"/>
      <c r="W30" s="333">
        <f>ROUND(BA54,2)</f>
        <v>0</v>
      </c>
      <c r="X30" s="334"/>
      <c r="Y30" s="334"/>
      <c r="Z30" s="334"/>
      <c r="AA30" s="334"/>
      <c r="AB30" s="334"/>
      <c r="AC30" s="334"/>
      <c r="AD30" s="334"/>
      <c r="AE30" s="334"/>
      <c r="AF30" s="42"/>
      <c r="AG30" s="42"/>
      <c r="AH30" s="42"/>
      <c r="AI30" s="42"/>
      <c r="AJ30" s="42"/>
      <c r="AK30" s="333">
        <f>ROUND(AW54,2)</f>
        <v>0</v>
      </c>
      <c r="AL30" s="334"/>
      <c r="AM30" s="334"/>
      <c r="AN30" s="334"/>
      <c r="AO30" s="334"/>
      <c r="AP30" s="42"/>
      <c r="AQ30" s="42"/>
      <c r="AR30" s="43"/>
      <c r="BE30" s="323"/>
    </row>
    <row r="31" spans="2:57" s="3" customFormat="1" ht="14.45" customHeight="1" hidden="1">
      <c r="B31" s="41"/>
      <c r="C31" s="42"/>
      <c r="D31" s="42"/>
      <c r="E31" s="42"/>
      <c r="F31" s="30" t="s">
        <v>47</v>
      </c>
      <c r="G31" s="42"/>
      <c r="H31" s="42"/>
      <c r="I31" s="42"/>
      <c r="J31" s="42"/>
      <c r="K31" s="42"/>
      <c r="L31" s="335">
        <v>0.21</v>
      </c>
      <c r="M31" s="334"/>
      <c r="N31" s="334"/>
      <c r="O31" s="334"/>
      <c r="P31" s="334"/>
      <c r="Q31" s="42"/>
      <c r="R31" s="42"/>
      <c r="S31" s="42"/>
      <c r="T31" s="42"/>
      <c r="U31" s="42"/>
      <c r="V31" s="42"/>
      <c r="W31" s="333">
        <f>ROUND(BB54,2)</f>
        <v>0</v>
      </c>
      <c r="X31" s="334"/>
      <c r="Y31" s="334"/>
      <c r="Z31" s="334"/>
      <c r="AA31" s="334"/>
      <c r="AB31" s="334"/>
      <c r="AC31" s="334"/>
      <c r="AD31" s="334"/>
      <c r="AE31" s="334"/>
      <c r="AF31" s="42"/>
      <c r="AG31" s="42"/>
      <c r="AH31" s="42"/>
      <c r="AI31" s="42"/>
      <c r="AJ31" s="42"/>
      <c r="AK31" s="333">
        <v>0</v>
      </c>
      <c r="AL31" s="334"/>
      <c r="AM31" s="334"/>
      <c r="AN31" s="334"/>
      <c r="AO31" s="334"/>
      <c r="AP31" s="42"/>
      <c r="AQ31" s="42"/>
      <c r="AR31" s="43"/>
      <c r="BE31" s="323"/>
    </row>
    <row r="32" spans="2:57" s="3" customFormat="1" ht="14.45" customHeight="1" hidden="1">
      <c r="B32" s="41"/>
      <c r="C32" s="42"/>
      <c r="D32" s="42"/>
      <c r="E32" s="42"/>
      <c r="F32" s="30" t="s">
        <v>48</v>
      </c>
      <c r="G32" s="42"/>
      <c r="H32" s="42"/>
      <c r="I32" s="42"/>
      <c r="J32" s="42"/>
      <c r="K32" s="42"/>
      <c r="L32" s="335">
        <v>0.15</v>
      </c>
      <c r="M32" s="334"/>
      <c r="N32" s="334"/>
      <c r="O32" s="334"/>
      <c r="P32" s="334"/>
      <c r="Q32" s="42"/>
      <c r="R32" s="42"/>
      <c r="S32" s="42"/>
      <c r="T32" s="42"/>
      <c r="U32" s="42"/>
      <c r="V32" s="42"/>
      <c r="W32" s="333">
        <f>ROUND(BC54,2)</f>
        <v>0</v>
      </c>
      <c r="X32" s="334"/>
      <c r="Y32" s="334"/>
      <c r="Z32" s="334"/>
      <c r="AA32" s="334"/>
      <c r="AB32" s="334"/>
      <c r="AC32" s="334"/>
      <c r="AD32" s="334"/>
      <c r="AE32" s="334"/>
      <c r="AF32" s="42"/>
      <c r="AG32" s="42"/>
      <c r="AH32" s="42"/>
      <c r="AI32" s="42"/>
      <c r="AJ32" s="42"/>
      <c r="AK32" s="333">
        <v>0</v>
      </c>
      <c r="AL32" s="334"/>
      <c r="AM32" s="334"/>
      <c r="AN32" s="334"/>
      <c r="AO32" s="334"/>
      <c r="AP32" s="42"/>
      <c r="AQ32" s="42"/>
      <c r="AR32" s="43"/>
      <c r="BE32" s="323"/>
    </row>
    <row r="33" spans="2:44" s="3" customFormat="1" ht="14.45" customHeight="1" hidden="1">
      <c r="B33" s="41"/>
      <c r="C33" s="42"/>
      <c r="D33" s="42"/>
      <c r="E33" s="42"/>
      <c r="F33" s="30" t="s">
        <v>49</v>
      </c>
      <c r="G33" s="42"/>
      <c r="H33" s="42"/>
      <c r="I33" s="42"/>
      <c r="J33" s="42"/>
      <c r="K33" s="42"/>
      <c r="L33" s="335">
        <v>0</v>
      </c>
      <c r="M33" s="334"/>
      <c r="N33" s="334"/>
      <c r="O33" s="334"/>
      <c r="P33" s="334"/>
      <c r="Q33" s="42"/>
      <c r="R33" s="42"/>
      <c r="S33" s="42"/>
      <c r="T33" s="42"/>
      <c r="U33" s="42"/>
      <c r="V33" s="42"/>
      <c r="W33" s="333">
        <f>ROUND(BD54,2)</f>
        <v>0</v>
      </c>
      <c r="X33" s="334"/>
      <c r="Y33" s="334"/>
      <c r="Z33" s="334"/>
      <c r="AA33" s="334"/>
      <c r="AB33" s="334"/>
      <c r="AC33" s="334"/>
      <c r="AD33" s="334"/>
      <c r="AE33" s="334"/>
      <c r="AF33" s="42"/>
      <c r="AG33" s="42"/>
      <c r="AH33" s="42"/>
      <c r="AI33" s="42"/>
      <c r="AJ33" s="42"/>
      <c r="AK33" s="333">
        <v>0</v>
      </c>
      <c r="AL33" s="334"/>
      <c r="AM33" s="334"/>
      <c r="AN33" s="334"/>
      <c r="AO33" s="334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50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51</v>
      </c>
      <c r="U35" s="46"/>
      <c r="V35" s="46"/>
      <c r="W35" s="46"/>
      <c r="X35" s="336" t="s">
        <v>52</v>
      </c>
      <c r="Y35" s="337"/>
      <c r="Z35" s="337"/>
      <c r="AA35" s="337"/>
      <c r="AB35" s="337"/>
      <c r="AC35" s="46"/>
      <c r="AD35" s="46"/>
      <c r="AE35" s="46"/>
      <c r="AF35" s="46"/>
      <c r="AG35" s="46"/>
      <c r="AH35" s="46"/>
      <c r="AI35" s="46"/>
      <c r="AJ35" s="46"/>
      <c r="AK35" s="338">
        <f>SUM(AK26:AK33)</f>
        <v>0</v>
      </c>
      <c r="AL35" s="337"/>
      <c r="AM35" s="337"/>
      <c r="AN35" s="337"/>
      <c r="AO35" s="339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53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013/2019/2022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40" t="str">
        <f>K6</f>
        <v>Rekonstrukce ul. Havlíčkovy ve Frenštátě p/R-přeložka vodovodního řadu</v>
      </c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22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Frenštát p/R, ul. Havlíčková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24</v>
      </c>
      <c r="AJ47" s="37"/>
      <c r="AK47" s="37"/>
      <c r="AL47" s="37"/>
      <c r="AM47" s="342" t="str">
        <f>IF(AN8="","",AN8)</f>
        <v>7. 4. 2022</v>
      </c>
      <c r="AN47" s="342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26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Město Frenštát p/R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32</v>
      </c>
      <c r="AJ49" s="37"/>
      <c r="AK49" s="37"/>
      <c r="AL49" s="37"/>
      <c r="AM49" s="343" t="str">
        <f>IF(E17="","",E17)</f>
        <v>AVONA-Ing. Lubomír Novák</v>
      </c>
      <c r="AN49" s="344"/>
      <c r="AO49" s="344"/>
      <c r="AP49" s="344"/>
      <c r="AQ49" s="37"/>
      <c r="AR49" s="40"/>
      <c r="AS49" s="345" t="s">
        <v>54</v>
      </c>
      <c r="AT49" s="346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30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36</v>
      </c>
      <c r="AJ50" s="37"/>
      <c r="AK50" s="37"/>
      <c r="AL50" s="37"/>
      <c r="AM50" s="343" t="str">
        <f>IF(E20="","",E20)</f>
        <v>Ing. Lubomír Novák</v>
      </c>
      <c r="AN50" s="344"/>
      <c r="AO50" s="344"/>
      <c r="AP50" s="344"/>
      <c r="AQ50" s="37"/>
      <c r="AR50" s="40"/>
      <c r="AS50" s="347"/>
      <c r="AT50" s="348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49"/>
      <c r="AT51" s="350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51" t="s">
        <v>55</v>
      </c>
      <c r="D52" s="352"/>
      <c r="E52" s="352"/>
      <c r="F52" s="352"/>
      <c r="G52" s="352"/>
      <c r="H52" s="67"/>
      <c r="I52" s="353" t="s">
        <v>56</v>
      </c>
      <c r="J52" s="352"/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2"/>
      <c r="AG52" s="354" t="s">
        <v>57</v>
      </c>
      <c r="AH52" s="352"/>
      <c r="AI52" s="352"/>
      <c r="AJ52" s="352"/>
      <c r="AK52" s="352"/>
      <c r="AL52" s="352"/>
      <c r="AM52" s="352"/>
      <c r="AN52" s="353" t="s">
        <v>58</v>
      </c>
      <c r="AO52" s="352"/>
      <c r="AP52" s="352"/>
      <c r="AQ52" s="68" t="s">
        <v>59</v>
      </c>
      <c r="AR52" s="40"/>
      <c r="AS52" s="69" t="s">
        <v>60</v>
      </c>
      <c r="AT52" s="70" t="s">
        <v>61</v>
      </c>
      <c r="AU52" s="70" t="s">
        <v>62</v>
      </c>
      <c r="AV52" s="70" t="s">
        <v>63</v>
      </c>
      <c r="AW52" s="70" t="s">
        <v>64</v>
      </c>
      <c r="AX52" s="70" t="s">
        <v>65</v>
      </c>
      <c r="AY52" s="70" t="s">
        <v>66</v>
      </c>
      <c r="AZ52" s="70" t="s">
        <v>67</v>
      </c>
      <c r="BA52" s="70" t="s">
        <v>68</v>
      </c>
      <c r="BB52" s="70" t="s">
        <v>69</v>
      </c>
      <c r="BC52" s="70" t="s">
        <v>70</v>
      </c>
      <c r="BD52" s="71" t="s">
        <v>71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72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58">
        <f>ROUND(AG55,2)</f>
        <v>0</v>
      </c>
      <c r="AH54" s="358"/>
      <c r="AI54" s="358"/>
      <c r="AJ54" s="358"/>
      <c r="AK54" s="358"/>
      <c r="AL54" s="358"/>
      <c r="AM54" s="358"/>
      <c r="AN54" s="359">
        <f>SUM(AG54,AT54)</f>
        <v>0</v>
      </c>
      <c r="AO54" s="359"/>
      <c r="AP54" s="359"/>
      <c r="AQ54" s="79" t="s">
        <v>21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73</v>
      </c>
      <c r="BT54" s="85" t="s">
        <v>74</v>
      </c>
      <c r="BU54" s="86" t="s">
        <v>75</v>
      </c>
      <c r="BV54" s="85" t="s">
        <v>76</v>
      </c>
      <c r="BW54" s="85" t="s">
        <v>5</v>
      </c>
      <c r="BX54" s="85" t="s">
        <v>77</v>
      </c>
      <c r="CL54" s="85" t="s">
        <v>19</v>
      </c>
    </row>
    <row r="55" spans="1:91" s="7" customFormat="1" ht="16.5" customHeight="1">
      <c r="A55" s="87" t="s">
        <v>78</v>
      </c>
      <c r="B55" s="88"/>
      <c r="C55" s="89"/>
      <c r="D55" s="357" t="s">
        <v>79</v>
      </c>
      <c r="E55" s="357"/>
      <c r="F55" s="357"/>
      <c r="G55" s="357"/>
      <c r="H55" s="357"/>
      <c r="I55" s="90"/>
      <c r="J55" s="357" t="s">
        <v>80</v>
      </c>
      <c r="K55" s="357"/>
      <c r="L55" s="357"/>
      <c r="M55" s="357"/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5">
        <f>'1 - Přeložka vodovodního ...'!J30</f>
        <v>0</v>
      </c>
      <c r="AH55" s="356"/>
      <c r="AI55" s="356"/>
      <c r="AJ55" s="356"/>
      <c r="AK55" s="356"/>
      <c r="AL55" s="356"/>
      <c r="AM55" s="356"/>
      <c r="AN55" s="355">
        <f>SUM(AG55,AT55)</f>
        <v>0</v>
      </c>
      <c r="AO55" s="356"/>
      <c r="AP55" s="356"/>
      <c r="AQ55" s="91" t="s">
        <v>81</v>
      </c>
      <c r="AR55" s="92"/>
      <c r="AS55" s="93">
        <v>0</v>
      </c>
      <c r="AT55" s="94">
        <f>ROUND(SUM(AV55:AW55),2)</f>
        <v>0</v>
      </c>
      <c r="AU55" s="95">
        <f>'1 - Přeložka vodovodního ...'!P88</f>
        <v>0</v>
      </c>
      <c r="AV55" s="94">
        <f>'1 - Přeložka vodovodního ...'!J33</f>
        <v>0</v>
      </c>
      <c r="AW55" s="94">
        <f>'1 - Přeložka vodovodního ...'!J34</f>
        <v>0</v>
      </c>
      <c r="AX55" s="94">
        <f>'1 - Přeložka vodovodního ...'!J35</f>
        <v>0</v>
      </c>
      <c r="AY55" s="94">
        <f>'1 - Přeložka vodovodního ...'!J36</f>
        <v>0</v>
      </c>
      <c r="AZ55" s="94">
        <f>'1 - Přeložka vodovodního ...'!F33</f>
        <v>0</v>
      </c>
      <c r="BA55" s="94">
        <f>'1 - Přeložka vodovodního ...'!F34</f>
        <v>0</v>
      </c>
      <c r="BB55" s="94">
        <f>'1 - Přeložka vodovodního ...'!F35</f>
        <v>0</v>
      </c>
      <c r="BC55" s="94">
        <f>'1 - Přeložka vodovodního ...'!F36</f>
        <v>0</v>
      </c>
      <c r="BD55" s="96">
        <f>'1 - Přeložka vodovodního ...'!F37</f>
        <v>0</v>
      </c>
      <c r="BT55" s="97" t="s">
        <v>79</v>
      </c>
      <c r="BV55" s="97" t="s">
        <v>76</v>
      </c>
      <c r="BW55" s="97" t="s">
        <v>82</v>
      </c>
      <c r="BX55" s="97" t="s">
        <v>5</v>
      </c>
      <c r="CL55" s="97" t="s">
        <v>19</v>
      </c>
      <c r="CM55" s="97" t="s">
        <v>83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w3FALirUliojfSMeaI1NezplVIpNBK7p+QG8m8qINNMBQslMS0l9n59RW8NHctMnfXcS/qriAEedpGyFdzZaBw==" saltValue="6bQMo4dbiOm7l7+X+OZQYxx5hEdyhiPHRC6JFYHVJ70QRl1fv4yp9mW9iwRUctBdYCvCtuSJob897aGxFMObTg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 - Přeložka vodovodního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517"/>
  <sheetViews>
    <sheetView showGridLines="0" tabSelected="1" workbookViewId="0" topLeftCell="A205">
      <selection activeCell="W512" sqref="W51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8" t="s">
        <v>82</v>
      </c>
    </row>
    <row r="3" spans="2:46" s="1" customFormat="1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21"/>
      <c r="AT3" s="18" t="s">
        <v>83</v>
      </c>
    </row>
    <row r="4" spans="2:46" s="1" customFormat="1" ht="24.95" customHeight="1">
      <c r="B4" s="21"/>
      <c r="D4" s="100" t="s">
        <v>84</v>
      </c>
      <c r="L4" s="21"/>
      <c r="M4" s="10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2" t="s">
        <v>16</v>
      </c>
      <c r="L6" s="21"/>
    </row>
    <row r="7" spans="2:12" s="1" customFormat="1" ht="26.25" customHeight="1">
      <c r="B7" s="21"/>
      <c r="E7" s="361" t="str">
        <f>'Rekapitulace stavby'!K6</f>
        <v>Rekonstrukce ul. Havlíčkovy ve Frenštátě p/R-přeložka vodovodního řadu</v>
      </c>
      <c r="F7" s="362"/>
      <c r="G7" s="362"/>
      <c r="H7" s="362"/>
      <c r="L7" s="21"/>
    </row>
    <row r="8" spans="1:31" s="2" customFormat="1" ht="12" customHeight="1">
      <c r="A8" s="35"/>
      <c r="B8" s="40"/>
      <c r="C8" s="35"/>
      <c r="D8" s="102" t="s">
        <v>85</v>
      </c>
      <c r="E8" s="35"/>
      <c r="F8" s="35"/>
      <c r="G8" s="35"/>
      <c r="H8" s="35"/>
      <c r="I8" s="35"/>
      <c r="J8" s="35"/>
      <c r="K8" s="35"/>
      <c r="L8" s="103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3" t="s">
        <v>86</v>
      </c>
      <c r="F9" s="364"/>
      <c r="G9" s="364"/>
      <c r="H9" s="364"/>
      <c r="I9" s="35"/>
      <c r="J9" s="35"/>
      <c r="K9" s="35"/>
      <c r="L9" s="103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3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2" t="s">
        <v>18</v>
      </c>
      <c r="E11" s="35"/>
      <c r="F11" s="104" t="s">
        <v>19</v>
      </c>
      <c r="G11" s="35"/>
      <c r="H11" s="35"/>
      <c r="I11" s="102" t="s">
        <v>20</v>
      </c>
      <c r="J11" s="104" t="s">
        <v>21</v>
      </c>
      <c r="K11" s="35"/>
      <c r="L11" s="103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2" t="s">
        <v>22</v>
      </c>
      <c r="E12" s="35"/>
      <c r="F12" s="104" t="s">
        <v>23</v>
      </c>
      <c r="G12" s="35"/>
      <c r="H12" s="35"/>
      <c r="I12" s="102" t="s">
        <v>24</v>
      </c>
      <c r="J12" s="105" t="str">
        <f>'Rekapitulace stavby'!AN8</f>
        <v>7. 4. 2022</v>
      </c>
      <c r="K12" s="35"/>
      <c r="L12" s="103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3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2" t="s">
        <v>26</v>
      </c>
      <c r="E14" s="35"/>
      <c r="F14" s="35"/>
      <c r="G14" s="35"/>
      <c r="H14" s="35"/>
      <c r="I14" s="102" t="s">
        <v>27</v>
      </c>
      <c r="J14" s="104" t="s">
        <v>21</v>
      </c>
      <c r="K14" s="35"/>
      <c r="L14" s="103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28</v>
      </c>
      <c r="F15" s="35"/>
      <c r="G15" s="35"/>
      <c r="H15" s="35"/>
      <c r="I15" s="102" t="s">
        <v>29</v>
      </c>
      <c r="J15" s="104" t="s">
        <v>21</v>
      </c>
      <c r="K15" s="35"/>
      <c r="L15" s="103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3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2" t="s">
        <v>30</v>
      </c>
      <c r="E17" s="35"/>
      <c r="F17" s="35"/>
      <c r="G17" s="35"/>
      <c r="H17" s="35"/>
      <c r="I17" s="102" t="s">
        <v>27</v>
      </c>
      <c r="J17" s="31" t="str">
        <f>'Rekapitulace stavby'!AN13</f>
        <v>Vyplň údaj</v>
      </c>
      <c r="K17" s="35"/>
      <c r="L17" s="103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5" t="str">
        <f>'Rekapitulace stavby'!E14</f>
        <v>Vyplň údaj</v>
      </c>
      <c r="F18" s="366"/>
      <c r="G18" s="366"/>
      <c r="H18" s="366"/>
      <c r="I18" s="102" t="s">
        <v>29</v>
      </c>
      <c r="J18" s="31" t="str">
        <f>'Rekapitulace stavby'!AN14</f>
        <v>Vyplň údaj</v>
      </c>
      <c r="K18" s="35"/>
      <c r="L18" s="103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3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2" t="s">
        <v>32</v>
      </c>
      <c r="E20" s="35"/>
      <c r="F20" s="35"/>
      <c r="G20" s="35"/>
      <c r="H20" s="35"/>
      <c r="I20" s="102" t="s">
        <v>27</v>
      </c>
      <c r="J20" s="104" t="s">
        <v>33</v>
      </c>
      <c r="K20" s="35"/>
      <c r="L20" s="103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34</v>
      </c>
      <c r="F21" s="35"/>
      <c r="G21" s="35"/>
      <c r="H21" s="35"/>
      <c r="I21" s="102" t="s">
        <v>29</v>
      </c>
      <c r="J21" s="104" t="s">
        <v>21</v>
      </c>
      <c r="K21" s="35"/>
      <c r="L21" s="103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3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2" t="s">
        <v>36</v>
      </c>
      <c r="E23" s="35"/>
      <c r="F23" s="35"/>
      <c r="G23" s="35"/>
      <c r="H23" s="35"/>
      <c r="I23" s="102" t="s">
        <v>27</v>
      </c>
      <c r="J23" s="104" t="s">
        <v>33</v>
      </c>
      <c r="K23" s="35"/>
      <c r="L23" s="103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37</v>
      </c>
      <c r="F24" s="35"/>
      <c r="G24" s="35"/>
      <c r="H24" s="35"/>
      <c r="I24" s="102" t="s">
        <v>29</v>
      </c>
      <c r="J24" s="104" t="s">
        <v>21</v>
      </c>
      <c r="K24" s="35"/>
      <c r="L24" s="103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3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2" t="s">
        <v>38</v>
      </c>
      <c r="E26" s="35"/>
      <c r="F26" s="35"/>
      <c r="G26" s="35"/>
      <c r="H26" s="35"/>
      <c r="I26" s="35"/>
      <c r="J26" s="35"/>
      <c r="K26" s="35"/>
      <c r="L26" s="103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06"/>
      <c r="B27" s="107"/>
      <c r="C27" s="106"/>
      <c r="D27" s="106"/>
      <c r="E27" s="367" t="s">
        <v>21</v>
      </c>
      <c r="F27" s="367"/>
      <c r="G27" s="367"/>
      <c r="H27" s="367"/>
      <c r="I27" s="10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3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09"/>
      <c r="E29" s="109"/>
      <c r="F29" s="109"/>
      <c r="G29" s="109"/>
      <c r="H29" s="109"/>
      <c r="I29" s="109"/>
      <c r="J29" s="109"/>
      <c r="K29" s="109"/>
      <c r="L29" s="103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0" t="s">
        <v>40</v>
      </c>
      <c r="E30" s="35"/>
      <c r="F30" s="35"/>
      <c r="G30" s="35"/>
      <c r="H30" s="35"/>
      <c r="I30" s="35"/>
      <c r="J30" s="111">
        <f>ROUND(J88,2)</f>
        <v>0</v>
      </c>
      <c r="K30" s="35"/>
      <c r="L30" s="103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09"/>
      <c r="E31" s="109"/>
      <c r="F31" s="109"/>
      <c r="G31" s="109"/>
      <c r="H31" s="109"/>
      <c r="I31" s="109"/>
      <c r="J31" s="109"/>
      <c r="K31" s="109"/>
      <c r="L31" s="103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2" t="s">
        <v>42</v>
      </c>
      <c r="G32" s="35"/>
      <c r="H32" s="35"/>
      <c r="I32" s="112" t="s">
        <v>41</v>
      </c>
      <c r="J32" s="112" t="s">
        <v>43</v>
      </c>
      <c r="K32" s="35"/>
      <c r="L32" s="103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3" t="s">
        <v>44</v>
      </c>
      <c r="E33" s="102" t="s">
        <v>45</v>
      </c>
      <c r="F33" s="114">
        <f>ROUND((SUM(BE88:BE516)),2)</f>
        <v>0</v>
      </c>
      <c r="G33" s="35"/>
      <c r="H33" s="35"/>
      <c r="I33" s="115">
        <v>0.21</v>
      </c>
      <c r="J33" s="114">
        <f>ROUND(((SUM(BE88:BE516))*I33),2)</f>
        <v>0</v>
      </c>
      <c r="K33" s="35"/>
      <c r="L33" s="103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2" t="s">
        <v>46</v>
      </c>
      <c r="F34" s="114">
        <f>ROUND((SUM(BF88:BF516)),2)</f>
        <v>0</v>
      </c>
      <c r="G34" s="35"/>
      <c r="H34" s="35"/>
      <c r="I34" s="115">
        <v>0.15</v>
      </c>
      <c r="J34" s="114">
        <f>ROUND(((SUM(BF88:BF516))*I34),2)</f>
        <v>0</v>
      </c>
      <c r="K34" s="35"/>
      <c r="L34" s="103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2" t="s">
        <v>47</v>
      </c>
      <c r="F35" s="114">
        <f>ROUND((SUM(BG88:BG516)),2)</f>
        <v>0</v>
      </c>
      <c r="G35" s="35"/>
      <c r="H35" s="35"/>
      <c r="I35" s="115">
        <v>0.21</v>
      </c>
      <c r="J35" s="114">
        <f>0</f>
        <v>0</v>
      </c>
      <c r="K35" s="35"/>
      <c r="L35" s="103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2" t="s">
        <v>48</v>
      </c>
      <c r="F36" s="114">
        <f>ROUND((SUM(BH88:BH516)),2)</f>
        <v>0</v>
      </c>
      <c r="G36" s="35"/>
      <c r="H36" s="35"/>
      <c r="I36" s="115">
        <v>0.15</v>
      </c>
      <c r="J36" s="114">
        <f>0</f>
        <v>0</v>
      </c>
      <c r="K36" s="35"/>
      <c r="L36" s="103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2" t="s">
        <v>49</v>
      </c>
      <c r="F37" s="114">
        <f>ROUND((SUM(BI88:BI516)),2)</f>
        <v>0</v>
      </c>
      <c r="G37" s="35"/>
      <c r="H37" s="35"/>
      <c r="I37" s="115">
        <v>0</v>
      </c>
      <c r="J37" s="114">
        <f>0</f>
        <v>0</v>
      </c>
      <c r="K37" s="35"/>
      <c r="L37" s="103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3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16"/>
      <c r="D39" s="117" t="s">
        <v>50</v>
      </c>
      <c r="E39" s="118"/>
      <c r="F39" s="118"/>
      <c r="G39" s="119" t="s">
        <v>51</v>
      </c>
      <c r="H39" s="120" t="s">
        <v>52</v>
      </c>
      <c r="I39" s="118"/>
      <c r="J39" s="121">
        <f>SUM(J30:J37)</f>
        <v>0</v>
      </c>
      <c r="K39" s="122"/>
      <c r="L39" s="103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03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03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87</v>
      </c>
      <c r="D45" s="37"/>
      <c r="E45" s="37"/>
      <c r="F45" s="37"/>
      <c r="G45" s="37"/>
      <c r="H45" s="37"/>
      <c r="I45" s="37"/>
      <c r="J45" s="37"/>
      <c r="K45" s="37"/>
      <c r="L45" s="103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3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3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26.25" customHeight="1">
      <c r="A48" s="35"/>
      <c r="B48" s="36"/>
      <c r="C48" s="37"/>
      <c r="D48" s="37"/>
      <c r="E48" s="368" t="str">
        <f>E7</f>
        <v>Rekonstrukce ul. Havlíčkovy ve Frenštátě p/R-přeložka vodovodního řadu</v>
      </c>
      <c r="F48" s="369"/>
      <c r="G48" s="369"/>
      <c r="H48" s="369"/>
      <c r="I48" s="37"/>
      <c r="J48" s="37"/>
      <c r="K48" s="37"/>
      <c r="L48" s="103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85</v>
      </c>
      <c r="D49" s="37"/>
      <c r="E49" s="37"/>
      <c r="F49" s="37"/>
      <c r="G49" s="37"/>
      <c r="H49" s="37"/>
      <c r="I49" s="37"/>
      <c r="J49" s="37"/>
      <c r="K49" s="37"/>
      <c r="L49" s="103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0" t="str">
        <f>E9</f>
        <v>1 - Přeložka vodovodního řadu DN 80</v>
      </c>
      <c r="F50" s="370"/>
      <c r="G50" s="370"/>
      <c r="H50" s="370"/>
      <c r="I50" s="37"/>
      <c r="J50" s="37"/>
      <c r="K50" s="37"/>
      <c r="L50" s="103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3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22</v>
      </c>
      <c r="D52" s="37"/>
      <c r="E52" s="37"/>
      <c r="F52" s="28" t="str">
        <f>F12</f>
        <v>Frenštát p/R, ul. Havlíčková</v>
      </c>
      <c r="G52" s="37"/>
      <c r="H52" s="37"/>
      <c r="I52" s="30" t="s">
        <v>24</v>
      </c>
      <c r="J52" s="60" t="str">
        <f>IF(J12="","",J12)</f>
        <v>7. 4. 2022</v>
      </c>
      <c r="K52" s="37"/>
      <c r="L52" s="103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3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26</v>
      </c>
      <c r="D54" s="37"/>
      <c r="E54" s="37"/>
      <c r="F54" s="28" t="str">
        <f>E15</f>
        <v>Město Frenštát p/R</v>
      </c>
      <c r="G54" s="37"/>
      <c r="H54" s="37"/>
      <c r="I54" s="30" t="s">
        <v>32</v>
      </c>
      <c r="J54" s="33" t="str">
        <f>E21</f>
        <v>AVONA-Ing. Lubomír Novák</v>
      </c>
      <c r="K54" s="37"/>
      <c r="L54" s="103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>Ing. Lubomír Novák</v>
      </c>
      <c r="K55" s="37"/>
      <c r="L55" s="103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3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27" t="s">
        <v>88</v>
      </c>
      <c r="D57" s="128"/>
      <c r="E57" s="128"/>
      <c r="F57" s="128"/>
      <c r="G57" s="128"/>
      <c r="H57" s="128"/>
      <c r="I57" s="128"/>
      <c r="J57" s="129" t="s">
        <v>89</v>
      </c>
      <c r="K57" s="128"/>
      <c r="L57" s="103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3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0" t="s">
        <v>72</v>
      </c>
      <c r="D59" s="37"/>
      <c r="E59" s="37"/>
      <c r="F59" s="37"/>
      <c r="G59" s="37"/>
      <c r="H59" s="37"/>
      <c r="I59" s="37"/>
      <c r="J59" s="78">
        <f>J88</f>
        <v>0</v>
      </c>
      <c r="K59" s="37"/>
      <c r="L59" s="103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90</v>
      </c>
    </row>
    <row r="60" spans="2:12" s="9" customFormat="1" ht="24.95" customHeight="1">
      <c r="B60" s="131"/>
      <c r="C60" s="132"/>
      <c r="D60" s="133" t="s">
        <v>91</v>
      </c>
      <c r="E60" s="134"/>
      <c r="F60" s="134"/>
      <c r="G60" s="134"/>
      <c r="H60" s="134"/>
      <c r="I60" s="134"/>
      <c r="J60" s="135">
        <f>J89</f>
        <v>0</v>
      </c>
      <c r="K60" s="132"/>
      <c r="L60" s="136"/>
    </row>
    <row r="61" spans="2:12" s="10" customFormat="1" ht="19.9" customHeight="1">
      <c r="B61" s="137"/>
      <c r="C61" s="138"/>
      <c r="D61" s="139" t="s">
        <v>92</v>
      </c>
      <c r="E61" s="140"/>
      <c r="F61" s="140"/>
      <c r="G61" s="140"/>
      <c r="H61" s="140"/>
      <c r="I61" s="140"/>
      <c r="J61" s="141">
        <f>J90</f>
        <v>0</v>
      </c>
      <c r="K61" s="138"/>
      <c r="L61" s="142"/>
    </row>
    <row r="62" spans="2:12" s="10" customFormat="1" ht="19.9" customHeight="1">
      <c r="B62" s="137"/>
      <c r="C62" s="138"/>
      <c r="D62" s="139" t="s">
        <v>93</v>
      </c>
      <c r="E62" s="140"/>
      <c r="F62" s="140"/>
      <c r="G62" s="140"/>
      <c r="H62" s="140"/>
      <c r="I62" s="140"/>
      <c r="J62" s="141">
        <f>J298</f>
        <v>0</v>
      </c>
      <c r="K62" s="138"/>
      <c r="L62" s="142"/>
    </row>
    <row r="63" spans="2:12" s="10" customFormat="1" ht="19.9" customHeight="1">
      <c r="B63" s="137"/>
      <c r="C63" s="138"/>
      <c r="D63" s="139" t="s">
        <v>94</v>
      </c>
      <c r="E63" s="140"/>
      <c r="F63" s="140"/>
      <c r="G63" s="140"/>
      <c r="H63" s="140"/>
      <c r="I63" s="140"/>
      <c r="J63" s="141">
        <f>J314</f>
        <v>0</v>
      </c>
      <c r="K63" s="138"/>
      <c r="L63" s="142"/>
    </row>
    <row r="64" spans="2:12" s="10" customFormat="1" ht="19.9" customHeight="1">
      <c r="B64" s="137"/>
      <c r="C64" s="138"/>
      <c r="D64" s="139" t="s">
        <v>95</v>
      </c>
      <c r="E64" s="140"/>
      <c r="F64" s="140"/>
      <c r="G64" s="140"/>
      <c r="H64" s="140"/>
      <c r="I64" s="140"/>
      <c r="J64" s="141">
        <f>J364</f>
        <v>0</v>
      </c>
      <c r="K64" s="138"/>
      <c r="L64" s="142"/>
    </row>
    <row r="65" spans="2:12" s="10" customFormat="1" ht="19.9" customHeight="1">
      <c r="B65" s="137"/>
      <c r="C65" s="138"/>
      <c r="D65" s="139" t="s">
        <v>96</v>
      </c>
      <c r="E65" s="140"/>
      <c r="F65" s="140"/>
      <c r="G65" s="140"/>
      <c r="H65" s="140"/>
      <c r="I65" s="140"/>
      <c r="J65" s="141">
        <f>J387</f>
        <v>0</v>
      </c>
      <c r="K65" s="138"/>
      <c r="L65" s="142"/>
    </row>
    <row r="66" spans="2:12" s="10" customFormat="1" ht="19.9" customHeight="1">
      <c r="B66" s="137"/>
      <c r="C66" s="138"/>
      <c r="D66" s="139" t="s">
        <v>97</v>
      </c>
      <c r="E66" s="140"/>
      <c r="F66" s="140"/>
      <c r="G66" s="140"/>
      <c r="H66" s="140"/>
      <c r="I66" s="140"/>
      <c r="J66" s="141">
        <f>J475</f>
        <v>0</v>
      </c>
      <c r="K66" s="138"/>
      <c r="L66" s="142"/>
    </row>
    <row r="67" spans="2:12" s="10" customFormat="1" ht="19.9" customHeight="1">
      <c r="B67" s="137"/>
      <c r="C67" s="138"/>
      <c r="D67" s="139" t="s">
        <v>98</v>
      </c>
      <c r="E67" s="140"/>
      <c r="F67" s="140"/>
      <c r="G67" s="140"/>
      <c r="H67" s="140"/>
      <c r="I67" s="140"/>
      <c r="J67" s="141">
        <f>J491</f>
        <v>0</v>
      </c>
      <c r="K67" s="138"/>
      <c r="L67" s="142"/>
    </row>
    <row r="68" spans="2:12" s="9" customFormat="1" ht="24.95" customHeight="1">
      <c r="B68" s="131"/>
      <c r="C68" s="132"/>
      <c r="D68" s="133" t="s">
        <v>99</v>
      </c>
      <c r="E68" s="134"/>
      <c r="F68" s="134"/>
      <c r="G68" s="134"/>
      <c r="H68" s="134"/>
      <c r="I68" s="134"/>
      <c r="J68" s="135">
        <f>J496</f>
        <v>0</v>
      </c>
      <c r="K68" s="132"/>
      <c r="L68" s="136"/>
    </row>
    <row r="69" spans="1:31" s="2" customFormat="1" ht="21.7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3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103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103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4" t="s">
        <v>100</v>
      </c>
      <c r="D75" s="37"/>
      <c r="E75" s="37"/>
      <c r="F75" s="37"/>
      <c r="G75" s="37"/>
      <c r="H75" s="37"/>
      <c r="I75" s="37"/>
      <c r="J75" s="37"/>
      <c r="K75" s="37"/>
      <c r="L75" s="103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3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16</v>
      </c>
      <c r="D77" s="37"/>
      <c r="E77" s="37"/>
      <c r="F77" s="37"/>
      <c r="G77" s="37"/>
      <c r="H77" s="37"/>
      <c r="I77" s="37"/>
      <c r="J77" s="37"/>
      <c r="K77" s="37"/>
      <c r="L77" s="103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6.25" customHeight="1">
      <c r="A78" s="35"/>
      <c r="B78" s="36"/>
      <c r="C78" s="37"/>
      <c r="D78" s="37"/>
      <c r="E78" s="368" t="str">
        <f>E7</f>
        <v>Rekonstrukce ul. Havlíčkovy ve Frenštátě p/R-přeložka vodovodního řadu</v>
      </c>
      <c r="F78" s="369"/>
      <c r="G78" s="369"/>
      <c r="H78" s="369"/>
      <c r="I78" s="37"/>
      <c r="J78" s="37"/>
      <c r="K78" s="37"/>
      <c r="L78" s="103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85</v>
      </c>
      <c r="D79" s="37"/>
      <c r="E79" s="37"/>
      <c r="F79" s="37"/>
      <c r="G79" s="37"/>
      <c r="H79" s="37"/>
      <c r="I79" s="37"/>
      <c r="J79" s="37"/>
      <c r="K79" s="37"/>
      <c r="L79" s="103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340" t="str">
        <f>E9</f>
        <v>1 - Přeložka vodovodního řadu DN 80</v>
      </c>
      <c r="F80" s="370"/>
      <c r="G80" s="370"/>
      <c r="H80" s="370"/>
      <c r="I80" s="37"/>
      <c r="J80" s="37"/>
      <c r="K80" s="37"/>
      <c r="L80" s="103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3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22</v>
      </c>
      <c r="D82" s="37"/>
      <c r="E82" s="37"/>
      <c r="F82" s="28" t="str">
        <f>F12</f>
        <v>Frenštát p/R, ul. Havlíčková</v>
      </c>
      <c r="G82" s="37"/>
      <c r="H82" s="37"/>
      <c r="I82" s="30" t="s">
        <v>24</v>
      </c>
      <c r="J82" s="60" t="str">
        <f>IF(J12="","",J12)</f>
        <v>7. 4. 2022</v>
      </c>
      <c r="K82" s="37"/>
      <c r="L82" s="103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3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25.7" customHeight="1">
      <c r="A84" s="35"/>
      <c r="B84" s="36"/>
      <c r="C84" s="30" t="s">
        <v>26</v>
      </c>
      <c r="D84" s="37"/>
      <c r="E84" s="37"/>
      <c r="F84" s="28" t="str">
        <f>E15</f>
        <v>Město Frenštát p/R</v>
      </c>
      <c r="G84" s="37"/>
      <c r="H84" s="37"/>
      <c r="I84" s="30" t="s">
        <v>32</v>
      </c>
      <c r="J84" s="33" t="str">
        <f>E21</f>
        <v>AVONA-Ing. Lubomír Novák</v>
      </c>
      <c r="K84" s="37"/>
      <c r="L84" s="103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5.2" customHeight="1">
      <c r="A85" s="35"/>
      <c r="B85" s="36"/>
      <c r="C85" s="30" t="s">
        <v>30</v>
      </c>
      <c r="D85" s="37"/>
      <c r="E85" s="37"/>
      <c r="F85" s="28" t="str">
        <f>IF(E18="","",E18)</f>
        <v>Vyplň údaj</v>
      </c>
      <c r="G85" s="37"/>
      <c r="H85" s="37"/>
      <c r="I85" s="30" t="s">
        <v>36</v>
      </c>
      <c r="J85" s="33" t="str">
        <f>E24</f>
        <v>Ing. Lubomír Novák</v>
      </c>
      <c r="K85" s="37"/>
      <c r="L85" s="103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03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1" customFormat="1" ht="29.25" customHeight="1">
      <c r="A87" s="143"/>
      <c r="B87" s="144"/>
      <c r="C87" s="145" t="s">
        <v>101</v>
      </c>
      <c r="D87" s="146" t="s">
        <v>59</v>
      </c>
      <c r="E87" s="146" t="s">
        <v>55</v>
      </c>
      <c r="F87" s="146" t="s">
        <v>56</v>
      </c>
      <c r="G87" s="146" t="s">
        <v>102</v>
      </c>
      <c r="H87" s="146" t="s">
        <v>103</v>
      </c>
      <c r="I87" s="146" t="s">
        <v>104</v>
      </c>
      <c r="J87" s="147" t="s">
        <v>89</v>
      </c>
      <c r="K87" s="148" t="s">
        <v>105</v>
      </c>
      <c r="L87" s="149"/>
      <c r="M87" s="69" t="s">
        <v>21</v>
      </c>
      <c r="N87" s="70" t="s">
        <v>44</v>
      </c>
      <c r="O87" s="70" t="s">
        <v>106</v>
      </c>
      <c r="P87" s="70" t="s">
        <v>107</v>
      </c>
      <c r="Q87" s="70" t="s">
        <v>108</v>
      </c>
      <c r="R87" s="70" t="s">
        <v>109</v>
      </c>
      <c r="S87" s="70" t="s">
        <v>110</v>
      </c>
      <c r="T87" s="71" t="s">
        <v>111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</row>
    <row r="88" spans="1:63" s="2" customFormat="1" ht="22.9" customHeight="1">
      <c r="A88" s="35"/>
      <c r="B88" s="36"/>
      <c r="C88" s="76" t="s">
        <v>112</v>
      </c>
      <c r="D88" s="37"/>
      <c r="E88" s="37"/>
      <c r="F88" s="37"/>
      <c r="G88" s="37"/>
      <c r="H88" s="37"/>
      <c r="I88" s="37"/>
      <c r="J88" s="150">
        <f>BK88</f>
        <v>0</v>
      </c>
      <c r="K88" s="37"/>
      <c r="L88" s="40"/>
      <c r="M88" s="72"/>
      <c r="N88" s="151"/>
      <c r="O88" s="73"/>
      <c r="P88" s="152">
        <f>P89+P496</f>
        <v>0</v>
      </c>
      <c r="Q88" s="73"/>
      <c r="R88" s="152">
        <f>R89+R496</f>
        <v>226.76628799999997</v>
      </c>
      <c r="S88" s="73"/>
      <c r="T88" s="153">
        <f>T89+T496</f>
        <v>17.338289999999997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73</v>
      </c>
      <c r="AU88" s="18" t="s">
        <v>90</v>
      </c>
      <c r="BK88" s="154">
        <f>BK89+BK496</f>
        <v>0</v>
      </c>
    </row>
    <row r="89" spans="2:63" s="12" customFormat="1" ht="25.9" customHeight="1">
      <c r="B89" s="155"/>
      <c r="C89" s="156"/>
      <c r="D89" s="157" t="s">
        <v>73</v>
      </c>
      <c r="E89" s="158" t="s">
        <v>113</v>
      </c>
      <c r="F89" s="158" t="s">
        <v>114</v>
      </c>
      <c r="G89" s="156"/>
      <c r="H89" s="156"/>
      <c r="I89" s="159"/>
      <c r="J89" s="160">
        <f>BK89</f>
        <v>0</v>
      </c>
      <c r="K89" s="156"/>
      <c r="L89" s="161"/>
      <c r="M89" s="162"/>
      <c r="N89" s="163"/>
      <c r="O89" s="163"/>
      <c r="P89" s="164">
        <f>P90+P298+P314+P364+P387+P475+P491</f>
        <v>0</v>
      </c>
      <c r="Q89" s="163"/>
      <c r="R89" s="164">
        <f>R90+R298+R314+R364+R387+R475+R491</f>
        <v>226.76628799999997</v>
      </c>
      <c r="S89" s="163"/>
      <c r="T89" s="165">
        <f>T90+T298+T314+T364+T387+T475+T491</f>
        <v>17.338289999999997</v>
      </c>
      <c r="AR89" s="166" t="s">
        <v>79</v>
      </c>
      <c r="AT89" s="167" t="s">
        <v>73</v>
      </c>
      <c r="AU89" s="167" t="s">
        <v>74</v>
      </c>
      <c r="AY89" s="166" t="s">
        <v>115</v>
      </c>
      <c r="BK89" s="168">
        <f>BK90+BK298+BK314+BK364+BK387+BK475+BK491</f>
        <v>0</v>
      </c>
    </row>
    <row r="90" spans="2:63" s="12" customFormat="1" ht="22.9" customHeight="1">
      <c r="B90" s="155"/>
      <c r="C90" s="156"/>
      <c r="D90" s="157" t="s">
        <v>73</v>
      </c>
      <c r="E90" s="169" t="s">
        <v>79</v>
      </c>
      <c r="F90" s="169" t="s">
        <v>116</v>
      </c>
      <c r="G90" s="156"/>
      <c r="H90" s="156"/>
      <c r="I90" s="159"/>
      <c r="J90" s="170">
        <f>BK90</f>
        <v>0</v>
      </c>
      <c r="K90" s="156"/>
      <c r="L90" s="161"/>
      <c r="M90" s="162"/>
      <c r="N90" s="163"/>
      <c r="O90" s="163"/>
      <c r="P90" s="164">
        <f>SUM(P91:P297)</f>
        <v>0</v>
      </c>
      <c r="Q90" s="163"/>
      <c r="R90" s="164">
        <f>SUM(R91:R297)</f>
        <v>120.408461</v>
      </c>
      <c r="S90" s="163"/>
      <c r="T90" s="165">
        <f>SUM(T91:T297)</f>
        <v>17.088659999999997</v>
      </c>
      <c r="AR90" s="166" t="s">
        <v>79</v>
      </c>
      <c r="AT90" s="167" t="s">
        <v>73</v>
      </c>
      <c r="AU90" s="167" t="s">
        <v>79</v>
      </c>
      <c r="AY90" s="166" t="s">
        <v>115</v>
      </c>
      <c r="BK90" s="168">
        <f>SUM(BK91:BK297)</f>
        <v>0</v>
      </c>
    </row>
    <row r="91" spans="1:65" s="2" customFormat="1" ht="24.2" customHeight="1">
      <c r="A91" s="35"/>
      <c r="B91" s="36"/>
      <c r="C91" s="171" t="s">
        <v>79</v>
      </c>
      <c r="D91" s="171" t="s">
        <v>117</v>
      </c>
      <c r="E91" s="172" t="s">
        <v>118</v>
      </c>
      <c r="F91" s="173" t="s">
        <v>119</v>
      </c>
      <c r="G91" s="174" t="s">
        <v>120</v>
      </c>
      <c r="H91" s="175">
        <v>40.98</v>
      </c>
      <c r="I91" s="176"/>
      <c r="J91" s="177">
        <f>ROUND(I91*H91,2)</f>
        <v>0</v>
      </c>
      <c r="K91" s="178"/>
      <c r="L91" s="40"/>
      <c r="M91" s="179" t="s">
        <v>21</v>
      </c>
      <c r="N91" s="180" t="s">
        <v>45</v>
      </c>
      <c r="O91" s="65"/>
      <c r="P91" s="181">
        <f>O91*H91</f>
        <v>0</v>
      </c>
      <c r="Q91" s="181">
        <v>0</v>
      </c>
      <c r="R91" s="181">
        <f>Q91*H91</f>
        <v>0</v>
      </c>
      <c r="S91" s="181">
        <v>0.417</v>
      </c>
      <c r="T91" s="182">
        <f>S91*H91</f>
        <v>17.088659999999997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3" t="s">
        <v>121</v>
      </c>
      <c r="AT91" s="183" t="s">
        <v>117</v>
      </c>
      <c r="AU91" s="183" t="s">
        <v>83</v>
      </c>
      <c r="AY91" s="18" t="s">
        <v>115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18" t="s">
        <v>79</v>
      </c>
      <c r="BK91" s="184">
        <f>ROUND(I91*H91,2)</f>
        <v>0</v>
      </c>
      <c r="BL91" s="18" t="s">
        <v>121</v>
      </c>
      <c r="BM91" s="183" t="s">
        <v>122</v>
      </c>
    </row>
    <row r="92" spans="1:47" s="2" customFormat="1" ht="39">
      <c r="A92" s="35"/>
      <c r="B92" s="36"/>
      <c r="C92" s="37"/>
      <c r="D92" s="185" t="s">
        <v>123</v>
      </c>
      <c r="E92" s="37"/>
      <c r="F92" s="186" t="s">
        <v>124</v>
      </c>
      <c r="G92" s="37"/>
      <c r="H92" s="37"/>
      <c r="I92" s="187"/>
      <c r="J92" s="37"/>
      <c r="K92" s="37"/>
      <c r="L92" s="40"/>
      <c r="M92" s="188"/>
      <c r="N92" s="189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123</v>
      </c>
      <c r="AU92" s="18" t="s">
        <v>83</v>
      </c>
    </row>
    <row r="93" spans="1:47" s="2" customFormat="1" ht="11.25">
      <c r="A93" s="35"/>
      <c r="B93" s="36"/>
      <c r="C93" s="37"/>
      <c r="D93" s="190" t="s">
        <v>125</v>
      </c>
      <c r="E93" s="37"/>
      <c r="F93" s="191" t="s">
        <v>126</v>
      </c>
      <c r="G93" s="37"/>
      <c r="H93" s="37"/>
      <c r="I93" s="187"/>
      <c r="J93" s="37"/>
      <c r="K93" s="37"/>
      <c r="L93" s="40"/>
      <c r="M93" s="188"/>
      <c r="N93" s="189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125</v>
      </c>
      <c r="AU93" s="18" t="s">
        <v>83</v>
      </c>
    </row>
    <row r="94" spans="2:51" s="13" customFormat="1" ht="11.25">
      <c r="B94" s="192"/>
      <c r="C94" s="193"/>
      <c r="D94" s="185" t="s">
        <v>127</v>
      </c>
      <c r="E94" s="194" t="s">
        <v>21</v>
      </c>
      <c r="F94" s="195" t="s">
        <v>128</v>
      </c>
      <c r="G94" s="193"/>
      <c r="H94" s="196">
        <v>2.07</v>
      </c>
      <c r="I94" s="197"/>
      <c r="J94" s="193"/>
      <c r="K94" s="193"/>
      <c r="L94" s="198"/>
      <c r="M94" s="199"/>
      <c r="N94" s="200"/>
      <c r="O94" s="200"/>
      <c r="P94" s="200"/>
      <c r="Q94" s="200"/>
      <c r="R94" s="200"/>
      <c r="S94" s="200"/>
      <c r="T94" s="201"/>
      <c r="AT94" s="202" t="s">
        <v>127</v>
      </c>
      <c r="AU94" s="202" t="s">
        <v>83</v>
      </c>
      <c r="AV94" s="13" t="s">
        <v>83</v>
      </c>
      <c r="AW94" s="13" t="s">
        <v>35</v>
      </c>
      <c r="AX94" s="13" t="s">
        <v>74</v>
      </c>
      <c r="AY94" s="202" t="s">
        <v>115</v>
      </c>
    </row>
    <row r="95" spans="2:51" s="13" customFormat="1" ht="11.25">
      <c r="B95" s="192"/>
      <c r="C95" s="193"/>
      <c r="D95" s="185" t="s">
        <v>127</v>
      </c>
      <c r="E95" s="194" t="s">
        <v>21</v>
      </c>
      <c r="F95" s="195" t="s">
        <v>129</v>
      </c>
      <c r="G95" s="193"/>
      <c r="H95" s="196">
        <v>38.91</v>
      </c>
      <c r="I95" s="197"/>
      <c r="J95" s="193"/>
      <c r="K95" s="193"/>
      <c r="L95" s="198"/>
      <c r="M95" s="199"/>
      <c r="N95" s="200"/>
      <c r="O95" s="200"/>
      <c r="P95" s="200"/>
      <c r="Q95" s="200"/>
      <c r="R95" s="200"/>
      <c r="S95" s="200"/>
      <c r="T95" s="201"/>
      <c r="AT95" s="202" t="s">
        <v>127</v>
      </c>
      <c r="AU95" s="202" t="s">
        <v>83</v>
      </c>
      <c r="AV95" s="13" t="s">
        <v>83</v>
      </c>
      <c r="AW95" s="13" t="s">
        <v>35</v>
      </c>
      <c r="AX95" s="13" t="s">
        <v>74</v>
      </c>
      <c r="AY95" s="202" t="s">
        <v>115</v>
      </c>
    </row>
    <row r="96" spans="2:51" s="14" customFormat="1" ht="11.25">
      <c r="B96" s="203"/>
      <c r="C96" s="204"/>
      <c r="D96" s="185" t="s">
        <v>127</v>
      </c>
      <c r="E96" s="205" t="s">
        <v>21</v>
      </c>
      <c r="F96" s="206" t="s">
        <v>130</v>
      </c>
      <c r="G96" s="204"/>
      <c r="H96" s="207">
        <v>40.98</v>
      </c>
      <c r="I96" s="208"/>
      <c r="J96" s="204"/>
      <c r="K96" s="204"/>
      <c r="L96" s="209"/>
      <c r="M96" s="210"/>
      <c r="N96" s="211"/>
      <c r="O96" s="211"/>
      <c r="P96" s="211"/>
      <c r="Q96" s="211"/>
      <c r="R96" s="211"/>
      <c r="S96" s="211"/>
      <c r="T96" s="212"/>
      <c r="AT96" s="213" t="s">
        <v>127</v>
      </c>
      <c r="AU96" s="213" t="s">
        <v>83</v>
      </c>
      <c r="AV96" s="14" t="s">
        <v>121</v>
      </c>
      <c r="AW96" s="14" t="s">
        <v>35</v>
      </c>
      <c r="AX96" s="14" t="s">
        <v>79</v>
      </c>
      <c r="AY96" s="213" t="s">
        <v>115</v>
      </c>
    </row>
    <row r="97" spans="1:65" s="2" customFormat="1" ht="24.2" customHeight="1">
      <c r="A97" s="35"/>
      <c r="B97" s="36"/>
      <c r="C97" s="171" t="s">
        <v>83</v>
      </c>
      <c r="D97" s="171" t="s">
        <v>117</v>
      </c>
      <c r="E97" s="172" t="s">
        <v>131</v>
      </c>
      <c r="F97" s="173" t="s">
        <v>132</v>
      </c>
      <c r="G97" s="174" t="s">
        <v>133</v>
      </c>
      <c r="H97" s="175">
        <v>16.317</v>
      </c>
      <c r="I97" s="176"/>
      <c r="J97" s="177">
        <f>ROUND(I97*H97,2)</f>
        <v>0</v>
      </c>
      <c r="K97" s="178"/>
      <c r="L97" s="40"/>
      <c r="M97" s="179" t="s">
        <v>21</v>
      </c>
      <c r="N97" s="180" t="s">
        <v>45</v>
      </c>
      <c r="O97" s="65"/>
      <c r="P97" s="181">
        <f>O97*H97</f>
        <v>0</v>
      </c>
      <c r="Q97" s="181">
        <v>0</v>
      </c>
      <c r="R97" s="181">
        <f>Q97*H97</f>
        <v>0</v>
      </c>
      <c r="S97" s="181">
        <v>0</v>
      </c>
      <c r="T97" s="182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3" t="s">
        <v>121</v>
      </c>
      <c r="AT97" s="183" t="s">
        <v>117</v>
      </c>
      <c r="AU97" s="183" t="s">
        <v>83</v>
      </c>
      <c r="AY97" s="18" t="s">
        <v>115</v>
      </c>
      <c r="BE97" s="184">
        <f>IF(N97="základní",J97,0)</f>
        <v>0</v>
      </c>
      <c r="BF97" s="184">
        <f>IF(N97="snížená",J97,0)</f>
        <v>0</v>
      </c>
      <c r="BG97" s="184">
        <f>IF(N97="zákl. přenesená",J97,0)</f>
        <v>0</v>
      </c>
      <c r="BH97" s="184">
        <f>IF(N97="sníž. přenesená",J97,0)</f>
        <v>0</v>
      </c>
      <c r="BI97" s="184">
        <f>IF(N97="nulová",J97,0)</f>
        <v>0</v>
      </c>
      <c r="BJ97" s="18" t="s">
        <v>79</v>
      </c>
      <c r="BK97" s="184">
        <f>ROUND(I97*H97,2)</f>
        <v>0</v>
      </c>
      <c r="BL97" s="18" t="s">
        <v>121</v>
      </c>
      <c r="BM97" s="183" t="s">
        <v>134</v>
      </c>
    </row>
    <row r="98" spans="1:47" s="2" customFormat="1" ht="29.25">
      <c r="A98" s="35"/>
      <c r="B98" s="36"/>
      <c r="C98" s="37"/>
      <c r="D98" s="185" t="s">
        <v>123</v>
      </c>
      <c r="E98" s="37"/>
      <c r="F98" s="186" t="s">
        <v>135</v>
      </c>
      <c r="G98" s="37"/>
      <c r="H98" s="37"/>
      <c r="I98" s="187"/>
      <c r="J98" s="37"/>
      <c r="K98" s="37"/>
      <c r="L98" s="40"/>
      <c r="M98" s="188"/>
      <c r="N98" s="189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123</v>
      </c>
      <c r="AU98" s="18" t="s">
        <v>83</v>
      </c>
    </row>
    <row r="99" spans="1:47" s="2" customFormat="1" ht="11.25">
      <c r="A99" s="35"/>
      <c r="B99" s="36"/>
      <c r="C99" s="37"/>
      <c r="D99" s="190" t="s">
        <v>125</v>
      </c>
      <c r="E99" s="37"/>
      <c r="F99" s="191" t="s">
        <v>136</v>
      </c>
      <c r="G99" s="37"/>
      <c r="H99" s="37"/>
      <c r="I99" s="187"/>
      <c r="J99" s="37"/>
      <c r="K99" s="37"/>
      <c r="L99" s="40"/>
      <c r="M99" s="188"/>
      <c r="N99" s="189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125</v>
      </c>
      <c r="AU99" s="18" t="s">
        <v>83</v>
      </c>
    </row>
    <row r="100" spans="2:51" s="13" customFormat="1" ht="11.25">
      <c r="B100" s="192"/>
      <c r="C100" s="193"/>
      <c r="D100" s="185" t="s">
        <v>127</v>
      </c>
      <c r="E100" s="194" t="s">
        <v>21</v>
      </c>
      <c r="F100" s="195" t="s">
        <v>137</v>
      </c>
      <c r="G100" s="193"/>
      <c r="H100" s="196">
        <v>10.8</v>
      </c>
      <c r="I100" s="197"/>
      <c r="J100" s="193"/>
      <c r="K100" s="193"/>
      <c r="L100" s="198"/>
      <c r="M100" s="199"/>
      <c r="N100" s="200"/>
      <c r="O100" s="200"/>
      <c r="P100" s="200"/>
      <c r="Q100" s="200"/>
      <c r="R100" s="200"/>
      <c r="S100" s="200"/>
      <c r="T100" s="201"/>
      <c r="AT100" s="202" t="s">
        <v>127</v>
      </c>
      <c r="AU100" s="202" t="s">
        <v>83</v>
      </c>
      <c r="AV100" s="13" t="s">
        <v>83</v>
      </c>
      <c r="AW100" s="13" t="s">
        <v>35</v>
      </c>
      <c r="AX100" s="13" t="s">
        <v>74</v>
      </c>
      <c r="AY100" s="202" t="s">
        <v>115</v>
      </c>
    </row>
    <row r="101" spans="2:51" s="13" customFormat="1" ht="11.25">
      <c r="B101" s="192"/>
      <c r="C101" s="193"/>
      <c r="D101" s="185" t="s">
        <v>127</v>
      </c>
      <c r="E101" s="194" t="s">
        <v>21</v>
      </c>
      <c r="F101" s="195" t="s">
        <v>138</v>
      </c>
      <c r="G101" s="193"/>
      <c r="H101" s="196">
        <v>-0.48</v>
      </c>
      <c r="I101" s="197"/>
      <c r="J101" s="193"/>
      <c r="K101" s="193"/>
      <c r="L101" s="198"/>
      <c r="M101" s="199"/>
      <c r="N101" s="200"/>
      <c r="O101" s="200"/>
      <c r="P101" s="200"/>
      <c r="Q101" s="200"/>
      <c r="R101" s="200"/>
      <c r="S101" s="200"/>
      <c r="T101" s="201"/>
      <c r="AT101" s="202" t="s">
        <v>127</v>
      </c>
      <c r="AU101" s="202" t="s">
        <v>83</v>
      </c>
      <c r="AV101" s="13" t="s">
        <v>83</v>
      </c>
      <c r="AW101" s="13" t="s">
        <v>35</v>
      </c>
      <c r="AX101" s="13" t="s">
        <v>74</v>
      </c>
      <c r="AY101" s="202" t="s">
        <v>115</v>
      </c>
    </row>
    <row r="102" spans="2:51" s="13" customFormat="1" ht="22.5">
      <c r="B102" s="192"/>
      <c r="C102" s="193"/>
      <c r="D102" s="185" t="s">
        <v>127</v>
      </c>
      <c r="E102" s="194" t="s">
        <v>21</v>
      </c>
      <c r="F102" s="195" t="s">
        <v>139</v>
      </c>
      <c r="G102" s="193"/>
      <c r="H102" s="196">
        <v>16.875</v>
      </c>
      <c r="I102" s="197"/>
      <c r="J102" s="193"/>
      <c r="K102" s="193"/>
      <c r="L102" s="198"/>
      <c r="M102" s="199"/>
      <c r="N102" s="200"/>
      <c r="O102" s="200"/>
      <c r="P102" s="200"/>
      <c r="Q102" s="200"/>
      <c r="R102" s="200"/>
      <c r="S102" s="200"/>
      <c r="T102" s="201"/>
      <c r="AT102" s="202" t="s">
        <v>127</v>
      </c>
      <c r="AU102" s="202" t="s">
        <v>83</v>
      </c>
      <c r="AV102" s="13" t="s">
        <v>83</v>
      </c>
      <c r="AW102" s="13" t="s">
        <v>35</v>
      </c>
      <c r="AX102" s="13" t="s">
        <v>74</v>
      </c>
      <c r="AY102" s="202" t="s">
        <v>115</v>
      </c>
    </row>
    <row r="103" spans="2:51" s="15" customFormat="1" ht="11.25">
      <c r="B103" s="214"/>
      <c r="C103" s="215"/>
      <c r="D103" s="185" t="s">
        <v>127</v>
      </c>
      <c r="E103" s="216" t="s">
        <v>21</v>
      </c>
      <c r="F103" s="217" t="s">
        <v>140</v>
      </c>
      <c r="G103" s="215"/>
      <c r="H103" s="218">
        <v>27.195</v>
      </c>
      <c r="I103" s="219"/>
      <c r="J103" s="215"/>
      <c r="K103" s="215"/>
      <c r="L103" s="220"/>
      <c r="M103" s="221"/>
      <c r="N103" s="222"/>
      <c r="O103" s="222"/>
      <c r="P103" s="222"/>
      <c r="Q103" s="222"/>
      <c r="R103" s="222"/>
      <c r="S103" s="222"/>
      <c r="T103" s="223"/>
      <c r="AT103" s="224" t="s">
        <v>127</v>
      </c>
      <c r="AU103" s="224" t="s">
        <v>83</v>
      </c>
      <c r="AV103" s="15" t="s">
        <v>141</v>
      </c>
      <c r="AW103" s="15" t="s">
        <v>35</v>
      </c>
      <c r="AX103" s="15" t="s">
        <v>74</v>
      </c>
      <c r="AY103" s="224" t="s">
        <v>115</v>
      </c>
    </row>
    <row r="104" spans="2:51" s="13" customFormat="1" ht="11.25">
      <c r="B104" s="192"/>
      <c r="C104" s="193"/>
      <c r="D104" s="185" t="s">
        <v>127</v>
      </c>
      <c r="E104" s="194" t="s">
        <v>21</v>
      </c>
      <c r="F104" s="195" t="s">
        <v>142</v>
      </c>
      <c r="G104" s="193"/>
      <c r="H104" s="196">
        <v>16.317</v>
      </c>
      <c r="I104" s="197"/>
      <c r="J104" s="193"/>
      <c r="K104" s="193"/>
      <c r="L104" s="198"/>
      <c r="M104" s="199"/>
      <c r="N104" s="200"/>
      <c r="O104" s="200"/>
      <c r="P104" s="200"/>
      <c r="Q104" s="200"/>
      <c r="R104" s="200"/>
      <c r="S104" s="200"/>
      <c r="T104" s="201"/>
      <c r="AT104" s="202" t="s">
        <v>127</v>
      </c>
      <c r="AU104" s="202" t="s">
        <v>83</v>
      </c>
      <c r="AV104" s="13" t="s">
        <v>83</v>
      </c>
      <c r="AW104" s="13" t="s">
        <v>35</v>
      </c>
      <c r="AX104" s="13" t="s">
        <v>79</v>
      </c>
      <c r="AY104" s="202" t="s">
        <v>115</v>
      </c>
    </row>
    <row r="105" spans="1:65" s="2" customFormat="1" ht="33" customHeight="1">
      <c r="A105" s="35"/>
      <c r="B105" s="36"/>
      <c r="C105" s="171" t="s">
        <v>141</v>
      </c>
      <c r="D105" s="171" t="s">
        <v>117</v>
      </c>
      <c r="E105" s="172" t="s">
        <v>143</v>
      </c>
      <c r="F105" s="173" t="s">
        <v>144</v>
      </c>
      <c r="G105" s="174" t="s">
        <v>133</v>
      </c>
      <c r="H105" s="175">
        <v>10.878</v>
      </c>
      <c r="I105" s="176"/>
      <c r="J105" s="177">
        <f>ROUND(I105*H105,2)</f>
        <v>0</v>
      </c>
      <c r="K105" s="178"/>
      <c r="L105" s="40"/>
      <c r="M105" s="179" t="s">
        <v>21</v>
      </c>
      <c r="N105" s="180" t="s">
        <v>45</v>
      </c>
      <c r="O105" s="65"/>
      <c r="P105" s="181">
        <f>O105*H105</f>
        <v>0</v>
      </c>
      <c r="Q105" s="181">
        <v>0</v>
      </c>
      <c r="R105" s="181">
        <f>Q105*H105</f>
        <v>0</v>
      </c>
      <c r="S105" s="181">
        <v>0</v>
      </c>
      <c r="T105" s="182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3" t="s">
        <v>121</v>
      </c>
      <c r="AT105" s="183" t="s">
        <v>117</v>
      </c>
      <c r="AU105" s="183" t="s">
        <v>83</v>
      </c>
      <c r="AY105" s="18" t="s">
        <v>115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18" t="s">
        <v>79</v>
      </c>
      <c r="BK105" s="184">
        <f>ROUND(I105*H105,2)</f>
        <v>0</v>
      </c>
      <c r="BL105" s="18" t="s">
        <v>121</v>
      </c>
      <c r="BM105" s="183" t="s">
        <v>145</v>
      </c>
    </row>
    <row r="106" spans="1:47" s="2" customFormat="1" ht="29.25">
      <c r="A106" s="35"/>
      <c r="B106" s="36"/>
      <c r="C106" s="37"/>
      <c r="D106" s="185" t="s">
        <v>123</v>
      </c>
      <c r="E106" s="37"/>
      <c r="F106" s="186" t="s">
        <v>146</v>
      </c>
      <c r="G106" s="37"/>
      <c r="H106" s="37"/>
      <c r="I106" s="187"/>
      <c r="J106" s="37"/>
      <c r="K106" s="37"/>
      <c r="L106" s="40"/>
      <c r="M106" s="188"/>
      <c r="N106" s="189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123</v>
      </c>
      <c r="AU106" s="18" t="s">
        <v>83</v>
      </c>
    </row>
    <row r="107" spans="1:47" s="2" customFormat="1" ht="11.25">
      <c r="A107" s="35"/>
      <c r="B107" s="36"/>
      <c r="C107" s="37"/>
      <c r="D107" s="190" t="s">
        <v>125</v>
      </c>
      <c r="E107" s="37"/>
      <c r="F107" s="191" t="s">
        <v>147</v>
      </c>
      <c r="G107" s="37"/>
      <c r="H107" s="37"/>
      <c r="I107" s="187"/>
      <c r="J107" s="37"/>
      <c r="K107" s="37"/>
      <c r="L107" s="40"/>
      <c r="M107" s="188"/>
      <c r="N107" s="189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125</v>
      </c>
      <c r="AU107" s="18" t="s">
        <v>83</v>
      </c>
    </row>
    <row r="108" spans="2:51" s="13" customFormat="1" ht="11.25">
      <c r="B108" s="192"/>
      <c r="C108" s="193"/>
      <c r="D108" s="185" t="s">
        <v>127</v>
      </c>
      <c r="E108" s="194" t="s">
        <v>21</v>
      </c>
      <c r="F108" s="195" t="s">
        <v>137</v>
      </c>
      <c r="G108" s="193"/>
      <c r="H108" s="196">
        <v>10.8</v>
      </c>
      <c r="I108" s="197"/>
      <c r="J108" s="193"/>
      <c r="K108" s="193"/>
      <c r="L108" s="198"/>
      <c r="M108" s="199"/>
      <c r="N108" s="200"/>
      <c r="O108" s="200"/>
      <c r="P108" s="200"/>
      <c r="Q108" s="200"/>
      <c r="R108" s="200"/>
      <c r="S108" s="200"/>
      <c r="T108" s="201"/>
      <c r="AT108" s="202" t="s">
        <v>127</v>
      </c>
      <c r="AU108" s="202" t="s">
        <v>83</v>
      </c>
      <c r="AV108" s="13" t="s">
        <v>83</v>
      </c>
      <c r="AW108" s="13" t="s">
        <v>35</v>
      </c>
      <c r="AX108" s="13" t="s">
        <v>74</v>
      </c>
      <c r="AY108" s="202" t="s">
        <v>115</v>
      </c>
    </row>
    <row r="109" spans="2:51" s="13" customFormat="1" ht="11.25">
      <c r="B109" s="192"/>
      <c r="C109" s="193"/>
      <c r="D109" s="185" t="s">
        <v>127</v>
      </c>
      <c r="E109" s="194" t="s">
        <v>21</v>
      </c>
      <c r="F109" s="195" t="s">
        <v>138</v>
      </c>
      <c r="G109" s="193"/>
      <c r="H109" s="196">
        <v>-0.48</v>
      </c>
      <c r="I109" s="197"/>
      <c r="J109" s="193"/>
      <c r="K109" s="193"/>
      <c r="L109" s="198"/>
      <c r="M109" s="199"/>
      <c r="N109" s="200"/>
      <c r="O109" s="200"/>
      <c r="P109" s="200"/>
      <c r="Q109" s="200"/>
      <c r="R109" s="200"/>
      <c r="S109" s="200"/>
      <c r="T109" s="201"/>
      <c r="AT109" s="202" t="s">
        <v>127</v>
      </c>
      <c r="AU109" s="202" t="s">
        <v>83</v>
      </c>
      <c r="AV109" s="13" t="s">
        <v>83</v>
      </c>
      <c r="AW109" s="13" t="s">
        <v>35</v>
      </c>
      <c r="AX109" s="13" t="s">
        <v>74</v>
      </c>
      <c r="AY109" s="202" t="s">
        <v>115</v>
      </c>
    </row>
    <row r="110" spans="2:51" s="13" customFormat="1" ht="22.5">
      <c r="B110" s="192"/>
      <c r="C110" s="193"/>
      <c r="D110" s="185" t="s">
        <v>127</v>
      </c>
      <c r="E110" s="194" t="s">
        <v>21</v>
      </c>
      <c r="F110" s="195" t="s">
        <v>139</v>
      </c>
      <c r="G110" s="193"/>
      <c r="H110" s="196">
        <v>16.875</v>
      </c>
      <c r="I110" s="197"/>
      <c r="J110" s="193"/>
      <c r="K110" s="193"/>
      <c r="L110" s="198"/>
      <c r="M110" s="199"/>
      <c r="N110" s="200"/>
      <c r="O110" s="200"/>
      <c r="P110" s="200"/>
      <c r="Q110" s="200"/>
      <c r="R110" s="200"/>
      <c r="S110" s="200"/>
      <c r="T110" s="201"/>
      <c r="AT110" s="202" t="s">
        <v>127</v>
      </c>
      <c r="AU110" s="202" t="s">
        <v>83</v>
      </c>
      <c r="AV110" s="13" t="s">
        <v>83</v>
      </c>
      <c r="AW110" s="13" t="s">
        <v>35</v>
      </c>
      <c r="AX110" s="13" t="s">
        <v>74</v>
      </c>
      <c r="AY110" s="202" t="s">
        <v>115</v>
      </c>
    </row>
    <row r="111" spans="2:51" s="15" customFormat="1" ht="11.25">
      <c r="B111" s="214"/>
      <c r="C111" s="215"/>
      <c r="D111" s="185" t="s">
        <v>127</v>
      </c>
      <c r="E111" s="216" t="s">
        <v>21</v>
      </c>
      <c r="F111" s="217" t="s">
        <v>140</v>
      </c>
      <c r="G111" s="215"/>
      <c r="H111" s="218">
        <v>27.195</v>
      </c>
      <c r="I111" s="219"/>
      <c r="J111" s="215"/>
      <c r="K111" s="215"/>
      <c r="L111" s="220"/>
      <c r="M111" s="221"/>
      <c r="N111" s="222"/>
      <c r="O111" s="222"/>
      <c r="P111" s="222"/>
      <c r="Q111" s="222"/>
      <c r="R111" s="222"/>
      <c r="S111" s="222"/>
      <c r="T111" s="223"/>
      <c r="AT111" s="224" t="s">
        <v>127</v>
      </c>
      <c r="AU111" s="224" t="s">
        <v>83</v>
      </c>
      <c r="AV111" s="15" t="s">
        <v>141</v>
      </c>
      <c r="AW111" s="15" t="s">
        <v>35</v>
      </c>
      <c r="AX111" s="15" t="s">
        <v>74</v>
      </c>
      <c r="AY111" s="224" t="s">
        <v>115</v>
      </c>
    </row>
    <row r="112" spans="2:51" s="13" customFormat="1" ht="11.25">
      <c r="B112" s="192"/>
      <c r="C112" s="193"/>
      <c r="D112" s="185" t="s">
        <v>127</v>
      </c>
      <c r="E112" s="194" t="s">
        <v>21</v>
      </c>
      <c r="F112" s="195" t="s">
        <v>148</v>
      </c>
      <c r="G112" s="193"/>
      <c r="H112" s="196">
        <v>10.878</v>
      </c>
      <c r="I112" s="197"/>
      <c r="J112" s="193"/>
      <c r="K112" s="193"/>
      <c r="L112" s="198"/>
      <c r="M112" s="199"/>
      <c r="N112" s="200"/>
      <c r="O112" s="200"/>
      <c r="P112" s="200"/>
      <c r="Q112" s="200"/>
      <c r="R112" s="200"/>
      <c r="S112" s="200"/>
      <c r="T112" s="201"/>
      <c r="AT112" s="202" t="s">
        <v>127</v>
      </c>
      <c r="AU112" s="202" t="s">
        <v>83</v>
      </c>
      <c r="AV112" s="13" t="s">
        <v>83</v>
      </c>
      <c r="AW112" s="13" t="s">
        <v>35</v>
      </c>
      <c r="AX112" s="13" t="s">
        <v>79</v>
      </c>
      <c r="AY112" s="202" t="s">
        <v>115</v>
      </c>
    </row>
    <row r="113" spans="1:65" s="2" customFormat="1" ht="33" customHeight="1">
      <c r="A113" s="35"/>
      <c r="B113" s="36"/>
      <c r="C113" s="171" t="s">
        <v>121</v>
      </c>
      <c r="D113" s="171" t="s">
        <v>117</v>
      </c>
      <c r="E113" s="172" t="s">
        <v>149</v>
      </c>
      <c r="F113" s="173" t="s">
        <v>150</v>
      </c>
      <c r="G113" s="174" t="s">
        <v>133</v>
      </c>
      <c r="H113" s="175">
        <v>36.446</v>
      </c>
      <c r="I113" s="176"/>
      <c r="J113" s="177">
        <f>ROUND(I113*H113,2)</f>
        <v>0</v>
      </c>
      <c r="K113" s="178"/>
      <c r="L113" s="40"/>
      <c r="M113" s="179" t="s">
        <v>21</v>
      </c>
      <c r="N113" s="180" t="s">
        <v>45</v>
      </c>
      <c r="O113" s="65"/>
      <c r="P113" s="181">
        <f>O113*H113</f>
        <v>0</v>
      </c>
      <c r="Q113" s="181">
        <v>0</v>
      </c>
      <c r="R113" s="181">
        <f>Q113*H113</f>
        <v>0</v>
      </c>
      <c r="S113" s="181">
        <v>0</v>
      </c>
      <c r="T113" s="182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3" t="s">
        <v>121</v>
      </c>
      <c r="AT113" s="183" t="s">
        <v>117</v>
      </c>
      <c r="AU113" s="183" t="s">
        <v>83</v>
      </c>
      <c r="AY113" s="18" t="s">
        <v>115</v>
      </c>
      <c r="BE113" s="184">
        <f>IF(N113="základní",J113,0)</f>
        <v>0</v>
      </c>
      <c r="BF113" s="184">
        <f>IF(N113="snížená",J113,0)</f>
        <v>0</v>
      </c>
      <c r="BG113" s="184">
        <f>IF(N113="zákl. přenesená",J113,0)</f>
        <v>0</v>
      </c>
      <c r="BH113" s="184">
        <f>IF(N113="sníž. přenesená",J113,0)</f>
        <v>0</v>
      </c>
      <c r="BI113" s="184">
        <f>IF(N113="nulová",J113,0)</f>
        <v>0</v>
      </c>
      <c r="BJ113" s="18" t="s">
        <v>79</v>
      </c>
      <c r="BK113" s="184">
        <f>ROUND(I113*H113,2)</f>
        <v>0</v>
      </c>
      <c r="BL113" s="18" t="s">
        <v>121</v>
      </c>
      <c r="BM113" s="183" t="s">
        <v>151</v>
      </c>
    </row>
    <row r="114" spans="1:47" s="2" customFormat="1" ht="29.25">
      <c r="A114" s="35"/>
      <c r="B114" s="36"/>
      <c r="C114" s="37"/>
      <c r="D114" s="185" t="s">
        <v>123</v>
      </c>
      <c r="E114" s="37"/>
      <c r="F114" s="186" t="s">
        <v>152</v>
      </c>
      <c r="G114" s="37"/>
      <c r="H114" s="37"/>
      <c r="I114" s="187"/>
      <c r="J114" s="37"/>
      <c r="K114" s="37"/>
      <c r="L114" s="40"/>
      <c r="M114" s="188"/>
      <c r="N114" s="189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123</v>
      </c>
      <c r="AU114" s="18" t="s">
        <v>83</v>
      </c>
    </row>
    <row r="115" spans="1:47" s="2" customFormat="1" ht="11.25">
      <c r="A115" s="35"/>
      <c r="B115" s="36"/>
      <c r="C115" s="37"/>
      <c r="D115" s="190" t="s">
        <v>125</v>
      </c>
      <c r="E115" s="37"/>
      <c r="F115" s="191" t="s">
        <v>153</v>
      </c>
      <c r="G115" s="37"/>
      <c r="H115" s="37"/>
      <c r="I115" s="187"/>
      <c r="J115" s="37"/>
      <c r="K115" s="37"/>
      <c r="L115" s="40"/>
      <c r="M115" s="188"/>
      <c r="N115" s="189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125</v>
      </c>
      <c r="AU115" s="18" t="s">
        <v>83</v>
      </c>
    </row>
    <row r="116" spans="2:51" s="13" customFormat="1" ht="11.25">
      <c r="B116" s="192"/>
      <c r="C116" s="193"/>
      <c r="D116" s="185" t="s">
        <v>127</v>
      </c>
      <c r="E116" s="194" t="s">
        <v>21</v>
      </c>
      <c r="F116" s="195" t="s">
        <v>154</v>
      </c>
      <c r="G116" s="193"/>
      <c r="H116" s="196">
        <v>61.47</v>
      </c>
      <c r="I116" s="197"/>
      <c r="J116" s="193"/>
      <c r="K116" s="193"/>
      <c r="L116" s="198"/>
      <c r="M116" s="199"/>
      <c r="N116" s="200"/>
      <c r="O116" s="200"/>
      <c r="P116" s="200"/>
      <c r="Q116" s="200"/>
      <c r="R116" s="200"/>
      <c r="S116" s="200"/>
      <c r="T116" s="201"/>
      <c r="AT116" s="202" t="s">
        <v>127</v>
      </c>
      <c r="AU116" s="202" t="s">
        <v>83</v>
      </c>
      <c r="AV116" s="13" t="s">
        <v>83</v>
      </c>
      <c r="AW116" s="13" t="s">
        <v>35</v>
      </c>
      <c r="AX116" s="13" t="s">
        <v>74</v>
      </c>
      <c r="AY116" s="202" t="s">
        <v>115</v>
      </c>
    </row>
    <row r="117" spans="2:51" s="13" customFormat="1" ht="11.25">
      <c r="B117" s="192"/>
      <c r="C117" s="193"/>
      <c r="D117" s="185" t="s">
        <v>127</v>
      </c>
      <c r="E117" s="194" t="s">
        <v>21</v>
      </c>
      <c r="F117" s="195" t="s">
        <v>155</v>
      </c>
      <c r="G117" s="193"/>
      <c r="H117" s="196">
        <v>2.7</v>
      </c>
      <c r="I117" s="197"/>
      <c r="J117" s="193"/>
      <c r="K117" s="193"/>
      <c r="L117" s="198"/>
      <c r="M117" s="199"/>
      <c r="N117" s="200"/>
      <c r="O117" s="200"/>
      <c r="P117" s="200"/>
      <c r="Q117" s="200"/>
      <c r="R117" s="200"/>
      <c r="S117" s="200"/>
      <c r="T117" s="201"/>
      <c r="AT117" s="202" t="s">
        <v>127</v>
      </c>
      <c r="AU117" s="202" t="s">
        <v>83</v>
      </c>
      <c r="AV117" s="13" t="s">
        <v>83</v>
      </c>
      <c r="AW117" s="13" t="s">
        <v>35</v>
      </c>
      <c r="AX117" s="13" t="s">
        <v>74</v>
      </c>
      <c r="AY117" s="202" t="s">
        <v>115</v>
      </c>
    </row>
    <row r="118" spans="2:51" s="13" customFormat="1" ht="11.25">
      <c r="B118" s="192"/>
      <c r="C118" s="193"/>
      <c r="D118" s="185" t="s">
        <v>127</v>
      </c>
      <c r="E118" s="194" t="s">
        <v>21</v>
      </c>
      <c r="F118" s="195" t="s">
        <v>156</v>
      </c>
      <c r="G118" s="193"/>
      <c r="H118" s="196">
        <v>-3.422</v>
      </c>
      <c r="I118" s="197"/>
      <c r="J118" s="193"/>
      <c r="K118" s="193"/>
      <c r="L118" s="198"/>
      <c r="M118" s="199"/>
      <c r="N118" s="200"/>
      <c r="O118" s="200"/>
      <c r="P118" s="200"/>
      <c r="Q118" s="200"/>
      <c r="R118" s="200"/>
      <c r="S118" s="200"/>
      <c r="T118" s="201"/>
      <c r="AT118" s="202" t="s">
        <v>127</v>
      </c>
      <c r="AU118" s="202" t="s">
        <v>83</v>
      </c>
      <c r="AV118" s="13" t="s">
        <v>83</v>
      </c>
      <c r="AW118" s="13" t="s">
        <v>35</v>
      </c>
      <c r="AX118" s="13" t="s">
        <v>74</v>
      </c>
      <c r="AY118" s="202" t="s">
        <v>115</v>
      </c>
    </row>
    <row r="119" spans="2:51" s="15" customFormat="1" ht="11.25">
      <c r="B119" s="214"/>
      <c r="C119" s="215"/>
      <c r="D119" s="185" t="s">
        <v>127</v>
      </c>
      <c r="E119" s="216" t="s">
        <v>21</v>
      </c>
      <c r="F119" s="217" t="s">
        <v>140</v>
      </c>
      <c r="G119" s="215"/>
      <c r="H119" s="218">
        <v>60.748000000000005</v>
      </c>
      <c r="I119" s="219"/>
      <c r="J119" s="215"/>
      <c r="K119" s="215"/>
      <c r="L119" s="220"/>
      <c r="M119" s="221"/>
      <c r="N119" s="222"/>
      <c r="O119" s="222"/>
      <c r="P119" s="222"/>
      <c r="Q119" s="222"/>
      <c r="R119" s="222"/>
      <c r="S119" s="222"/>
      <c r="T119" s="223"/>
      <c r="AT119" s="224" t="s">
        <v>127</v>
      </c>
      <c r="AU119" s="224" t="s">
        <v>83</v>
      </c>
      <c r="AV119" s="15" t="s">
        <v>141</v>
      </c>
      <c r="AW119" s="15" t="s">
        <v>35</v>
      </c>
      <c r="AX119" s="15" t="s">
        <v>74</v>
      </c>
      <c r="AY119" s="224" t="s">
        <v>115</v>
      </c>
    </row>
    <row r="120" spans="2:51" s="13" customFormat="1" ht="11.25">
      <c r="B120" s="192"/>
      <c r="C120" s="193"/>
      <c r="D120" s="185" t="s">
        <v>127</v>
      </c>
      <c r="E120" s="194" t="s">
        <v>21</v>
      </c>
      <c r="F120" s="195" t="s">
        <v>157</v>
      </c>
      <c r="G120" s="193"/>
      <c r="H120" s="196">
        <v>36.446</v>
      </c>
      <c r="I120" s="197"/>
      <c r="J120" s="193"/>
      <c r="K120" s="193"/>
      <c r="L120" s="198"/>
      <c r="M120" s="199"/>
      <c r="N120" s="200"/>
      <c r="O120" s="200"/>
      <c r="P120" s="200"/>
      <c r="Q120" s="200"/>
      <c r="R120" s="200"/>
      <c r="S120" s="200"/>
      <c r="T120" s="201"/>
      <c r="AT120" s="202" t="s">
        <v>127</v>
      </c>
      <c r="AU120" s="202" t="s">
        <v>83</v>
      </c>
      <c r="AV120" s="13" t="s">
        <v>83</v>
      </c>
      <c r="AW120" s="13" t="s">
        <v>35</v>
      </c>
      <c r="AX120" s="13" t="s">
        <v>79</v>
      </c>
      <c r="AY120" s="202" t="s">
        <v>115</v>
      </c>
    </row>
    <row r="121" spans="1:65" s="2" customFormat="1" ht="33" customHeight="1">
      <c r="A121" s="35"/>
      <c r="B121" s="36"/>
      <c r="C121" s="171" t="s">
        <v>158</v>
      </c>
      <c r="D121" s="171" t="s">
        <v>117</v>
      </c>
      <c r="E121" s="172" t="s">
        <v>159</v>
      </c>
      <c r="F121" s="173" t="s">
        <v>160</v>
      </c>
      <c r="G121" s="174" t="s">
        <v>133</v>
      </c>
      <c r="H121" s="175">
        <v>24.298</v>
      </c>
      <c r="I121" s="176"/>
      <c r="J121" s="177">
        <f>ROUND(I121*H121,2)</f>
        <v>0</v>
      </c>
      <c r="K121" s="178"/>
      <c r="L121" s="40"/>
      <c r="M121" s="179" t="s">
        <v>21</v>
      </c>
      <c r="N121" s="180" t="s">
        <v>45</v>
      </c>
      <c r="O121" s="65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3" t="s">
        <v>121</v>
      </c>
      <c r="AT121" s="183" t="s">
        <v>117</v>
      </c>
      <c r="AU121" s="183" t="s">
        <v>83</v>
      </c>
      <c r="AY121" s="18" t="s">
        <v>115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18" t="s">
        <v>79</v>
      </c>
      <c r="BK121" s="184">
        <f>ROUND(I121*H121,2)</f>
        <v>0</v>
      </c>
      <c r="BL121" s="18" t="s">
        <v>121</v>
      </c>
      <c r="BM121" s="183" t="s">
        <v>161</v>
      </c>
    </row>
    <row r="122" spans="1:47" s="2" customFormat="1" ht="29.25">
      <c r="A122" s="35"/>
      <c r="B122" s="36"/>
      <c r="C122" s="37"/>
      <c r="D122" s="185" t="s">
        <v>123</v>
      </c>
      <c r="E122" s="37"/>
      <c r="F122" s="186" t="s">
        <v>162</v>
      </c>
      <c r="G122" s="37"/>
      <c r="H122" s="37"/>
      <c r="I122" s="187"/>
      <c r="J122" s="37"/>
      <c r="K122" s="37"/>
      <c r="L122" s="40"/>
      <c r="M122" s="188"/>
      <c r="N122" s="189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123</v>
      </c>
      <c r="AU122" s="18" t="s">
        <v>83</v>
      </c>
    </row>
    <row r="123" spans="1:47" s="2" customFormat="1" ht="11.25">
      <c r="A123" s="35"/>
      <c r="B123" s="36"/>
      <c r="C123" s="37"/>
      <c r="D123" s="190" t="s">
        <v>125</v>
      </c>
      <c r="E123" s="37"/>
      <c r="F123" s="191" t="s">
        <v>163</v>
      </c>
      <c r="G123" s="37"/>
      <c r="H123" s="37"/>
      <c r="I123" s="187"/>
      <c r="J123" s="37"/>
      <c r="K123" s="37"/>
      <c r="L123" s="40"/>
      <c r="M123" s="188"/>
      <c r="N123" s="189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125</v>
      </c>
      <c r="AU123" s="18" t="s">
        <v>83</v>
      </c>
    </row>
    <row r="124" spans="2:51" s="13" customFormat="1" ht="11.25">
      <c r="B124" s="192"/>
      <c r="C124" s="193"/>
      <c r="D124" s="185" t="s">
        <v>127</v>
      </c>
      <c r="E124" s="194" t="s">
        <v>21</v>
      </c>
      <c r="F124" s="195" t="s">
        <v>154</v>
      </c>
      <c r="G124" s="193"/>
      <c r="H124" s="196">
        <v>61.47</v>
      </c>
      <c r="I124" s="197"/>
      <c r="J124" s="193"/>
      <c r="K124" s="193"/>
      <c r="L124" s="198"/>
      <c r="M124" s="199"/>
      <c r="N124" s="200"/>
      <c r="O124" s="200"/>
      <c r="P124" s="200"/>
      <c r="Q124" s="200"/>
      <c r="R124" s="200"/>
      <c r="S124" s="200"/>
      <c r="T124" s="201"/>
      <c r="AT124" s="202" t="s">
        <v>127</v>
      </c>
      <c r="AU124" s="202" t="s">
        <v>83</v>
      </c>
      <c r="AV124" s="13" t="s">
        <v>83</v>
      </c>
      <c r="AW124" s="13" t="s">
        <v>35</v>
      </c>
      <c r="AX124" s="13" t="s">
        <v>74</v>
      </c>
      <c r="AY124" s="202" t="s">
        <v>115</v>
      </c>
    </row>
    <row r="125" spans="2:51" s="13" customFormat="1" ht="11.25">
      <c r="B125" s="192"/>
      <c r="C125" s="193"/>
      <c r="D125" s="185" t="s">
        <v>127</v>
      </c>
      <c r="E125" s="194" t="s">
        <v>21</v>
      </c>
      <c r="F125" s="195" t="s">
        <v>155</v>
      </c>
      <c r="G125" s="193"/>
      <c r="H125" s="196">
        <v>2.7</v>
      </c>
      <c r="I125" s="197"/>
      <c r="J125" s="193"/>
      <c r="K125" s="193"/>
      <c r="L125" s="198"/>
      <c r="M125" s="199"/>
      <c r="N125" s="200"/>
      <c r="O125" s="200"/>
      <c r="P125" s="200"/>
      <c r="Q125" s="200"/>
      <c r="R125" s="200"/>
      <c r="S125" s="200"/>
      <c r="T125" s="201"/>
      <c r="AT125" s="202" t="s">
        <v>127</v>
      </c>
      <c r="AU125" s="202" t="s">
        <v>83</v>
      </c>
      <c r="AV125" s="13" t="s">
        <v>83</v>
      </c>
      <c r="AW125" s="13" t="s">
        <v>35</v>
      </c>
      <c r="AX125" s="13" t="s">
        <v>74</v>
      </c>
      <c r="AY125" s="202" t="s">
        <v>115</v>
      </c>
    </row>
    <row r="126" spans="2:51" s="13" customFormat="1" ht="11.25">
      <c r="B126" s="192"/>
      <c r="C126" s="193"/>
      <c r="D126" s="185" t="s">
        <v>127</v>
      </c>
      <c r="E126" s="194" t="s">
        <v>21</v>
      </c>
      <c r="F126" s="195" t="s">
        <v>156</v>
      </c>
      <c r="G126" s="193"/>
      <c r="H126" s="196">
        <v>-3.422</v>
      </c>
      <c r="I126" s="197"/>
      <c r="J126" s="193"/>
      <c r="K126" s="193"/>
      <c r="L126" s="198"/>
      <c r="M126" s="199"/>
      <c r="N126" s="200"/>
      <c r="O126" s="200"/>
      <c r="P126" s="200"/>
      <c r="Q126" s="200"/>
      <c r="R126" s="200"/>
      <c r="S126" s="200"/>
      <c r="T126" s="201"/>
      <c r="AT126" s="202" t="s">
        <v>127</v>
      </c>
      <c r="AU126" s="202" t="s">
        <v>83</v>
      </c>
      <c r="AV126" s="13" t="s">
        <v>83</v>
      </c>
      <c r="AW126" s="13" t="s">
        <v>35</v>
      </c>
      <c r="AX126" s="13" t="s">
        <v>74</v>
      </c>
      <c r="AY126" s="202" t="s">
        <v>115</v>
      </c>
    </row>
    <row r="127" spans="2:51" s="15" customFormat="1" ht="11.25">
      <c r="B127" s="214"/>
      <c r="C127" s="215"/>
      <c r="D127" s="185" t="s">
        <v>127</v>
      </c>
      <c r="E127" s="216" t="s">
        <v>21</v>
      </c>
      <c r="F127" s="217" t="s">
        <v>140</v>
      </c>
      <c r="G127" s="215"/>
      <c r="H127" s="218">
        <v>60.748000000000005</v>
      </c>
      <c r="I127" s="219"/>
      <c r="J127" s="215"/>
      <c r="K127" s="215"/>
      <c r="L127" s="220"/>
      <c r="M127" s="221"/>
      <c r="N127" s="222"/>
      <c r="O127" s="222"/>
      <c r="P127" s="222"/>
      <c r="Q127" s="222"/>
      <c r="R127" s="222"/>
      <c r="S127" s="222"/>
      <c r="T127" s="223"/>
      <c r="AT127" s="224" t="s">
        <v>127</v>
      </c>
      <c r="AU127" s="224" t="s">
        <v>83</v>
      </c>
      <c r="AV127" s="15" t="s">
        <v>141</v>
      </c>
      <c r="AW127" s="15" t="s">
        <v>35</v>
      </c>
      <c r="AX127" s="15" t="s">
        <v>74</v>
      </c>
      <c r="AY127" s="224" t="s">
        <v>115</v>
      </c>
    </row>
    <row r="128" spans="2:51" s="13" customFormat="1" ht="11.25">
      <c r="B128" s="192"/>
      <c r="C128" s="193"/>
      <c r="D128" s="185" t="s">
        <v>127</v>
      </c>
      <c r="E128" s="194" t="s">
        <v>21</v>
      </c>
      <c r="F128" s="195" t="s">
        <v>164</v>
      </c>
      <c r="G128" s="193"/>
      <c r="H128" s="196">
        <v>24.298</v>
      </c>
      <c r="I128" s="197"/>
      <c r="J128" s="193"/>
      <c r="K128" s="193"/>
      <c r="L128" s="198"/>
      <c r="M128" s="199"/>
      <c r="N128" s="200"/>
      <c r="O128" s="200"/>
      <c r="P128" s="200"/>
      <c r="Q128" s="200"/>
      <c r="R128" s="200"/>
      <c r="S128" s="200"/>
      <c r="T128" s="201"/>
      <c r="AT128" s="202" t="s">
        <v>127</v>
      </c>
      <c r="AU128" s="202" t="s">
        <v>83</v>
      </c>
      <c r="AV128" s="13" t="s">
        <v>83</v>
      </c>
      <c r="AW128" s="13" t="s">
        <v>35</v>
      </c>
      <c r="AX128" s="13" t="s">
        <v>79</v>
      </c>
      <c r="AY128" s="202" t="s">
        <v>115</v>
      </c>
    </row>
    <row r="129" spans="1:65" s="2" customFormat="1" ht="44.25" customHeight="1">
      <c r="A129" s="35"/>
      <c r="B129" s="36"/>
      <c r="C129" s="171" t="s">
        <v>165</v>
      </c>
      <c r="D129" s="171" t="s">
        <v>117</v>
      </c>
      <c r="E129" s="172" t="s">
        <v>166</v>
      </c>
      <c r="F129" s="173" t="s">
        <v>167</v>
      </c>
      <c r="G129" s="174" t="s">
        <v>168</v>
      </c>
      <c r="H129" s="175">
        <v>4.5</v>
      </c>
      <c r="I129" s="176"/>
      <c r="J129" s="177">
        <f>ROUND(I129*H129,2)</f>
        <v>0</v>
      </c>
      <c r="K129" s="178"/>
      <c r="L129" s="40"/>
      <c r="M129" s="179" t="s">
        <v>21</v>
      </c>
      <c r="N129" s="180" t="s">
        <v>45</v>
      </c>
      <c r="O129" s="65"/>
      <c r="P129" s="181">
        <f>O129*H129</f>
        <v>0</v>
      </c>
      <c r="Q129" s="181">
        <v>0.0036</v>
      </c>
      <c r="R129" s="181">
        <f>Q129*H129</f>
        <v>0.0162</v>
      </c>
      <c r="S129" s="181">
        <v>0</v>
      </c>
      <c r="T129" s="18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3" t="s">
        <v>121</v>
      </c>
      <c r="AT129" s="183" t="s">
        <v>117</v>
      </c>
      <c r="AU129" s="183" t="s">
        <v>83</v>
      </c>
      <c r="AY129" s="18" t="s">
        <v>115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18" t="s">
        <v>79</v>
      </c>
      <c r="BK129" s="184">
        <f>ROUND(I129*H129,2)</f>
        <v>0</v>
      </c>
      <c r="BL129" s="18" t="s">
        <v>121</v>
      </c>
      <c r="BM129" s="183" t="s">
        <v>169</v>
      </c>
    </row>
    <row r="130" spans="1:47" s="2" customFormat="1" ht="29.25">
      <c r="A130" s="35"/>
      <c r="B130" s="36"/>
      <c r="C130" s="37"/>
      <c r="D130" s="185" t="s">
        <v>123</v>
      </c>
      <c r="E130" s="37"/>
      <c r="F130" s="186" t="s">
        <v>170</v>
      </c>
      <c r="G130" s="37"/>
      <c r="H130" s="37"/>
      <c r="I130" s="187"/>
      <c r="J130" s="37"/>
      <c r="K130" s="37"/>
      <c r="L130" s="40"/>
      <c r="M130" s="188"/>
      <c r="N130" s="189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123</v>
      </c>
      <c r="AU130" s="18" t="s">
        <v>83</v>
      </c>
    </row>
    <row r="131" spans="1:47" s="2" customFormat="1" ht="11.25">
      <c r="A131" s="35"/>
      <c r="B131" s="36"/>
      <c r="C131" s="37"/>
      <c r="D131" s="190" t="s">
        <v>125</v>
      </c>
      <c r="E131" s="37"/>
      <c r="F131" s="191" t="s">
        <v>171</v>
      </c>
      <c r="G131" s="37"/>
      <c r="H131" s="37"/>
      <c r="I131" s="187"/>
      <c r="J131" s="37"/>
      <c r="K131" s="37"/>
      <c r="L131" s="40"/>
      <c r="M131" s="188"/>
      <c r="N131" s="189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125</v>
      </c>
      <c r="AU131" s="18" t="s">
        <v>83</v>
      </c>
    </row>
    <row r="132" spans="1:65" s="2" customFormat="1" ht="21.75" customHeight="1">
      <c r="A132" s="35"/>
      <c r="B132" s="36"/>
      <c r="C132" s="225" t="s">
        <v>172</v>
      </c>
      <c r="D132" s="225" t="s">
        <v>173</v>
      </c>
      <c r="E132" s="226" t="s">
        <v>174</v>
      </c>
      <c r="F132" s="227" t="s">
        <v>175</v>
      </c>
      <c r="G132" s="228" t="s">
        <v>168</v>
      </c>
      <c r="H132" s="229">
        <v>5</v>
      </c>
      <c r="I132" s="230"/>
      <c r="J132" s="231">
        <f>ROUND(I132*H132,2)</f>
        <v>0</v>
      </c>
      <c r="K132" s="232"/>
      <c r="L132" s="233"/>
      <c r="M132" s="234" t="s">
        <v>21</v>
      </c>
      <c r="N132" s="235" t="s">
        <v>45</v>
      </c>
      <c r="O132" s="65"/>
      <c r="P132" s="181">
        <f>O132*H132</f>
        <v>0</v>
      </c>
      <c r="Q132" s="181">
        <v>0.00457</v>
      </c>
      <c r="R132" s="181">
        <f>Q132*H132</f>
        <v>0.022850000000000002</v>
      </c>
      <c r="S132" s="181">
        <v>0</v>
      </c>
      <c r="T132" s="18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3" t="s">
        <v>176</v>
      </c>
      <c r="AT132" s="183" t="s">
        <v>173</v>
      </c>
      <c r="AU132" s="183" t="s">
        <v>83</v>
      </c>
      <c r="AY132" s="18" t="s">
        <v>115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8" t="s">
        <v>79</v>
      </c>
      <c r="BK132" s="184">
        <f>ROUND(I132*H132,2)</f>
        <v>0</v>
      </c>
      <c r="BL132" s="18" t="s">
        <v>121</v>
      </c>
      <c r="BM132" s="183" t="s">
        <v>177</v>
      </c>
    </row>
    <row r="133" spans="1:47" s="2" customFormat="1" ht="11.25">
      <c r="A133" s="35"/>
      <c r="B133" s="36"/>
      <c r="C133" s="37"/>
      <c r="D133" s="185" t="s">
        <v>123</v>
      </c>
      <c r="E133" s="37"/>
      <c r="F133" s="186" t="s">
        <v>175</v>
      </c>
      <c r="G133" s="37"/>
      <c r="H133" s="37"/>
      <c r="I133" s="187"/>
      <c r="J133" s="37"/>
      <c r="K133" s="37"/>
      <c r="L133" s="40"/>
      <c r="M133" s="188"/>
      <c r="N133" s="189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123</v>
      </c>
      <c r="AU133" s="18" t="s">
        <v>83</v>
      </c>
    </row>
    <row r="134" spans="2:51" s="13" customFormat="1" ht="11.25">
      <c r="B134" s="192"/>
      <c r="C134" s="193"/>
      <c r="D134" s="185" t="s">
        <v>127</v>
      </c>
      <c r="E134" s="194" t="s">
        <v>21</v>
      </c>
      <c r="F134" s="195" t="s">
        <v>178</v>
      </c>
      <c r="G134" s="193"/>
      <c r="H134" s="196">
        <v>5</v>
      </c>
      <c r="I134" s="197"/>
      <c r="J134" s="193"/>
      <c r="K134" s="193"/>
      <c r="L134" s="198"/>
      <c r="M134" s="199"/>
      <c r="N134" s="200"/>
      <c r="O134" s="200"/>
      <c r="P134" s="200"/>
      <c r="Q134" s="200"/>
      <c r="R134" s="200"/>
      <c r="S134" s="200"/>
      <c r="T134" s="201"/>
      <c r="AT134" s="202" t="s">
        <v>127</v>
      </c>
      <c r="AU134" s="202" t="s">
        <v>83</v>
      </c>
      <c r="AV134" s="13" t="s">
        <v>83</v>
      </c>
      <c r="AW134" s="13" t="s">
        <v>35</v>
      </c>
      <c r="AX134" s="13" t="s">
        <v>79</v>
      </c>
      <c r="AY134" s="202" t="s">
        <v>115</v>
      </c>
    </row>
    <row r="135" spans="1:65" s="2" customFormat="1" ht="21.75" customHeight="1">
      <c r="A135" s="35"/>
      <c r="B135" s="36"/>
      <c r="C135" s="171" t="s">
        <v>176</v>
      </c>
      <c r="D135" s="171" t="s">
        <v>117</v>
      </c>
      <c r="E135" s="172" t="s">
        <v>179</v>
      </c>
      <c r="F135" s="173" t="s">
        <v>180</v>
      </c>
      <c r="G135" s="174" t="s">
        <v>120</v>
      </c>
      <c r="H135" s="175">
        <v>213.9</v>
      </c>
      <c r="I135" s="176"/>
      <c r="J135" s="177">
        <f>ROUND(I135*H135,2)</f>
        <v>0</v>
      </c>
      <c r="K135" s="178"/>
      <c r="L135" s="40"/>
      <c r="M135" s="179" t="s">
        <v>21</v>
      </c>
      <c r="N135" s="180" t="s">
        <v>45</v>
      </c>
      <c r="O135" s="65"/>
      <c r="P135" s="181">
        <f>O135*H135</f>
        <v>0</v>
      </c>
      <c r="Q135" s="181">
        <v>0.00084</v>
      </c>
      <c r="R135" s="181">
        <f>Q135*H135</f>
        <v>0.179676</v>
      </c>
      <c r="S135" s="181">
        <v>0</v>
      </c>
      <c r="T135" s="18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3" t="s">
        <v>121</v>
      </c>
      <c r="AT135" s="183" t="s">
        <v>117</v>
      </c>
      <c r="AU135" s="183" t="s">
        <v>83</v>
      </c>
      <c r="AY135" s="18" t="s">
        <v>115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18" t="s">
        <v>79</v>
      </c>
      <c r="BK135" s="184">
        <f>ROUND(I135*H135,2)</f>
        <v>0</v>
      </c>
      <c r="BL135" s="18" t="s">
        <v>121</v>
      </c>
      <c r="BM135" s="183" t="s">
        <v>181</v>
      </c>
    </row>
    <row r="136" spans="1:47" s="2" customFormat="1" ht="19.5">
      <c r="A136" s="35"/>
      <c r="B136" s="36"/>
      <c r="C136" s="37"/>
      <c r="D136" s="185" t="s">
        <v>123</v>
      </c>
      <c r="E136" s="37"/>
      <c r="F136" s="186" t="s">
        <v>182</v>
      </c>
      <c r="G136" s="37"/>
      <c r="H136" s="37"/>
      <c r="I136" s="187"/>
      <c r="J136" s="37"/>
      <c r="K136" s="37"/>
      <c r="L136" s="40"/>
      <c r="M136" s="188"/>
      <c r="N136" s="189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123</v>
      </c>
      <c r="AU136" s="18" t="s">
        <v>83</v>
      </c>
    </row>
    <row r="137" spans="1:47" s="2" customFormat="1" ht="11.25">
      <c r="A137" s="35"/>
      <c r="B137" s="36"/>
      <c r="C137" s="37"/>
      <c r="D137" s="190" t="s">
        <v>125</v>
      </c>
      <c r="E137" s="37"/>
      <c r="F137" s="191" t="s">
        <v>183</v>
      </c>
      <c r="G137" s="37"/>
      <c r="H137" s="37"/>
      <c r="I137" s="187"/>
      <c r="J137" s="37"/>
      <c r="K137" s="37"/>
      <c r="L137" s="40"/>
      <c r="M137" s="188"/>
      <c r="N137" s="189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125</v>
      </c>
      <c r="AU137" s="18" t="s">
        <v>83</v>
      </c>
    </row>
    <row r="138" spans="2:51" s="13" customFormat="1" ht="11.25">
      <c r="B138" s="192"/>
      <c r="C138" s="193"/>
      <c r="D138" s="185" t="s">
        <v>127</v>
      </c>
      <c r="E138" s="194" t="s">
        <v>21</v>
      </c>
      <c r="F138" s="195" t="s">
        <v>184</v>
      </c>
      <c r="G138" s="193"/>
      <c r="H138" s="196">
        <v>204.9</v>
      </c>
      <c r="I138" s="197"/>
      <c r="J138" s="193"/>
      <c r="K138" s="193"/>
      <c r="L138" s="198"/>
      <c r="M138" s="199"/>
      <c r="N138" s="200"/>
      <c r="O138" s="200"/>
      <c r="P138" s="200"/>
      <c r="Q138" s="200"/>
      <c r="R138" s="200"/>
      <c r="S138" s="200"/>
      <c r="T138" s="201"/>
      <c r="AT138" s="202" t="s">
        <v>127</v>
      </c>
      <c r="AU138" s="202" t="s">
        <v>83</v>
      </c>
      <c r="AV138" s="13" t="s">
        <v>83</v>
      </c>
      <c r="AW138" s="13" t="s">
        <v>35</v>
      </c>
      <c r="AX138" s="13" t="s">
        <v>74</v>
      </c>
      <c r="AY138" s="202" t="s">
        <v>115</v>
      </c>
    </row>
    <row r="139" spans="2:51" s="13" customFormat="1" ht="11.25">
      <c r="B139" s="192"/>
      <c r="C139" s="193"/>
      <c r="D139" s="185" t="s">
        <v>127</v>
      </c>
      <c r="E139" s="194" t="s">
        <v>21</v>
      </c>
      <c r="F139" s="195" t="s">
        <v>185</v>
      </c>
      <c r="G139" s="193"/>
      <c r="H139" s="196">
        <v>9</v>
      </c>
      <c r="I139" s="197"/>
      <c r="J139" s="193"/>
      <c r="K139" s="193"/>
      <c r="L139" s="198"/>
      <c r="M139" s="199"/>
      <c r="N139" s="200"/>
      <c r="O139" s="200"/>
      <c r="P139" s="200"/>
      <c r="Q139" s="200"/>
      <c r="R139" s="200"/>
      <c r="S139" s="200"/>
      <c r="T139" s="201"/>
      <c r="AT139" s="202" t="s">
        <v>127</v>
      </c>
      <c r="AU139" s="202" t="s">
        <v>83</v>
      </c>
      <c r="AV139" s="13" t="s">
        <v>83</v>
      </c>
      <c r="AW139" s="13" t="s">
        <v>35</v>
      </c>
      <c r="AX139" s="13" t="s">
        <v>74</v>
      </c>
      <c r="AY139" s="202" t="s">
        <v>115</v>
      </c>
    </row>
    <row r="140" spans="2:51" s="14" customFormat="1" ht="11.25">
      <c r="B140" s="203"/>
      <c r="C140" s="204"/>
      <c r="D140" s="185" t="s">
        <v>127</v>
      </c>
      <c r="E140" s="205" t="s">
        <v>21</v>
      </c>
      <c r="F140" s="206" t="s">
        <v>130</v>
      </c>
      <c r="G140" s="204"/>
      <c r="H140" s="207">
        <v>213.9</v>
      </c>
      <c r="I140" s="208"/>
      <c r="J140" s="204"/>
      <c r="K140" s="204"/>
      <c r="L140" s="209"/>
      <c r="M140" s="210"/>
      <c r="N140" s="211"/>
      <c r="O140" s="211"/>
      <c r="P140" s="211"/>
      <c r="Q140" s="211"/>
      <c r="R140" s="211"/>
      <c r="S140" s="211"/>
      <c r="T140" s="212"/>
      <c r="AT140" s="213" t="s">
        <v>127</v>
      </c>
      <c r="AU140" s="213" t="s">
        <v>83</v>
      </c>
      <c r="AV140" s="14" t="s">
        <v>121</v>
      </c>
      <c r="AW140" s="14" t="s">
        <v>35</v>
      </c>
      <c r="AX140" s="14" t="s">
        <v>79</v>
      </c>
      <c r="AY140" s="213" t="s">
        <v>115</v>
      </c>
    </row>
    <row r="141" spans="1:65" s="2" customFormat="1" ht="24.2" customHeight="1">
      <c r="A141" s="35"/>
      <c r="B141" s="36"/>
      <c r="C141" s="171" t="s">
        <v>186</v>
      </c>
      <c r="D141" s="171" t="s">
        <v>117</v>
      </c>
      <c r="E141" s="172" t="s">
        <v>187</v>
      </c>
      <c r="F141" s="173" t="s">
        <v>188</v>
      </c>
      <c r="G141" s="174" t="s">
        <v>120</v>
      </c>
      <c r="H141" s="175">
        <v>213.9</v>
      </c>
      <c r="I141" s="176"/>
      <c r="J141" s="177">
        <f>ROUND(I141*H141,2)</f>
        <v>0</v>
      </c>
      <c r="K141" s="178"/>
      <c r="L141" s="40"/>
      <c r="M141" s="179" t="s">
        <v>21</v>
      </c>
      <c r="N141" s="180" t="s">
        <v>45</v>
      </c>
      <c r="O141" s="65"/>
      <c r="P141" s="181">
        <f>O141*H141</f>
        <v>0</v>
      </c>
      <c r="Q141" s="181">
        <v>0</v>
      </c>
      <c r="R141" s="181">
        <f>Q141*H141</f>
        <v>0</v>
      </c>
      <c r="S141" s="181">
        <v>0</v>
      </c>
      <c r="T141" s="18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3" t="s">
        <v>121</v>
      </c>
      <c r="AT141" s="183" t="s">
        <v>117</v>
      </c>
      <c r="AU141" s="183" t="s">
        <v>83</v>
      </c>
      <c r="AY141" s="18" t="s">
        <v>115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18" t="s">
        <v>79</v>
      </c>
      <c r="BK141" s="184">
        <f>ROUND(I141*H141,2)</f>
        <v>0</v>
      </c>
      <c r="BL141" s="18" t="s">
        <v>121</v>
      </c>
      <c r="BM141" s="183" t="s">
        <v>189</v>
      </c>
    </row>
    <row r="142" spans="1:47" s="2" customFormat="1" ht="29.25">
      <c r="A142" s="35"/>
      <c r="B142" s="36"/>
      <c r="C142" s="37"/>
      <c r="D142" s="185" t="s">
        <v>123</v>
      </c>
      <c r="E142" s="37"/>
      <c r="F142" s="186" t="s">
        <v>190</v>
      </c>
      <c r="G142" s="37"/>
      <c r="H142" s="37"/>
      <c r="I142" s="187"/>
      <c r="J142" s="37"/>
      <c r="K142" s="37"/>
      <c r="L142" s="40"/>
      <c r="M142" s="188"/>
      <c r="N142" s="189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123</v>
      </c>
      <c r="AU142" s="18" t="s">
        <v>83</v>
      </c>
    </row>
    <row r="143" spans="1:47" s="2" customFormat="1" ht="11.25">
      <c r="A143" s="35"/>
      <c r="B143" s="36"/>
      <c r="C143" s="37"/>
      <c r="D143" s="190" t="s">
        <v>125</v>
      </c>
      <c r="E143" s="37"/>
      <c r="F143" s="191" t="s">
        <v>191</v>
      </c>
      <c r="G143" s="37"/>
      <c r="H143" s="37"/>
      <c r="I143" s="187"/>
      <c r="J143" s="37"/>
      <c r="K143" s="37"/>
      <c r="L143" s="40"/>
      <c r="M143" s="188"/>
      <c r="N143" s="189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125</v>
      </c>
      <c r="AU143" s="18" t="s">
        <v>83</v>
      </c>
    </row>
    <row r="144" spans="1:65" s="2" customFormat="1" ht="21.75" customHeight="1">
      <c r="A144" s="35"/>
      <c r="B144" s="36"/>
      <c r="C144" s="171" t="s">
        <v>192</v>
      </c>
      <c r="D144" s="171" t="s">
        <v>117</v>
      </c>
      <c r="E144" s="172" t="s">
        <v>193</v>
      </c>
      <c r="F144" s="173" t="s">
        <v>194</v>
      </c>
      <c r="G144" s="174" t="s">
        <v>120</v>
      </c>
      <c r="H144" s="175">
        <v>31.05</v>
      </c>
      <c r="I144" s="176"/>
      <c r="J144" s="177">
        <f>ROUND(I144*H144,2)</f>
        <v>0</v>
      </c>
      <c r="K144" s="178"/>
      <c r="L144" s="40"/>
      <c r="M144" s="179" t="s">
        <v>21</v>
      </c>
      <c r="N144" s="180" t="s">
        <v>45</v>
      </c>
      <c r="O144" s="65"/>
      <c r="P144" s="181">
        <f>O144*H144</f>
        <v>0</v>
      </c>
      <c r="Q144" s="181">
        <v>0.0007</v>
      </c>
      <c r="R144" s="181">
        <f>Q144*H144</f>
        <v>0.021735</v>
      </c>
      <c r="S144" s="181">
        <v>0</v>
      </c>
      <c r="T144" s="18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3" t="s">
        <v>121</v>
      </c>
      <c r="AT144" s="183" t="s">
        <v>117</v>
      </c>
      <c r="AU144" s="183" t="s">
        <v>83</v>
      </c>
      <c r="AY144" s="18" t="s">
        <v>115</v>
      </c>
      <c r="BE144" s="184">
        <f>IF(N144="základní",J144,0)</f>
        <v>0</v>
      </c>
      <c r="BF144" s="184">
        <f>IF(N144="snížená",J144,0)</f>
        <v>0</v>
      </c>
      <c r="BG144" s="184">
        <f>IF(N144="zákl. přenesená",J144,0)</f>
        <v>0</v>
      </c>
      <c r="BH144" s="184">
        <f>IF(N144="sníž. přenesená",J144,0)</f>
        <v>0</v>
      </c>
      <c r="BI144" s="184">
        <f>IF(N144="nulová",J144,0)</f>
        <v>0</v>
      </c>
      <c r="BJ144" s="18" t="s">
        <v>79</v>
      </c>
      <c r="BK144" s="184">
        <f>ROUND(I144*H144,2)</f>
        <v>0</v>
      </c>
      <c r="BL144" s="18" t="s">
        <v>121</v>
      </c>
      <c r="BM144" s="183" t="s">
        <v>195</v>
      </c>
    </row>
    <row r="145" spans="1:47" s="2" customFormat="1" ht="19.5">
      <c r="A145" s="35"/>
      <c r="B145" s="36"/>
      <c r="C145" s="37"/>
      <c r="D145" s="185" t="s">
        <v>123</v>
      </c>
      <c r="E145" s="37"/>
      <c r="F145" s="186" t="s">
        <v>196</v>
      </c>
      <c r="G145" s="37"/>
      <c r="H145" s="37"/>
      <c r="I145" s="187"/>
      <c r="J145" s="37"/>
      <c r="K145" s="37"/>
      <c r="L145" s="40"/>
      <c r="M145" s="188"/>
      <c r="N145" s="189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123</v>
      </c>
      <c r="AU145" s="18" t="s">
        <v>83</v>
      </c>
    </row>
    <row r="146" spans="1:47" s="2" customFormat="1" ht="11.25">
      <c r="A146" s="35"/>
      <c r="B146" s="36"/>
      <c r="C146" s="37"/>
      <c r="D146" s="190" t="s">
        <v>125</v>
      </c>
      <c r="E146" s="37"/>
      <c r="F146" s="191" t="s">
        <v>197</v>
      </c>
      <c r="G146" s="37"/>
      <c r="H146" s="37"/>
      <c r="I146" s="187"/>
      <c r="J146" s="37"/>
      <c r="K146" s="37"/>
      <c r="L146" s="40"/>
      <c r="M146" s="188"/>
      <c r="N146" s="189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125</v>
      </c>
      <c r="AU146" s="18" t="s">
        <v>83</v>
      </c>
    </row>
    <row r="147" spans="2:51" s="13" customFormat="1" ht="11.25">
      <c r="B147" s="192"/>
      <c r="C147" s="193"/>
      <c r="D147" s="185" t="s">
        <v>127</v>
      </c>
      <c r="E147" s="194" t="s">
        <v>21</v>
      </c>
      <c r="F147" s="195" t="s">
        <v>198</v>
      </c>
      <c r="G147" s="193"/>
      <c r="H147" s="196">
        <v>14.4</v>
      </c>
      <c r="I147" s="197"/>
      <c r="J147" s="193"/>
      <c r="K147" s="193"/>
      <c r="L147" s="198"/>
      <c r="M147" s="199"/>
      <c r="N147" s="200"/>
      <c r="O147" s="200"/>
      <c r="P147" s="200"/>
      <c r="Q147" s="200"/>
      <c r="R147" s="200"/>
      <c r="S147" s="200"/>
      <c r="T147" s="201"/>
      <c r="AT147" s="202" t="s">
        <v>127</v>
      </c>
      <c r="AU147" s="202" t="s">
        <v>83</v>
      </c>
      <c r="AV147" s="13" t="s">
        <v>83</v>
      </c>
      <c r="AW147" s="13" t="s">
        <v>35</v>
      </c>
      <c r="AX147" s="13" t="s">
        <v>74</v>
      </c>
      <c r="AY147" s="202" t="s">
        <v>115</v>
      </c>
    </row>
    <row r="148" spans="2:51" s="13" customFormat="1" ht="11.25">
      <c r="B148" s="192"/>
      <c r="C148" s="193"/>
      <c r="D148" s="185" t="s">
        <v>127</v>
      </c>
      <c r="E148" s="194" t="s">
        <v>21</v>
      </c>
      <c r="F148" s="195" t="s">
        <v>199</v>
      </c>
      <c r="G148" s="193"/>
      <c r="H148" s="196">
        <v>5.4</v>
      </c>
      <c r="I148" s="197"/>
      <c r="J148" s="193"/>
      <c r="K148" s="193"/>
      <c r="L148" s="198"/>
      <c r="M148" s="199"/>
      <c r="N148" s="200"/>
      <c r="O148" s="200"/>
      <c r="P148" s="200"/>
      <c r="Q148" s="200"/>
      <c r="R148" s="200"/>
      <c r="S148" s="200"/>
      <c r="T148" s="201"/>
      <c r="AT148" s="202" t="s">
        <v>127</v>
      </c>
      <c r="AU148" s="202" t="s">
        <v>83</v>
      </c>
      <c r="AV148" s="13" t="s">
        <v>83</v>
      </c>
      <c r="AW148" s="13" t="s">
        <v>35</v>
      </c>
      <c r="AX148" s="13" t="s">
        <v>74</v>
      </c>
      <c r="AY148" s="202" t="s">
        <v>115</v>
      </c>
    </row>
    <row r="149" spans="2:51" s="13" customFormat="1" ht="22.5">
      <c r="B149" s="192"/>
      <c r="C149" s="193"/>
      <c r="D149" s="185" t="s">
        <v>127</v>
      </c>
      <c r="E149" s="194" t="s">
        <v>21</v>
      </c>
      <c r="F149" s="195" t="s">
        <v>200</v>
      </c>
      <c r="G149" s="193"/>
      <c r="H149" s="196">
        <v>11.25</v>
      </c>
      <c r="I149" s="197"/>
      <c r="J149" s="193"/>
      <c r="K149" s="193"/>
      <c r="L149" s="198"/>
      <c r="M149" s="199"/>
      <c r="N149" s="200"/>
      <c r="O149" s="200"/>
      <c r="P149" s="200"/>
      <c r="Q149" s="200"/>
      <c r="R149" s="200"/>
      <c r="S149" s="200"/>
      <c r="T149" s="201"/>
      <c r="AT149" s="202" t="s">
        <v>127</v>
      </c>
      <c r="AU149" s="202" t="s">
        <v>83</v>
      </c>
      <c r="AV149" s="13" t="s">
        <v>83</v>
      </c>
      <c r="AW149" s="13" t="s">
        <v>35</v>
      </c>
      <c r="AX149" s="13" t="s">
        <v>74</v>
      </c>
      <c r="AY149" s="202" t="s">
        <v>115</v>
      </c>
    </row>
    <row r="150" spans="2:51" s="14" customFormat="1" ht="11.25">
      <c r="B150" s="203"/>
      <c r="C150" s="204"/>
      <c r="D150" s="185" t="s">
        <v>127</v>
      </c>
      <c r="E150" s="205" t="s">
        <v>21</v>
      </c>
      <c r="F150" s="206" t="s">
        <v>130</v>
      </c>
      <c r="G150" s="204"/>
      <c r="H150" s="207">
        <v>31.05</v>
      </c>
      <c r="I150" s="208"/>
      <c r="J150" s="204"/>
      <c r="K150" s="204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127</v>
      </c>
      <c r="AU150" s="213" t="s">
        <v>83</v>
      </c>
      <c r="AV150" s="14" t="s">
        <v>121</v>
      </c>
      <c r="AW150" s="14" t="s">
        <v>35</v>
      </c>
      <c r="AX150" s="14" t="s">
        <v>79</v>
      </c>
      <c r="AY150" s="213" t="s">
        <v>115</v>
      </c>
    </row>
    <row r="151" spans="1:65" s="2" customFormat="1" ht="16.5" customHeight="1">
      <c r="A151" s="35"/>
      <c r="B151" s="36"/>
      <c r="C151" s="171" t="s">
        <v>201</v>
      </c>
      <c r="D151" s="171" t="s">
        <v>117</v>
      </c>
      <c r="E151" s="172" t="s">
        <v>202</v>
      </c>
      <c r="F151" s="173" t="s">
        <v>203</v>
      </c>
      <c r="G151" s="174" t="s">
        <v>120</v>
      </c>
      <c r="H151" s="175">
        <v>31.05</v>
      </c>
      <c r="I151" s="176"/>
      <c r="J151" s="177">
        <f>ROUND(I151*H151,2)</f>
        <v>0</v>
      </c>
      <c r="K151" s="178"/>
      <c r="L151" s="40"/>
      <c r="M151" s="179" t="s">
        <v>21</v>
      </c>
      <c r="N151" s="180" t="s">
        <v>45</v>
      </c>
      <c r="O151" s="65"/>
      <c r="P151" s="181">
        <f>O151*H151</f>
        <v>0</v>
      </c>
      <c r="Q151" s="181">
        <v>0</v>
      </c>
      <c r="R151" s="181">
        <f>Q151*H151</f>
        <v>0</v>
      </c>
      <c r="S151" s="181">
        <v>0</v>
      </c>
      <c r="T151" s="18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3" t="s">
        <v>121</v>
      </c>
      <c r="AT151" s="183" t="s">
        <v>117</v>
      </c>
      <c r="AU151" s="183" t="s">
        <v>83</v>
      </c>
      <c r="AY151" s="18" t="s">
        <v>115</v>
      </c>
      <c r="BE151" s="184">
        <f>IF(N151="základní",J151,0)</f>
        <v>0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18" t="s">
        <v>79</v>
      </c>
      <c r="BK151" s="184">
        <f>ROUND(I151*H151,2)</f>
        <v>0</v>
      </c>
      <c r="BL151" s="18" t="s">
        <v>121</v>
      </c>
      <c r="BM151" s="183" t="s">
        <v>204</v>
      </c>
    </row>
    <row r="152" spans="1:47" s="2" customFormat="1" ht="29.25">
      <c r="A152" s="35"/>
      <c r="B152" s="36"/>
      <c r="C152" s="37"/>
      <c r="D152" s="185" t="s">
        <v>123</v>
      </c>
      <c r="E152" s="37"/>
      <c r="F152" s="186" t="s">
        <v>205</v>
      </c>
      <c r="G152" s="37"/>
      <c r="H152" s="37"/>
      <c r="I152" s="187"/>
      <c r="J152" s="37"/>
      <c r="K152" s="37"/>
      <c r="L152" s="40"/>
      <c r="M152" s="188"/>
      <c r="N152" s="189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123</v>
      </c>
      <c r="AU152" s="18" t="s">
        <v>83</v>
      </c>
    </row>
    <row r="153" spans="1:47" s="2" customFormat="1" ht="11.25">
      <c r="A153" s="35"/>
      <c r="B153" s="36"/>
      <c r="C153" s="37"/>
      <c r="D153" s="190" t="s">
        <v>125</v>
      </c>
      <c r="E153" s="37"/>
      <c r="F153" s="191" t="s">
        <v>206</v>
      </c>
      <c r="G153" s="37"/>
      <c r="H153" s="37"/>
      <c r="I153" s="187"/>
      <c r="J153" s="37"/>
      <c r="K153" s="37"/>
      <c r="L153" s="40"/>
      <c r="M153" s="188"/>
      <c r="N153" s="189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125</v>
      </c>
      <c r="AU153" s="18" t="s">
        <v>83</v>
      </c>
    </row>
    <row r="154" spans="1:65" s="2" customFormat="1" ht="37.9" customHeight="1">
      <c r="A154" s="35"/>
      <c r="B154" s="36"/>
      <c r="C154" s="171" t="s">
        <v>207</v>
      </c>
      <c r="D154" s="171" t="s">
        <v>117</v>
      </c>
      <c r="E154" s="172" t="s">
        <v>208</v>
      </c>
      <c r="F154" s="173" t="s">
        <v>209</v>
      </c>
      <c r="G154" s="174" t="s">
        <v>133</v>
      </c>
      <c r="H154" s="175">
        <v>33.48</v>
      </c>
      <c r="I154" s="176"/>
      <c r="J154" s="177">
        <f>ROUND(I154*H154,2)</f>
        <v>0</v>
      </c>
      <c r="K154" s="178"/>
      <c r="L154" s="40"/>
      <c r="M154" s="179" t="s">
        <v>21</v>
      </c>
      <c r="N154" s="180" t="s">
        <v>45</v>
      </c>
      <c r="O154" s="65"/>
      <c r="P154" s="181">
        <f>O154*H154</f>
        <v>0</v>
      </c>
      <c r="Q154" s="181">
        <v>0</v>
      </c>
      <c r="R154" s="181">
        <f>Q154*H154</f>
        <v>0</v>
      </c>
      <c r="S154" s="181">
        <v>0</v>
      </c>
      <c r="T154" s="18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3" t="s">
        <v>121</v>
      </c>
      <c r="AT154" s="183" t="s">
        <v>117</v>
      </c>
      <c r="AU154" s="183" t="s">
        <v>83</v>
      </c>
      <c r="AY154" s="18" t="s">
        <v>115</v>
      </c>
      <c r="BE154" s="184">
        <f>IF(N154="základní",J154,0)</f>
        <v>0</v>
      </c>
      <c r="BF154" s="184">
        <f>IF(N154="snížená",J154,0)</f>
        <v>0</v>
      </c>
      <c r="BG154" s="184">
        <f>IF(N154="zákl. přenesená",J154,0)</f>
        <v>0</v>
      </c>
      <c r="BH154" s="184">
        <f>IF(N154="sníž. přenesená",J154,0)</f>
        <v>0</v>
      </c>
      <c r="BI154" s="184">
        <f>IF(N154="nulová",J154,0)</f>
        <v>0</v>
      </c>
      <c r="BJ154" s="18" t="s">
        <v>79</v>
      </c>
      <c r="BK154" s="184">
        <f>ROUND(I154*H154,2)</f>
        <v>0</v>
      </c>
      <c r="BL154" s="18" t="s">
        <v>121</v>
      </c>
      <c r="BM154" s="183" t="s">
        <v>210</v>
      </c>
    </row>
    <row r="155" spans="1:47" s="2" customFormat="1" ht="39">
      <c r="A155" s="35"/>
      <c r="B155" s="36"/>
      <c r="C155" s="37"/>
      <c r="D155" s="185" t="s">
        <v>123</v>
      </c>
      <c r="E155" s="37"/>
      <c r="F155" s="186" t="s">
        <v>211</v>
      </c>
      <c r="G155" s="37"/>
      <c r="H155" s="37"/>
      <c r="I155" s="187"/>
      <c r="J155" s="37"/>
      <c r="K155" s="37"/>
      <c r="L155" s="40"/>
      <c r="M155" s="188"/>
      <c r="N155" s="189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123</v>
      </c>
      <c r="AU155" s="18" t="s">
        <v>83</v>
      </c>
    </row>
    <row r="156" spans="1:47" s="2" customFormat="1" ht="11.25">
      <c r="A156" s="35"/>
      <c r="B156" s="36"/>
      <c r="C156" s="37"/>
      <c r="D156" s="190" t="s">
        <v>125</v>
      </c>
      <c r="E156" s="37"/>
      <c r="F156" s="191" t="s">
        <v>212</v>
      </c>
      <c r="G156" s="37"/>
      <c r="H156" s="37"/>
      <c r="I156" s="187"/>
      <c r="J156" s="37"/>
      <c r="K156" s="37"/>
      <c r="L156" s="40"/>
      <c r="M156" s="188"/>
      <c r="N156" s="189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125</v>
      </c>
      <c r="AU156" s="18" t="s">
        <v>83</v>
      </c>
    </row>
    <row r="157" spans="2:51" s="13" customFormat="1" ht="11.25">
      <c r="B157" s="192"/>
      <c r="C157" s="193"/>
      <c r="D157" s="185" t="s">
        <v>127</v>
      </c>
      <c r="E157" s="194" t="s">
        <v>21</v>
      </c>
      <c r="F157" s="195" t="s">
        <v>213</v>
      </c>
      <c r="G157" s="193"/>
      <c r="H157" s="196">
        <v>0.598</v>
      </c>
      <c r="I157" s="197"/>
      <c r="J157" s="193"/>
      <c r="K157" s="193"/>
      <c r="L157" s="198"/>
      <c r="M157" s="199"/>
      <c r="N157" s="200"/>
      <c r="O157" s="200"/>
      <c r="P157" s="200"/>
      <c r="Q157" s="200"/>
      <c r="R157" s="200"/>
      <c r="S157" s="200"/>
      <c r="T157" s="201"/>
      <c r="AT157" s="202" t="s">
        <v>127</v>
      </c>
      <c r="AU157" s="202" t="s">
        <v>83</v>
      </c>
      <c r="AV157" s="13" t="s">
        <v>83</v>
      </c>
      <c r="AW157" s="13" t="s">
        <v>35</v>
      </c>
      <c r="AX157" s="13" t="s">
        <v>74</v>
      </c>
      <c r="AY157" s="202" t="s">
        <v>115</v>
      </c>
    </row>
    <row r="158" spans="2:51" s="13" customFormat="1" ht="11.25">
      <c r="B158" s="192"/>
      <c r="C158" s="193"/>
      <c r="D158" s="185" t="s">
        <v>127</v>
      </c>
      <c r="E158" s="194" t="s">
        <v>21</v>
      </c>
      <c r="F158" s="195" t="s">
        <v>214</v>
      </c>
      <c r="G158" s="193"/>
      <c r="H158" s="196">
        <v>0.57</v>
      </c>
      <c r="I158" s="197"/>
      <c r="J158" s="193"/>
      <c r="K158" s="193"/>
      <c r="L158" s="198"/>
      <c r="M158" s="199"/>
      <c r="N158" s="200"/>
      <c r="O158" s="200"/>
      <c r="P158" s="200"/>
      <c r="Q158" s="200"/>
      <c r="R158" s="200"/>
      <c r="S158" s="200"/>
      <c r="T158" s="201"/>
      <c r="AT158" s="202" t="s">
        <v>127</v>
      </c>
      <c r="AU158" s="202" t="s">
        <v>83</v>
      </c>
      <c r="AV158" s="13" t="s">
        <v>83</v>
      </c>
      <c r="AW158" s="13" t="s">
        <v>35</v>
      </c>
      <c r="AX158" s="13" t="s">
        <v>74</v>
      </c>
      <c r="AY158" s="202" t="s">
        <v>115</v>
      </c>
    </row>
    <row r="159" spans="2:51" s="13" customFormat="1" ht="11.25">
      <c r="B159" s="192"/>
      <c r="C159" s="193"/>
      <c r="D159" s="185" t="s">
        <v>127</v>
      </c>
      <c r="E159" s="194" t="s">
        <v>21</v>
      </c>
      <c r="F159" s="195" t="s">
        <v>215</v>
      </c>
      <c r="G159" s="193"/>
      <c r="H159" s="196">
        <v>15.572</v>
      </c>
      <c r="I159" s="197"/>
      <c r="J159" s="193"/>
      <c r="K159" s="193"/>
      <c r="L159" s="198"/>
      <c r="M159" s="199"/>
      <c r="N159" s="200"/>
      <c r="O159" s="200"/>
      <c r="P159" s="200"/>
      <c r="Q159" s="200"/>
      <c r="R159" s="200"/>
      <c r="S159" s="200"/>
      <c r="T159" s="201"/>
      <c r="AT159" s="202" t="s">
        <v>127</v>
      </c>
      <c r="AU159" s="202" t="s">
        <v>83</v>
      </c>
      <c r="AV159" s="13" t="s">
        <v>83</v>
      </c>
      <c r="AW159" s="13" t="s">
        <v>35</v>
      </c>
      <c r="AX159" s="13" t="s">
        <v>74</v>
      </c>
      <c r="AY159" s="202" t="s">
        <v>115</v>
      </c>
    </row>
    <row r="160" spans="2:51" s="15" customFormat="1" ht="11.25">
      <c r="B160" s="214"/>
      <c r="C160" s="215"/>
      <c r="D160" s="185" t="s">
        <v>127</v>
      </c>
      <c r="E160" s="216" t="s">
        <v>21</v>
      </c>
      <c r="F160" s="217" t="s">
        <v>140</v>
      </c>
      <c r="G160" s="215"/>
      <c r="H160" s="218">
        <v>16.74</v>
      </c>
      <c r="I160" s="219"/>
      <c r="J160" s="215"/>
      <c r="K160" s="215"/>
      <c r="L160" s="220"/>
      <c r="M160" s="221"/>
      <c r="N160" s="222"/>
      <c r="O160" s="222"/>
      <c r="P160" s="222"/>
      <c r="Q160" s="222"/>
      <c r="R160" s="222"/>
      <c r="S160" s="222"/>
      <c r="T160" s="223"/>
      <c r="AT160" s="224" t="s">
        <v>127</v>
      </c>
      <c r="AU160" s="224" t="s">
        <v>83</v>
      </c>
      <c r="AV160" s="15" t="s">
        <v>141</v>
      </c>
      <c r="AW160" s="15" t="s">
        <v>35</v>
      </c>
      <c r="AX160" s="15" t="s">
        <v>74</v>
      </c>
      <c r="AY160" s="224" t="s">
        <v>115</v>
      </c>
    </row>
    <row r="161" spans="2:51" s="13" customFormat="1" ht="11.25">
      <c r="B161" s="192"/>
      <c r="C161" s="193"/>
      <c r="D161" s="185" t="s">
        <v>127</v>
      </c>
      <c r="E161" s="194" t="s">
        <v>21</v>
      </c>
      <c r="F161" s="195" t="s">
        <v>216</v>
      </c>
      <c r="G161" s="193"/>
      <c r="H161" s="196">
        <v>33.48</v>
      </c>
      <c r="I161" s="197"/>
      <c r="J161" s="193"/>
      <c r="K161" s="193"/>
      <c r="L161" s="198"/>
      <c r="M161" s="199"/>
      <c r="N161" s="200"/>
      <c r="O161" s="200"/>
      <c r="P161" s="200"/>
      <c r="Q161" s="200"/>
      <c r="R161" s="200"/>
      <c r="S161" s="200"/>
      <c r="T161" s="201"/>
      <c r="AT161" s="202" t="s">
        <v>127</v>
      </c>
      <c r="AU161" s="202" t="s">
        <v>83</v>
      </c>
      <c r="AV161" s="13" t="s">
        <v>83</v>
      </c>
      <c r="AW161" s="13" t="s">
        <v>35</v>
      </c>
      <c r="AX161" s="13" t="s">
        <v>79</v>
      </c>
      <c r="AY161" s="202" t="s">
        <v>115</v>
      </c>
    </row>
    <row r="162" spans="1:65" s="2" customFormat="1" ht="37.9" customHeight="1">
      <c r="A162" s="35"/>
      <c r="B162" s="36"/>
      <c r="C162" s="171" t="s">
        <v>217</v>
      </c>
      <c r="D162" s="171" t="s">
        <v>117</v>
      </c>
      <c r="E162" s="172" t="s">
        <v>218</v>
      </c>
      <c r="F162" s="173" t="s">
        <v>219</v>
      </c>
      <c r="G162" s="174" t="s">
        <v>133</v>
      </c>
      <c r="H162" s="175">
        <v>71.203</v>
      </c>
      <c r="I162" s="176"/>
      <c r="J162" s="177">
        <f>ROUND(I162*H162,2)</f>
        <v>0</v>
      </c>
      <c r="K162" s="178"/>
      <c r="L162" s="40"/>
      <c r="M162" s="179" t="s">
        <v>21</v>
      </c>
      <c r="N162" s="180" t="s">
        <v>45</v>
      </c>
      <c r="O162" s="65"/>
      <c r="P162" s="181">
        <f>O162*H162</f>
        <v>0</v>
      </c>
      <c r="Q162" s="181">
        <v>0</v>
      </c>
      <c r="R162" s="181">
        <f>Q162*H162</f>
        <v>0</v>
      </c>
      <c r="S162" s="181">
        <v>0</v>
      </c>
      <c r="T162" s="18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3" t="s">
        <v>121</v>
      </c>
      <c r="AT162" s="183" t="s">
        <v>117</v>
      </c>
      <c r="AU162" s="183" t="s">
        <v>83</v>
      </c>
      <c r="AY162" s="18" t="s">
        <v>115</v>
      </c>
      <c r="BE162" s="184">
        <f>IF(N162="základní",J162,0)</f>
        <v>0</v>
      </c>
      <c r="BF162" s="184">
        <f>IF(N162="snížená",J162,0)</f>
        <v>0</v>
      </c>
      <c r="BG162" s="184">
        <f>IF(N162="zákl. přenesená",J162,0)</f>
        <v>0</v>
      </c>
      <c r="BH162" s="184">
        <f>IF(N162="sníž. přenesená",J162,0)</f>
        <v>0</v>
      </c>
      <c r="BI162" s="184">
        <f>IF(N162="nulová",J162,0)</f>
        <v>0</v>
      </c>
      <c r="BJ162" s="18" t="s">
        <v>79</v>
      </c>
      <c r="BK162" s="184">
        <f>ROUND(I162*H162,2)</f>
        <v>0</v>
      </c>
      <c r="BL162" s="18" t="s">
        <v>121</v>
      </c>
      <c r="BM162" s="183" t="s">
        <v>220</v>
      </c>
    </row>
    <row r="163" spans="1:47" s="2" customFormat="1" ht="39">
      <c r="A163" s="35"/>
      <c r="B163" s="36"/>
      <c r="C163" s="37"/>
      <c r="D163" s="185" t="s">
        <v>123</v>
      </c>
      <c r="E163" s="37"/>
      <c r="F163" s="186" t="s">
        <v>221</v>
      </c>
      <c r="G163" s="37"/>
      <c r="H163" s="37"/>
      <c r="I163" s="187"/>
      <c r="J163" s="37"/>
      <c r="K163" s="37"/>
      <c r="L163" s="40"/>
      <c r="M163" s="188"/>
      <c r="N163" s="189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123</v>
      </c>
      <c r="AU163" s="18" t="s">
        <v>83</v>
      </c>
    </row>
    <row r="164" spans="1:47" s="2" customFormat="1" ht="11.25">
      <c r="A164" s="35"/>
      <c r="B164" s="36"/>
      <c r="C164" s="37"/>
      <c r="D164" s="190" t="s">
        <v>125</v>
      </c>
      <c r="E164" s="37"/>
      <c r="F164" s="191" t="s">
        <v>222</v>
      </c>
      <c r="G164" s="37"/>
      <c r="H164" s="37"/>
      <c r="I164" s="187"/>
      <c r="J164" s="37"/>
      <c r="K164" s="37"/>
      <c r="L164" s="40"/>
      <c r="M164" s="188"/>
      <c r="N164" s="189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125</v>
      </c>
      <c r="AU164" s="18" t="s">
        <v>83</v>
      </c>
    </row>
    <row r="165" spans="2:51" s="13" customFormat="1" ht="11.25">
      <c r="B165" s="192"/>
      <c r="C165" s="193"/>
      <c r="D165" s="185" t="s">
        <v>127</v>
      </c>
      <c r="E165" s="194" t="s">
        <v>21</v>
      </c>
      <c r="F165" s="195" t="s">
        <v>137</v>
      </c>
      <c r="G165" s="193"/>
      <c r="H165" s="196">
        <v>10.8</v>
      </c>
      <c r="I165" s="197"/>
      <c r="J165" s="193"/>
      <c r="K165" s="193"/>
      <c r="L165" s="198"/>
      <c r="M165" s="199"/>
      <c r="N165" s="200"/>
      <c r="O165" s="200"/>
      <c r="P165" s="200"/>
      <c r="Q165" s="200"/>
      <c r="R165" s="200"/>
      <c r="S165" s="200"/>
      <c r="T165" s="201"/>
      <c r="AT165" s="202" t="s">
        <v>127</v>
      </c>
      <c r="AU165" s="202" t="s">
        <v>83</v>
      </c>
      <c r="AV165" s="13" t="s">
        <v>83</v>
      </c>
      <c r="AW165" s="13" t="s">
        <v>35</v>
      </c>
      <c r="AX165" s="13" t="s">
        <v>74</v>
      </c>
      <c r="AY165" s="202" t="s">
        <v>115</v>
      </c>
    </row>
    <row r="166" spans="2:51" s="13" customFormat="1" ht="11.25">
      <c r="B166" s="192"/>
      <c r="C166" s="193"/>
      <c r="D166" s="185" t="s">
        <v>127</v>
      </c>
      <c r="E166" s="194" t="s">
        <v>21</v>
      </c>
      <c r="F166" s="195" t="s">
        <v>138</v>
      </c>
      <c r="G166" s="193"/>
      <c r="H166" s="196">
        <v>-0.48</v>
      </c>
      <c r="I166" s="197"/>
      <c r="J166" s="193"/>
      <c r="K166" s="193"/>
      <c r="L166" s="198"/>
      <c r="M166" s="199"/>
      <c r="N166" s="200"/>
      <c r="O166" s="200"/>
      <c r="P166" s="200"/>
      <c r="Q166" s="200"/>
      <c r="R166" s="200"/>
      <c r="S166" s="200"/>
      <c r="T166" s="201"/>
      <c r="AT166" s="202" t="s">
        <v>127</v>
      </c>
      <c r="AU166" s="202" t="s">
        <v>83</v>
      </c>
      <c r="AV166" s="13" t="s">
        <v>83</v>
      </c>
      <c r="AW166" s="13" t="s">
        <v>35</v>
      </c>
      <c r="AX166" s="13" t="s">
        <v>74</v>
      </c>
      <c r="AY166" s="202" t="s">
        <v>115</v>
      </c>
    </row>
    <row r="167" spans="2:51" s="15" customFormat="1" ht="11.25">
      <c r="B167" s="214"/>
      <c r="C167" s="215"/>
      <c r="D167" s="185" t="s">
        <v>127</v>
      </c>
      <c r="E167" s="216" t="s">
        <v>21</v>
      </c>
      <c r="F167" s="217" t="s">
        <v>140</v>
      </c>
      <c r="G167" s="215"/>
      <c r="H167" s="218">
        <v>10.32</v>
      </c>
      <c r="I167" s="219"/>
      <c r="J167" s="215"/>
      <c r="K167" s="215"/>
      <c r="L167" s="220"/>
      <c r="M167" s="221"/>
      <c r="N167" s="222"/>
      <c r="O167" s="222"/>
      <c r="P167" s="222"/>
      <c r="Q167" s="222"/>
      <c r="R167" s="222"/>
      <c r="S167" s="222"/>
      <c r="T167" s="223"/>
      <c r="AT167" s="224" t="s">
        <v>127</v>
      </c>
      <c r="AU167" s="224" t="s">
        <v>83</v>
      </c>
      <c r="AV167" s="15" t="s">
        <v>141</v>
      </c>
      <c r="AW167" s="15" t="s">
        <v>35</v>
      </c>
      <c r="AX167" s="15" t="s">
        <v>74</v>
      </c>
      <c r="AY167" s="224" t="s">
        <v>115</v>
      </c>
    </row>
    <row r="168" spans="2:51" s="13" customFormat="1" ht="11.25">
      <c r="B168" s="192"/>
      <c r="C168" s="193"/>
      <c r="D168" s="185" t="s">
        <v>127</v>
      </c>
      <c r="E168" s="194" t="s">
        <v>21</v>
      </c>
      <c r="F168" s="195" t="s">
        <v>154</v>
      </c>
      <c r="G168" s="193"/>
      <c r="H168" s="196">
        <v>61.47</v>
      </c>
      <c r="I168" s="197"/>
      <c r="J168" s="193"/>
      <c r="K168" s="193"/>
      <c r="L168" s="198"/>
      <c r="M168" s="199"/>
      <c r="N168" s="200"/>
      <c r="O168" s="200"/>
      <c r="P168" s="200"/>
      <c r="Q168" s="200"/>
      <c r="R168" s="200"/>
      <c r="S168" s="200"/>
      <c r="T168" s="201"/>
      <c r="AT168" s="202" t="s">
        <v>127</v>
      </c>
      <c r="AU168" s="202" t="s">
        <v>83</v>
      </c>
      <c r="AV168" s="13" t="s">
        <v>83</v>
      </c>
      <c r="AW168" s="13" t="s">
        <v>35</v>
      </c>
      <c r="AX168" s="13" t="s">
        <v>74</v>
      </c>
      <c r="AY168" s="202" t="s">
        <v>115</v>
      </c>
    </row>
    <row r="169" spans="2:51" s="13" customFormat="1" ht="11.25">
      <c r="B169" s="192"/>
      <c r="C169" s="193"/>
      <c r="D169" s="185" t="s">
        <v>127</v>
      </c>
      <c r="E169" s="194" t="s">
        <v>21</v>
      </c>
      <c r="F169" s="195" t="s">
        <v>155</v>
      </c>
      <c r="G169" s="193"/>
      <c r="H169" s="196">
        <v>2.7</v>
      </c>
      <c r="I169" s="197"/>
      <c r="J169" s="193"/>
      <c r="K169" s="193"/>
      <c r="L169" s="198"/>
      <c r="M169" s="199"/>
      <c r="N169" s="200"/>
      <c r="O169" s="200"/>
      <c r="P169" s="200"/>
      <c r="Q169" s="200"/>
      <c r="R169" s="200"/>
      <c r="S169" s="200"/>
      <c r="T169" s="201"/>
      <c r="AT169" s="202" t="s">
        <v>127</v>
      </c>
      <c r="AU169" s="202" t="s">
        <v>83</v>
      </c>
      <c r="AV169" s="13" t="s">
        <v>83</v>
      </c>
      <c r="AW169" s="13" t="s">
        <v>35</v>
      </c>
      <c r="AX169" s="13" t="s">
        <v>74</v>
      </c>
      <c r="AY169" s="202" t="s">
        <v>115</v>
      </c>
    </row>
    <row r="170" spans="2:51" s="13" customFormat="1" ht="11.25">
      <c r="B170" s="192"/>
      <c r="C170" s="193"/>
      <c r="D170" s="185" t="s">
        <v>127</v>
      </c>
      <c r="E170" s="194" t="s">
        <v>21</v>
      </c>
      <c r="F170" s="195" t="s">
        <v>156</v>
      </c>
      <c r="G170" s="193"/>
      <c r="H170" s="196">
        <v>-3.422</v>
      </c>
      <c r="I170" s="197"/>
      <c r="J170" s="193"/>
      <c r="K170" s="193"/>
      <c r="L170" s="198"/>
      <c r="M170" s="199"/>
      <c r="N170" s="200"/>
      <c r="O170" s="200"/>
      <c r="P170" s="200"/>
      <c r="Q170" s="200"/>
      <c r="R170" s="200"/>
      <c r="S170" s="200"/>
      <c r="T170" s="201"/>
      <c r="AT170" s="202" t="s">
        <v>127</v>
      </c>
      <c r="AU170" s="202" t="s">
        <v>83</v>
      </c>
      <c r="AV170" s="13" t="s">
        <v>83</v>
      </c>
      <c r="AW170" s="13" t="s">
        <v>35</v>
      </c>
      <c r="AX170" s="13" t="s">
        <v>74</v>
      </c>
      <c r="AY170" s="202" t="s">
        <v>115</v>
      </c>
    </row>
    <row r="171" spans="2:51" s="15" customFormat="1" ht="11.25">
      <c r="B171" s="214"/>
      <c r="C171" s="215"/>
      <c r="D171" s="185" t="s">
        <v>127</v>
      </c>
      <c r="E171" s="216" t="s">
        <v>21</v>
      </c>
      <c r="F171" s="217" t="s">
        <v>140</v>
      </c>
      <c r="G171" s="215"/>
      <c r="H171" s="218">
        <v>60.748000000000005</v>
      </c>
      <c r="I171" s="219"/>
      <c r="J171" s="215"/>
      <c r="K171" s="215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127</v>
      </c>
      <c r="AU171" s="224" t="s">
        <v>83</v>
      </c>
      <c r="AV171" s="15" t="s">
        <v>141</v>
      </c>
      <c r="AW171" s="15" t="s">
        <v>35</v>
      </c>
      <c r="AX171" s="15" t="s">
        <v>74</v>
      </c>
      <c r="AY171" s="224" t="s">
        <v>115</v>
      </c>
    </row>
    <row r="172" spans="2:51" s="13" customFormat="1" ht="11.25">
      <c r="B172" s="192"/>
      <c r="C172" s="193"/>
      <c r="D172" s="185" t="s">
        <v>127</v>
      </c>
      <c r="E172" s="194" t="s">
        <v>21</v>
      </c>
      <c r="F172" s="195" t="s">
        <v>223</v>
      </c>
      <c r="G172" s="193"/>
      <c r="H172" s="196">
        <v>-0.598</v>
      </c>
      <c r="I172" s="197"/>
      <c r="J172" s="193"/>
      <c r="K172" s="193"/>
      <c r="L172" s="198"/>
      <c r="M172" s="199"/>
      <c r="N172" s="200"/>
      <c r="O172" s="200"/>
      <c r="P172" s="200"/>
      <c r="Q172" s="200"/>
      <c r="R172" s="200"/>
      <c r="S172" s="200"/>
      <c r="T172" s="201"/>
      <c r="AT172" s="202" t="s">
        <v>127</v>
      </c>
      <c r="AU172" s="202" t="s">
        <v>83</v>
      </c>
      <c r="AV172" s="13" t="s">
        <v>83</v>
      </c>
      <c r="AW172" s="13" t="s">
        <v>35</v>
      </c>
      <c r="AX172" s="13" t="s">
        <v>74</v>
      </c>
      <c r="AY172" s="202" t="s">
        <v>115</v>
      </c>
    </row>
    <row r="173" spans="2:51" s="13" customFormat="1" ht="11.25">
      <c r="B173" s="192"/>
      <c r="C173" s="193"/>
      <c r="D173" s="185" t="s">
        <v>127</v>
      </c>
      <c r="E173" s="194" t="s">
        <v>21</v>
      </c>
      <c r="F173" s="195" t="s">
        <v>224</v>
      </c>
      <c r="G173" s="193"/>
      <c r="H173" s="196">
        <v>-0.57</v>
      </c>
      <c r="I173" s="197"/>
      <c r="J173" s="193"/>
      <c r="K173" s="193"/>
      <c r="L173" s="198"/>
      <c r="M173" s="199"/>
      <c r="N173" s="200"/>
      <c r="O173" s="200"/>
      <c r="P173" s="200"/>
      <c r="Q173" s="200"/>
      <c r="R173" s="200"/>
      <c r="S173" s="200"/>
      <c r="T173" s="201"/>
      <c r="AT173" s="202" t="s">
        <v>127</v>
      </c>
      <c r="AU173" s="202" t="s">
        <v>83</v>
      </c>
      <c r="AV173" s="13" t="s">
        <v>83</v>
      </c>
      <c r="AW173" s="13" t="s">
        <v>35</v>
      </c>
      <c r="AX173" s="13" t="s">
        <v>74</v>
      </c>
      <c r="AY173" s="202" t="s">
        <v>115</v>
      </c>
    </row>
    <row r="174" spans="2:51" s="13" customFormat="1" ht="11.25">
      <c r="B174" s="192"/>
      <c r="C174" s="193"/>
      <c r="D174" s="185" t="s">
        <v>127</v>
      </c>
      <c r="E174" s="194" t="s">
        <v>21</v>
      </c>
      <c r="F174" s="195" t="s">
        <v>225</v>
      </c>
      <c r="G174" s="193"/>
      <c r="H174" s="196">
        <v>-15.572</v>
      </c>
      <c r="I174" s="197"/>
      <c r="J174" s="193"/>
      <c r="K174" s="193"/>
      <c r="L174" s="198"/>
      <c r="M174" s="199"/>
      <c r="N174" s="200"/>
      <c r="O174" s="200"/>
      <c r="P174" s="200"/>
      <c r="Q174" s="200"/>
      <c r="R174" s="200"/>
      <c r="S174" s="200"/>
      <c r="T174" s="201"/>
      <c r="AT174" s="202" t="s">
        <v>127</v>
      </c>
      <c r="AU174" s="202" t="s">
        <v>83</v>
      </c>
      <c r="AV174" s="13" t="s">
        <v>83</v>
      </c>
      <c r="AW174" s="13" t="s">
        <v>35</v>
      </c>
      <c r="AX174" s="13" t="s">
        <v>74</v>
      </c>
      <c r="AY174" s="202" t="s">
        <v>115</v>
      </c>
    </row>
    <row r="175" spans="2:51" s="15" customFormat="1" ht="11.25">
      <c r="B175" s="214"/>
      <c r="C175" s="215"/>
      <c r="D175" s="185" t="s">
        <v>127</v>
      </c>
      <c r="E175" s="216" t="s">
        <v>21</v>
      </c>
      <c r="F175" s="217" t="s">
        <v>140</v>
      </c>
      <c r="G175" s="215"/>
      <c r="H175" s="218">
        <v>-16.74</v>
      </c>
      <c r="I175" s="219"/>
      <c r="J175" s="215"/>
      <c r="K175" s="215"/>
      <c r="L175" s="220"/>
      <c r="M175" s="221"/>
      <c r="N175" s="222"/>
      <c r="O175" s="222"/>
      <c r="P175" s="222"/>
      <c r="Q175" s="222"/>
      <c r="R175" s="222"/>
      <c r="S175" s="222"/>
      <c r="T175" s="223"/>
      <c r="AT175" s="224" t="s">
        <v>127</v>
      </c>
      <c r="AU175" s="224" t="s">
        <v>83</v>
      </c>
      <c r="AV175" s="15" t="s">
        <v>141</v>
      </c>
      <c r="AW175" s="15" t="s">
        <v>35</v>
      </c>
      <c r="AX175" s="15" t="s">
        <v>74</v>
      </c>
      <c r="AY175" s="224" t="s">
        <v>115</v>
      </c>
    </row>
    <row r="176" spans="2:51" s="13" customFormat="1" ht="22.5">
      <c r="B176" s="192"/>
      <c r="C176" s="193"/>
      <c r="D176" s="185" t="s">
        <v>127</v>
      </c>
      <c r="E176" s="194" t="s">
        <v>21</v>
      </c>
      <c r="F176" s="195" t="s">
        <v>139</v>
      </c>
      <c r="G176" s="193"/>
      <c r="H176" s="196">
        <v>16.875</v>
      </c>
      <c r="I176" s="197"/>
      <c r="J176" s="193"/>
      <c r="K176" s="193"/>
      <c r="L176" s="198"/>
      <c r="M176" s="199"/>
      <c r="N176" s="200"/>
      <c r="O176" s="200"/>
      <c r="P176" s="200"/>
      <c r="Q176" s="200"/>
      <c r="R176" s="200"/>
      <c r="S176" s="200"/>
      <c r="T176" s="201"/>
      <c r="AT176" s="202" t="s">
        <v>127</v>
      </c>
      <c r="AU176" s="202" t="s">
        <v>83</v>
      </c>
      <c r="AV176" s="13" t="s">
        <v>83</v>
      </c>
      <c r="AW176" s="13" t="s">
        <v>35</v>
      </c>
      <c r="AX176" s="13" t="s">
        <v>74</v>
      </c>
      <c r="AY176" s="202" t="s">
        <v>115</v>
      </c>
    </row>
    <row r="177" spans="2:51" s="15" customFormat="1" ht="11.25">
      <c r="B177" s="214"/>
      <c r="C177" s="215"/>
      <c r="D177" s="185" t="s">
        <v>127</v>
      </c>
      <c r="E177" s="216" t="s">
        <v>21</v>
      </c>
      <c r="F177" s="217" t="s">
        <v>140</v>
      </c>
      <c r="G177" s="215"/>
      <c r="H177" s="218">
        <v>16.875</v>
      </c>
      <c r="I177" s="219"/>
      <c r="J177" s="215"/>
      <c r="K177" s="215"/>
      <c r="L177" s="220"/>
      <c r="M177" s="221"/>
      <c r="N177" s="222"/>
      <c r="O177" s="222"/>
      <c r="P177" s="222"/>
      <c r="Q177" s="222"/>
      <c r="R177" s="222"/>
      <c r="S177" s="222"/>
      <c r="T177" s="223"/>
      <c r="AT177" s="224" t="s">
        <v>127</v>
      </c>
      <c r="AU177" s="224" t="s">
        <v>83</v>
      </c>
      <c r="AV177" s="15" t="s">
        <v>141</v>
      </c>
      <c r="AW177" s="15" t="s">
        <v>35</v>
      </c>
      <c r="AX177" s="15" t="s">
        <v>74</v>
      </c>
      <c r="AY177" s="224" t="s">
        <v>115</v>
      </c>
    </row>
    <row r="178" spans="2:51" s="14" customFormat="1" ht="11.25">
      <c r="B178" s="203"/>
      <c r="C178" s="204"/>
      <c r="D178" s="185" t="s">
        <v>127</v>
      </c>
      <c r="E178" s="205" t="s">
        <v>21</v>
      </c>
      <c r="F178" s="206" t="s">
        <v>130</v>
      </c>
      <c r="G178" s="204"/>
      <c r="H178" s="207">
        <v>71.203</v>
      </c>
      <c r="I178" s="208"/>
      <c r="J178" s="204"/>
      <c r="K178" s="204"/>
      <c r="L178" s="209"/>
      <c r="M178" s="210"/>
      <c r="N178" s="211"/>
      <c r="O178" s="211"/>
      <c r="P178" s="211"/>
      <c r="Q178" s="211"/>
      <c r="R178" s="211"/>
      <c r="S178" s="211"/>
      <c r="T178" s="212"/>
      <c r="AT178" s="213" t="s">
        <v>127</v>
      </c>
      <c r="AU178" s="213" t="s">
        <v>83</v>
      </c>
      <c r="AV178" s="14" t="s">
        <v>121</v>
      </c>
      <c r="AW178" s="14" t="s">
        <v>35</v>
      </c>
      <c r="AX178" s="14" t="s">
        <v>79</v>
      </c>
      <c r="AY178" s="213" t="s">
        <v>115</v>
      </c>
    </row>
    <row r="179" spans="1:65" s="2" customFormat="1" ht="37.9" customHeight="1">
      <c r="A179" s="35"/>
      <c r="B179" s="36"/>
      <c r="C179" s="171" t="s">
        <v>226</v>
      </c>
      <c r="D179" s="171" t="s">
        <v>117</v>
      </c>
      <c r="E179" s="172" t="s">
        <v>227</v>
      </c>
      <c r="F179" s="173" t="s">
        <v>228</v>
      </c>
      <c r="G179" s="174" t="s">
        <v>133</v>
      </c>
      <c r="H179" s="175">
        <v>712.03</v>
      </c>
      <c r="I179" s="176"/>
      <c r="J179" s="177">
        <f>ROUND(I179*H179,2)</f>
        <v>0</v>
      </c>
      <c r="K179" s="178"/>
      <c r="L179" s="40"/>
      <c r="M179" s="179" t="s">
        <v>21</v>
      </c>
      <c r="N179" s="180" t="s">
        <v>45</v>
      </c>
      <c r="O179" s="65"/>
      <c r="P179" s="181">
        <f>O179*H179</f>
        <v>0</v>
      </c>
      <c r="Q179" s="181">
        <v>0</v>
      </c>
      <c r="R179" s="181">
        <f>Q179*H179</f>
        <v>0</v>
      </c>
      <c r="S179" s="181">
        <v>0</v>
      </c>
      <c r="T179" s="18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3" t="s">
        <v>121</v>
      </c>
      <c r="AT179" s="183" t="s">
        <v>117</v>
      </c>
      <c r="AU179" s="183" t="s">
        <v>83</v>
      </c>
      <c r="AY179" s="18" t="s">
        <v>115</v>
      </c>
      <c r="BE179" s="184">
        <f>IF(N179="základní",J179,0)</f>
        <v>0</v>
      </c>
      <c r="BF179" s="184">
        <f>IF(N179="snížená",J179,0)</f>
        <v>0</v>
      </c>
      <c r="BG179" s="184">
        <f>IF(N179="zákl. přenesená",J179,0)</f>
        <v>0</v>
      </c>
      <c r="BH179" s="184">
        <f>IF(N179="sníž. přenesená",J179,0)</f>
        <v>0</v>
      </c>
      <c r="BI179" s="184">
        <f>IF(N179="nulová",J179,0)</f>
        <v>0</v>
      </c>
      <c r="BJ179" s="18" t="s">
        <v>79</v>
      </c>
      <c r="BK179" s="184">
        <f>ROUND(I179*H179,2)</f>
        <v>0</v>
      </c>
      <c r="BL179" s="18" t="s">
        <v>121</v>
      </c>
      <c r="BM179" s="183" t="s">
        <v>229</v>
      </c>
    </row>
    <row r="180" spans="1:47" s="2" customFormat="1" ht="48.75">
      <c r="A180" s="35"/>
      <c r="B180" s="36"/>
      <c r="C180" s="37"/>
      <c r="D180" s="185" t="s">
        <v>123</v>
      </c>
      <c r="E180" s="37"/>
      <c r="F180" s="186" t="s">
        <v>230</v>
      </c>
      <c r="G180" s="37"/>
      <c r="H180" s="37"/>
      <c r="I180" s="187"/>
      <c r="J180" s="37"/>
      <c r="K180" s="37"/>
      <c r="L180" s="40"/>
      <c r="M180" s="188"/>
      <c r="N180" s="189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123</v>
      </c>
      <c r="AU180" s="18" t="s">
        <v>83</v>
      </c>
    </row>
    <row r="181" spans="1:47" s="2" customFormat="1" ht="11.25">
      <c r="A181" s="35"/>
      <c r="B181" s="36"/>
      <c r="C181" s="37"/>
      <c r="D181" s="190" t="s">
        <v>125</v>
      </c>
      <c r="E181" s="37"/>
      <c r="F181" s="191" t="s">
        <v>231</v>
      </c>
      <c r="G181" s="37"/>
      <c r="H181" s="37"/>
      <c r="I181" s="187"/>
      <c r="J181" s="37"/>
      <c r="K181" s="37"/>
      <c r="L181" s="40"/>
      <c r="M181" s="188"/>
      <c r="N181" s="189"/>
      <c r="O181" s="65"/>
      <c r="P181" s="65"/>
      <c r="Q181" s="65"/>
      <c r="R181" s="65"/>
      <c r="S181" s="65"/>
      <c r="T181" s="66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125</v>
      </c>
      <c r="AU181" s="18" t="s">
        <v>83</v>
      </c>
    </row>
    <row r="182" spans="2:51" s="13" customFormat="1" ht="11.25">
      <c r="B182" s="192"/>
      <c r="C182" s="193"/>
      <c r="D182" s="185" t="s">
        <v>127</v>
      </c>
      <c r="E182" s="194" t="s">
        <v>21</v>
      </c>
      <c r="F182" s="195" t="s">
        <v>137</v>
      </c>
      <c r="G182" s="193"/>
      <c r="H182" s="196">
        <v>10.8</v>
      </c>
      <c r="I182" s="197"/>
      <c r="J182" s="193"/>
      <c r="K182" s="193"/>
      <c r="L182" s="198"/>
      <c r="M182" s="199"/>
      <c r="N182" s="200"/>
      <c r="O182" s="200"/>
      <c r="P182" s="200"/>
      <c r="Q182" s="200"/>
      <c r="R182" s="200"/>
      <c r="S182" s="200"/>
      <c r="T182" s="201"/>
      <c r="AT182" s="202" t="s">
        <v>127</v>
      </c>
      <c r="AU182" s="202" t="s">
        <v>83</v>
      </c>
      <c r="AV182" s="13" t="s">
        <v>83</v>
      </c>
      <c r="AW182" s="13" t="s">
        <v>35</v>
      </c>
      <c r="AX182" s="13" t="s">
        <v>74</v>
      </c>
      <c r="AY182" s="202" t="s">
        <v>115</v>
      </c>
    </row>
    <row r="183" spans="2:51" s="13" customFormat="1" ht="11.25">
      <c r="B183" s="192"/>
      <c r="C183" s="193"/>
      <c r="D183" s="185" t="s">
        <v>127</v>
      </c>
      <c r="E183" s="194" t="s">
        <v>21</v>
      </c>
      <c r="F183" s="195" t="s">
        <v>138</v>
      </c>
      <c r="G183" s="193"/>
      <c r="H183" s="196">
        <v>-0.48</v>
      </c>
      <c r="I183" s="197"/>
      <c r="J183" s="193"/>
      <c r="K183" s="193"/>
      <c r="L183" s="198"/>
      <c r="M183" s="199"/>
      <c r="N183" s="200"/>
      <c r="O183" s="200"/>
      <c r="P183" s="200"/>
      <c r="Q183" s="200"/>
      <c r="R183" s="200"/>
      <c r="S183" s="200"/>
      <c r="T183" s="201"/>
      <c r="AT183" s="202" t="s">
        <v>127</v>
      </c>
      <c r="AU183" s="202" t="s">
        <v>83</v>
      </c>
      <c r="AV183" s="13" t="s">
        <v>83</v>
      </c>
      <c r="AW183" s="13" t="s">
        <v>35</v>
      </c>
      <c r="AX183" s="13" t="s">
        <v>74</v>
      </c>
      <c r="AY183" s="202" t="s">
        <v>115</v>
      </c>
    </row>
    <row r="184" spans="2:51" s="15" customFormat="1" ht="11.25">
      <c r="B184" s="214"/>
      <c r="C184" s="215"/>
      <c r="D184" s="185" t="s">
        <v>127</v>
      </c>
      <c r="E184" s="216" t="s">
        <v>21</v>
      </c>
      <c r="F184" s="217" t="s">
        <v>140</v>
      </c>
      <c r="G184" s="215"/>
      <c r="H184" s="218">
        <v>10.32</v>
      </c>
      <c r="I184" s="219"/>
      <c r="J184" s="215"/>
      <c r="K184" s="215"/>
      <c r="L184" s="220"/>
      <c r="M184" s="221"/>
      <c r="N184" s="222"/>
      <c r="O184" s="222"/>
      <c r="P184" s="222"/>
      <c r="Q184" s="222"/>
      <c r="R184" s="222"/>
      <c r="S184" s="222"/>
      <c r="T184" s="223"/>
      <c r="AT184" s="224" t="s">
        <v>127</v>
      </c>
      <c r="AU184" s="224" t="s">
        <v>83</v>
      </c>
      <c r="AV184" s="15" t="s">
        <v>141</v>
      </c>
      <c r="AW184" s="15" t="s">
        <v>35</v>
      </c>
      <c r="AX184" s="15" t="s">
        <v>74</v>
      </c>
      <c r="AY184" s="224" t="s">
        <v>115</v>
      </c>
    </row>
    <row r="185" spans="2:51" s="13" customFormat="1" ht="11.25">
      <c r="B185" s="192"/>
      <c r="C185" s="193"/>
      <c r="D185" s="185" t="s">
        <v>127</v>
      </c>
      <c r="E185" s="194" t="s">
        <v>21</v>
      </c>
      <c r="F185" s="195" t="s">
        <v>154</v>
      </c>
      <c r="G185" s="193"/>
      <c r="H185" s="196">
        <v>61.47</v>
      </c>
      <c r="I185" s="197"/>
      <c r="J185" s="193"/>
      <c r="K185" s="193"/>
      <c r="L185" s="198"/>
      <c r="M185" s="199"/>
      <c r="N185" s="200"/>
      <c r="O185" s="200"/>
      <c r="P185" s="200"/>
      <c r="Q185" s="200"/>
      <c r="R185" s="200"/>
      <c r="S185" s="200"/>
      <c r="T185" s="201"/>
      <c r="AT185" s="202" t="s">
        <v>127</v>
      </c>
      <c r="AU185" s="202" t="s">
        <v>83</v>
      </c>
      <c r="AV185" s="13" t="s">
        <v>83</v>
      </c>
      <c r="AW185" s="13" t="s">
        <v>35</v>
      </c>
      <c r="AX185" s="13" t="s">
        <v>74</v>
      </c>
      <c r="AY185" s="202" t="s">
        <v>115</v>
      </c>
    </row>
    <row r="186" spans="2:51" s="13" customFormat="1" ht="11.25">
      <c r="B186" s="192"/>
      <c r="C186" s="193"/>
      <c r="D186" s="185" t="s">
        <v>127</v>
      </c>
      <c r="E186" s="194" t="s">
        <v>21</v>
      </c>
      <c r="F186" s="195" t="s">
        <v>155</v>
      </c>
      <c r="G186" s="193"/>
      <c r="H186" s="196">
        <v>2.7</v>
      </c>
      <c r="I186" s="197"/>
      <c r="J186" s="193"/>
      <c r="K186" s="193"/>
      <c r="L186" s="198"/>
      <c r="M186" s="199"/>
      <c r="N186" s="200"/>
      <c r="O186" s="200"/>
      <c r="P186" s="200"/>
      <c r="Q186" s="200"/>
      <c r="R186" s="200"/>
      <c r="S186" s="200"/>
      <c r="T186" s="201"/>
      <c r="AT186" s="202" t="s">
        <v>127</v>
      </c>
      <c r="AU186" s="202" t="s">
        <v>83</v>
      </c>
      <c r="AV186" s="13" t="s">
        <v>83</v>
      </c>
      <c r="AW186" s="13" t="s">
        <v>35</v>
      </c>
      <c r="AX186" s="13" t="s">
        <v>74</v>
      </c>
      <c r="AY186" s="202" t="s">
        <v>115</v>
      </c>
    </row>
    <row r="187" spans="2:51" s="13" customFormat="1" ht="11.25">
      <c r="B187" s="192"/>
      <c r="C187" s="193"/>
      <c r="D187" s="185" t="s">
        <v>127</v>
      </c>
      <c r="E187" s="194" t="s">
        <v>21</v>
      </c>
      <c r="F187" s="195" t="s">
        <v>156</v>
      </c>
      <c r="G187" s="193"/>
      <c r="H187" s="196">
        <v>-3.422</v>
      </c>
      <c r="I187" s="197"/>
      <c r="J187" s="193"/>
      <c r="K187" s="193"/>
      <c r="L187" s="198"/>
      <c r="M187" s="199"/>
      <c r="N187" s="200"/>
      <c r="O187" s="200"/>
      <c r="P187" s="200"/>
      <c r="Q187" s="200"/>
      <c r="R187" s="200"/>
      <c r="S187" s="200"/>
      <c r="T187" s="201"/>
      <c r="AT187" s="202" t="s">
        <v>127</v>
      </c>
      <c r="AU187" s="202" t="s">
        <v>83</v>
      </c>
      <c r="AV187" s="13" t="s">
        <v>83</v>
      </c>
      <c r="AW187" s="13" t="s">
        <v>35</v>
      </c>
      <c r="AX187" s="13" t="s">
        <v>74</v>
      </c>
      <c r="AY187" s="202" t="s">
        <v>115</v>
      </c>
    </row>
    <row r="188" spans="2:51" s="15" customFormat="1" ht="11.25">
      <c r="B188" s="214"/>
      <c r="C188" s="215"/>
      <c r="D188" s="185" t="s">
        <v>127</v>
      </c>
      <c r="E188" s="216" t="s">
        <v>21</v>
      </c>
      <c r="F188" s="217" t="s">
        <v>140</v>
      </c>
      <c r="G188" s="215"/>
      <c r="H188" s="218">
        <v>60.748000000000005</v>
      </c>
      <c r="I188" s="219"/>
      <c r="J188" s="215"/>
      <c r="K188" s="215"/>
      <c r="L188" s="220"/>
      <c r="M188" s="221"/>
      <c r="N188" s="222"/>
      <c r="O188" s="222"/>
      <c r="P188" s="222"/>
      <c r="Q188" s="222"/>
      <c r="R188" s="222"/>
      <c r="S188" s="222"/>
      <c r="T188" s="223"/>
      <c r="AT188" s="224" t="s">
        <v>127</v>
      </c>
      <c r="AU188" s="224" t="s">
        <v>83</v>
      </c>
      <c r="AV188" s="15" t="s">
        <v>141</v>
      </c>
      <c r="AW188" s="15" t="s">
        <v>35</v>
      </c>
      <c r="AX188" s="15" t="s">
        <v>74</v>
      </c>
      <c r="AY188" s="224" t="s">
        <v>115</v>
      </c>
    </row>
    <row r="189" spans="2:51" s="13" customFormat="1" ht="11.25">
      <c r="B189" s="192"/>
      <c r="C189" s="193"/>
      <c r="D189" s="185" t="s">
        <v>127</v>
      </c>
      <c r="E189" s="194" t="s">
        <v>21</v>
      </c>
      <c r="F189" s="195" t="s">
        <v>223</v>
      </c>
      <c r="G189" s="193"/>
      <c r="H189" s="196">
        <v>-0.598</v>
      </c>
      <c r="I189" s="197"/>
      <c r="J189" s="193"/>
      <c r="K189" s="193"/>
      <c r="L189" s="198"/>
      <c r="M189" s="199"/>
      <c r="N189" s="200"/>
      <c r="O189" s="200"/>
      <c r="P189" s="200"/>
      <c r="Q189" s="200"/>
      <c r="R189" s="200"/>
      <c r="S189" s="200"/>
      <c r="T189" s="201"/>
      <c r="AT189" s="202" t="s">
        <v>127</v>
      </c>
      <c r="AU189" s="202" t="s">
        <v>83</v>
      </c>
      <c r="AV189" s="13" t="s">
        <v>83</v>
      </c>
      <c r="AW189" s="13" t="s">
        <v>35</v>
      </c>
      <c r="AX189" s="13" t="s">
        <v>74</v>
      </c>
      <c r="AY189" s="202" t="s">
        <v>115</v>
      </c>
    </row>
    <row r="190" spans="2:51" s="13" customFormat="1" ht="11.25">
      <c r="B190" s="192"/>
      <c r="C190" s="193"/>
      <c r="D190" s="185" t="s">
        <v>127</v>
      </c>
      <c r="E190" s="194" t="s">
        <v>21</v>
      </c>
      <c r="F190" s="195" t="s">
        <v>224</v>
      </c>
      <c r="G190" s="193"/>
      <c r="H190" s="196">
        <v>-0.57</v>
      </c>
      <c r="I190" s="197"/>
      <c r="J190" s="193"/>
      <c r="K190" s="193"/>
      <c r="L190" s="198"/>
      <c r="M190" s="199"/>
      <c r="N190" s="200"/>
      <c r="O190" s="200"/>
      <c r="P190" s="200"/>
      <c r="Q190" s="200"/>
      <c r="R190" s="200"/>
      <c r="S190" s="200"/>
      <c r="T190" s="201"/>
      <c r="AT190" s="202" t="s">
        <v>127</v>
      </c>
      <c r="AU190" s="202" t="s">
        <v>83</v>
      </c>
      <c r="AV190" s="13" t="s">
        <v>83</v>
      </c>
      <c r="AW190" s="13" t="s">
        <v>35</v>
      </c>
      <c r="AX190" s="13" t="s">
        <v>74</v>
      </c>
      <c r="AY190" s="202" t="s">
        <v>115</v>
      </c>
    </row>
    <row r="191" spans="2:51" s="13" customFormat="1" ht="11.25">
      <c r="B191" s="192"/>
      <c r="C191" s="193"/>
      <c r="D191" s="185" t="s">
        <v>127</v>
      </c>
      <c r="E191" s="194" t="s">
        <v>21</v>
      </c>
      <c r="F191" s="195" t="s">
        <v>225</v>
      </c>
      <c r="G191" s="193"/>
      <c r="H191" s="196">
        <v>-15.572</v>
      </c>
      <c r="I191" s="197"/>
      <c r="J191" s="193"/>
      <c r="K191" s="193"/>
      <c r="L191" s="198"/>
      <c r="M191" s="199"/>
      <c r="N191" s="200"/>
      <c r="O191" s="200"/>
      <c r="P191" s="200"/>
      <c r="Q191" s="200"/>
      <c r="R191" s="200"/>
      <c r="S191" s="200"/>
      <c r="T191" s="201"/>
      <c r="AT191" s="202" t="s">
        <v>127</v>
      </c>
      <c r="AU191" s="202" t="s">
        <v>83</v>
      </c>
      <c r="AV191" s="13" t="s">
        <v>83</v>
      </c>
      <c r="AW191" s="13" t="s">
        <v>35</v>
      </c>
      <c r="AX191" s="13" t="s">
        <v>74</v>
      </c>
      <c r="AY191" s="202" t="s">
        <v>115</v>
      </c>
    </row>
    <row r="192" spans="2:51" s="15" customFormat="1" ht="11.25">
      <c r="B192" s="214"/>
      <c r="C192" s="215"/>
      <c r="D192" s="185" t="s">
        <v>127</v>
      </c>
      <c r="E192" s="216" t="s">
        <v>21</v>
      </c>
      <c r="F192" s="217" t="s">
        <v>140</v>
      </c>
      <c r="G192" s="215"/>
      <c r="H192" s="218">
        <v>-16.74</v>
      </c>
      <c r="I192" s="219"/>
      <c r="J192" s="215"/>
      <c r="K192" s="215"/>
      <c r="L192" s="220"/>
      <c r="M192" s="221"/>
      <c r="N192" s="222"/>
      <c r="O192" s="222"/>
      <c r="P192" s="222"/>
      <c r="Q192" s="222"/>
      <c r="R192" s="222"/>
      <c r="S192" s="222"/>
      <c r="T192" s="223"/>
      <c r="AT192" s="224" t="s">
        <v>127</v>
      </c>
      <c r="AU192" s="224" t="s">
        <v>83</v>
      </c>
      <c r="AV192" s="15" t="s">
        <v>141</v>
      </c>
      <c r="AW192" s="15" t="s">
        <v>35</v>
      </c>
      <c r="AX192" s="15" t="s">
        <v>74</v>
      </c>
      <c r="AY192" s="224" t="s">
        <v>115</v>
      </c>
    </row>
    <row r="193" spans="2:51" s="13" customFormat="1" ht="22.5">
      <c r="B193" s="192"/>
      <c r="C193" s="193"/>
      <c r="D193" s="185" t="s">
        <v>127</v>
      </c>
      <c r="E193" s="194" t="s">
        <v>21</v>
      </c>
      <c r="F193" s="195" t="s">
        <v>139</v>
      </c>
      <c r="G193" s="193"/>
      <c r="H193" s="196">
        <v>16.875</v>
      </c>
      <c r="I193" s="197"/>
      <c r="J193" s="193"/>
      <c r="K193" s="193"/>
      <c r="L193" s="198"/>
      <c r="M193" s="199"/>
      <c r="N193" s="200"/>
      <c r="O193" s="200"/>
      <c r="P193" s="200"/>
      <c r="Q193" s="200"/>
      <c r="R193" s="200"/>
      <c r="S193" s="200"/>
      <c r="T193" s="201"/>
      <c r="AT193" s="202" t="s">
        <v>127</v>
      </c>
      <c r="AU193" s="202" t="s">
        <v>83</v>
      </c>
      <c r="AV193" s="13" t="s">
        <v>83</v>
      </c>
      <c r="AW193" s="13" t="s">
        <v>35</v>
      </c>
      <c r="AX193" s="13" t="s">
        <v>74</v>
      </c>
      <c r="AY193" s="202" t="s">
        <v>115</v>
      </c>
    </row>
    <row r="194" spans="2:51" s="15" customFormat="1" ht="11.25">
      <c r="B194" s="214"/>
      <c r="C194" s="215"/>
      <c r="D194" s="185" t="s">
        <v>127</v>
      </c>
      <c r="E194" s="216" t="s">
        <v>21</v>
      </c>
      <c r="F194" s="217" t="s">
        <v>140</v>
      </c>
      <c r="G194" s="215"/>
      <c r="H194" s="218">
        <v>16.875</v>
      </c>
      <c r="I194" s="219"/>
      <c r="J194" s="215"/>
      <c r="K194" s="215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127</v>
      </c>
      <c r="AU194" s="224" t="s">
        <v>83</v>
      </c>
      <c r="AV194" s="15" t="s">
        <v>141</v>
      </c>
      <c r="AW194" s="15" t="s">
        <v>35</v>
      </c>
      <c r="AX194" s="15" t="s">
        <v>74</v>
      </c>
      <c r="AY194" s="224" t="s">
        <v>115</v>
      </c>
    </row>
    <row r="195" spans="2:51" s="14" customFormat="1" ht="11.25">
      <c r="B195" s="203"/>
      <c r="C195" s="204"/>
      <c r="D195" s="185" t="s">
        <v>127</v>
      </c>
      <c r="E195" s="205" t="s">
        <v>21</v>
      </c>
      <c r="F195" s="206" t="s">
        <v>130</v>
      </c>
      <c r="G195" s="204"/>
      <c r="H195" s="207">
        <v>71.203</v>
      </c>
      <c r="I195" s="208"/>
      <c r="J195" s="204"/>
      <c r="K195" s="204"/>
      <c r="L195" s="209"/>
      <c r="M195" s="210"/>
      <c r="N195" s="211"/>
      <c r="O195" s="211"/>
      <c r="P195" s="211"/>
      <c r="Q195" s="211"/>
      <c r="R195" s="211"/>
      <c r="S195" s="211"/>
      <c r="T195" s="212"/>
      <c r="AT195" s="213" t="s">
        <v>127</v>
      </c>
      <c r="AU195" s="213" t="s">
        <v>83</v>
      </c>
      <c r="AV195" s="14" t="s">
        <v>121</v>
      </c>
      <c r="AW195" s="14" t="s">
        <v>35</v>
      </c>
      <c r="AX195" s="14" t="s">
        <v>74</v>
      </c>
      <c r="AY195" s="213" t="s">
        <v>115</v>
      </c>
    </row>
    <row r="196" spans="2:51" s="13" customFormat="1" ht="11.25">
      <c r="B196" s="192"/>
      <c r="C196" s="193"/>
      <c r="D196" s="185" t="s">
        <v>127</v>
      </c>
      <c r="E196" s="194" t="s">
        <v>21</v>
      </c>
      <c r="F196" s="195" t="s">
        <v>232</v>
      </c>
      <c r="G196" s="193"/>
      <c r="H196" s="196">
        <v>712.03</v>
      </c>
      <c r="I196" s="197"/>
      <c r="J196" s="193"/>
      <c r="K196" s="193"/>
      <c r="L196" s="198"/>
      <c r="M196" s="199"/>
      <c r="N196" s="200"/>
      <c r="O196" s="200"/>
      <c r="P196" s="200"/>
      <c r="Q196" s="200"/>
      <c r="R196" s="200"/>
      <c r="S196" s="200"/>
      <c r="T196" s="201"/>
      <c r="AT196" s="202" t="s">
        <v>127</v>
      </c>
      <c r="AU196" s="202" t="s">
        <v>83</v>
      </c>
      <c r="AV196" s="13" t="s">
        <v>83</v>
      </c>
      <c r="AW196" s="13" t="s">
        <v>35</v>
      </c>
      <c r="AX196" s="13" t="s">
        <v>79</v>
      </c>
      <c r="AY196" s="202" t="s">
        <v>115</v>
      </c>
    </row>
    <row r="197" spans="1:65" s="2" customFormat="1" ht="24.2" customHeight="1">
      <c r="A197" s="35"/>
      <c r="B197" s="36"/>
      <c r="C197" s="171" t="s">
        <v>8</v>
      </c>
      <c r="D197" s="171" t="s">
        <v>117</v>
      </c>
      <c r="E197" s="172" t="s">
        <v>233</v>
      </c>
      <c r="F197" s="173" t="s">
        <v>234</v>
      </c>
      <c r="G197" s="174" t="s">
        <v>133</v>
      </c>
      <c r="H197" s="175">
        <v>121.423</v>
      </c>
      <c r="I197" s="176"/>
      <c r="J197" s="177">
        <f>ROUND(I197*H197,2)</f>
        <v>0</v>
      </c>
      <c r="K197" s="178"/>
      <c r="L197" s="40"/>
      <c r="M197" s="179" t="s">
        <v>21</v>
      </c>
      <c r="N197" s="180" t="s">
        <v>45</v>
      </c>
      <c r="O197" s="65"/>
      <c r="P197" s="181">
        <f>O197*H197</f>
        <v>0</v>
      </c>
      <c r="Q197" s="181">
        <v>0</v>
      </c>
      <c r="R197" s="181">
        <f>Q197*H197</f>
        <v>0</v>
      </c>
      <c r="S197" s="181">
        <v>0</v>
      </c>
      <c r="T197" s="182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3" t="s">
        <v>121</v>
      </c>
      <c r="AT197" s="183" t="s">
        <v>117</v>
      </c>
      <c r="AU197" s="183" t="s">
        <v>83</v>
      </c>
      <c r="AY197" s="18" t="s">
        <v>115</v>
      </c>
      <c r="BE197" s="184">
        <f>IF(N197="základní",J197,0)</f>
        <v>0</v>
      </c>
      <c r="BF197" s="184">
        <f>IF(N197="snížená",J197,0)</f>
        <v>0</v>
      </c>
      <c r="BG197" s="184">
        <f>IF(N197="zákl. přenesená",J197,0)</f>
        <v>0</v>
      </c>
      <c r="BH197" s="184">
        <f>IF(N197="sníž. přenesená",J197,0)</f>
        <v>0</v>
      </c>
      <c r="BI197" s="184">
        <f>IF(N197="nulová",J197,0)</f>
        <v>0</v>
      </c>
      <c r="BJ197" s="18" t="s">
        <v>79</v>
      </c>
      <c r="BK197" s="184">
        <f>ROUND(I197*H197,2)</f>
        <v>0</v>
      </c>
      <c r="BL197" s="18" t="s">
        <v>121</v>
      </c>
      <c r="BM197" s="183" t="s">
        <v>235</v>
      </c>
    </row>
    <row r="198" spans="1:47" s="2" customFormat="1" ht="29.25">
      <c r="A198" s="35"/>
      <c r="B198" s="36"/>
      <c r="C198" s="37"/>
      <c r="D198" s="185" t="s">
        <v>123</v>
      </c>
      <c r="E198" s="37"/>
      <c r="F198" s="186" t="s">
        <v>236</v>
      </c>
      <c r="G198" s="37"/>
      <c r="H198" s="37"/>
      <c r="I198" s="187"/>
      <c r="J198" s="37"/>
      <c r="K198" s="37"/>
      <c r="L198" s="40"/>
      <c r="M198" s="188"/>
      <c r="N198" s="189"/>
      <c r="O198" s="65"/>
      <c r="P198" s="65"/>
      <c r="Q198" s="65"/>
      <c r="R198" s="65"/>
      <c r="S198" s="65"/>
      <c r="T198" s="6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123</v>
      </c>
      <c r="AU198" s="18" t="s">
        <v>83</v>
      </c>
    </row>
    <row r="199" spans="1:47" s="2" customFormat="1" ht="11.25">
      <c r="A199" s="35"/>
      <c r="B199" s="36"/>
      <c r="C199" s="37"/>
      <c r="D199" s="190" t="s">
        <v>125</v>
      </c>
      <c r="E199" s="37"/>
      <c r="F199" s="191" t="s">
        <v>237</v>
      </c>
      <c r="G199" s="37"/>
      <c r="H199" s="37"/>
      <c r="I199" s="187"/>
      <c r="J199" s="37"/>
      <c r="K199" s="37"/>
      <c r="L199" s="40"/>
      <c r="M199" s="188"/>
      <c r="N199" s="189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125</v>
      </c>
      <c r="AU199" s="18" t="s">
        <v>83</v>
      </c>
    </row>
    <row r="200" spans="2:51" s="13" customFormat="1" ht="11.25">
      <c r="B200" s="192"/>
      <c r="C200" s="193"/>
      <c r="D200" s="185" t="s">
        <v>127</v>
      </c>
      <c r="E200" s="194" t="s">
        <v>21</v>
      </c>
      <c r="F200" s="195" t="s">
        <v>213</v>
      </c>
      <c r="G200" s="193"/>
      <c r="H200" s="196">
        <v>0.598</v>
      </c>
      <c r="I200" s="197"/>
      <c r="J200" s="193"/>
      <c r="K200" s="193"/>
      <c r="L200" s="198"/>
      <c r="M200" s="199"/>
      <c r="N200" s="200"/>
      <c r="O200" s="200"/>
      <c r="P200" s="200"/>
      <c r="Q200" s="200"/>
      <c r="R200" s="200"/>
      <c r="S200" s="200"/>
      <c r="T200" s="201"/>
      <c r="AT200" s="202" t="s">
        <v>127</v>
      </c>
      <c r="AU200" s="202" t="s">
        <v>83</v>
      </c>
      <c r="AV200" s="13" t="s">
        <v>83</v>
      </c>
      <c r="AW200" s="13" t="s">
        <v>35</v>
      </c>
      <c r="AX200" s="13" t="s">
        <v>74</v>
      </c>
      <c r="AY200" s="202" t="s">
        <v>115</v>
      </c>
    </row>
    <row r="201" spans="2:51" s="13" customFormat="1" ht="11.25">
      <c r="B201" s="192"/>
      <c r="C201" s="193"/>
      <c r="D201" s="185" t="s">
        <v>127</v>
      </c>
      <c r="E201" s="194" t="s">
        <v>21</v>
      </c>
      <c r="F201" s="195" t="s">
        <v>214</v>
      </c>
      <c r="G201" s="193"/>
      <c r="H201" s="196">
        <v>0.57</v>
      </c>
      <c r="I201" s="197"/>
      <c r="J201" s="193"/>
      <c r="K201" s="193"/>
      <c r="L201" s="198"/>
      <c r="M201" s="199"/>
      <c r="N201" s="200"/>
      <c r="O201" s="200"/>
      <c r="P201" s="200"/>
      <c r="Q201" s="200"/>
      <c r="R201" s="200"/>
      <c r="S201" s="200"/>
      <c r="T201" s="201"/>
      <c r="AT201" s="202" t="s">
        <v>127</v>
      </c>
      <c r="AU201" s="202" t="s">
        <v>83</v>
      </c>
      <c r="AV201" s="13" t="s">
        <v>83</v>
      </c>
      <c r="AW201" s="13" t="s">
        <v>35</v>
      </c>
      <c r="AX201" s="13" t="s">
        <v>74</v>
      </c>
      <c r="AY201" s="202" t="s">
        <v>115</v>
      </c>
    </row>
    <row r="202" spans="2:51" s="13" customFormat="1" ht="11.25">
      <c r="B202" s="192"/>
      <c r="C202" s="193"/>
      <c r="D202" s="185" t="s">
        <v>127</v>
      </c>
      <c r="E202" s="194" t="s">
        <v>21</v>
      </c>
      <c r="F202" s="195" t="s">
        <v>215</v>
      </c>
      <c r="G202" s="193"/>
      <c r="H202" s="196">
        <v>15.572</v>
      </c>
      <c r="I202" s="197"/>
      <c r="J202" s="193"/>
      <c r="K202" s="193"/>
      <c r="L202" s="198"/>
      <c r="M202" s="199"/>
      <c r="N202" s="200"/>
      <c r="O202" s="200"/>
      <c r="P202" s="200"/>
      <c r="Q202" s="200"/>
      <c r="R202" s="200"/>
      <c r="S202" s="200"/>
      <c r="T202" s="201"/>
      <c r="AT202" s="202" t="s">
        <v>127</v>
      </c>
      <c r="AU202" s="202" t="s">
        <v>83</v>
      </c>
      <c r="AV202" s="13" t="s">
        <v>83</v>
      </c>
      <c r="AW202" s="13" t="s">
        <v>35</v>
      </c>
      <c r="AX202" s="13" t="s">
        <v>74</v>
      </c>
      <c r="AY202" s="202" t="s">
        <v>115</v>
      </c>
    </row>
    <row r="203" spans="2:51" s="15" customFormat="1" ht="11.25">
      <c r="B203" s="214"/>
      <c r="C203" s="215"/>
      <c r="D203" s="185" t="s">
        <v>127</v>
      </c>
      <c r="E203" s="216" t="s">
        <v>21</v>
      </c>
      <c r="F203" s="217" t="s">
        <v>140</v>
      </c>
      <c r="G203" s="215"/>
      <c r="H203" s="218">
        <v>16.74</v>
      </c>
      <c r="I203" s="219"/>
      <c r="J203" s="215"/>
      <c r="K203" s="215"/>
      <c r="L203" s="220"/>
      <c r="M203" s="221"/>
      <c r="N203" s="222"/>
      <c r="O203" s="222"/>
      <c r="P203" s="222"/>
      <c r="Q203" s="222"/>
      <c r="R203" s="222"/>
      <c r="S203" s="222"/>
      <c r="T203" s="223"/>
      <c r="AT203" s="224" t="s">
        <v>127</v>
      </c>
      <c r="AU203" s="224" t="s">
        <v>83</v>
      </c>
      <c r="AV203" s="15" t="s">
        <v>141</v>
      </c>
      <c r="AW203" s="15" t="s">
        <v>35</v>
      </c>
      <c r="AX203" s="15" t="s">
        <v>74</v>
      </c>
      <c r="AY203" s="224" t="s">
        <v>115</v>
      </c>
    </row>
    <row r="204" spans="2:51" s="13" customFormat="1" ht="11.25">
      <c r="B204" s="192"/>
      <c r="C204" s="193"/>
      <c r="D204" s="185" t="s">
        <v>127</v>
      </c>
      <c r="E204" s="194" t="s">
        <v>21</v>
      </c>
      <c r="F204" s="195" t="s">
        <v>216</v>
      </c>
      <c r="G204" s="193"/>
      <c r="H204" s="196">
        <v>33.48</v>
      </c>
      <c r="I204" s="197"/>
      <c r="J204" s="193"/>
      <c r="K204" s="193"/>
      <c r="L204" s="198"/>
      <c r="M204" s="199"/>
      <c r="N204" s="200"/>
      <c r="O204" s="200"/>
      <c r="P204" s="200"/>
      <c r="Q204" s="200"/>
      <c r="R204" s="200"/>
      <c r="S204" s="200"/>
      <c r="T204" s="201"/>
      <c r="AT204" s="202" t="s">
        <v>127</v>
      </c>
      <c r="AU204" s="202" t="s">
        <v>83</v>
      </c>
      <c r="AV204" s="13" t="s">
        <v>83</v>
      </c>
      <c r="AW204" s="13" t="s">
        <v>35</v>
      </c>
      <c r="AX204" s="13" t="s">
        <v>74</v>
      </c>
      <c r="AY204" s="202" t="s">
        <v>115</v>
      </c>
    </row>
    <row r="205" spans="2:51" s="14" customFormat="1" ht="11.25">
      <c r="B205" s="203"/>
      <c r="C205" s="204"/>
      <c r="D205" s="185" t="s">
        <v>127</v>
      </c>
      <c r="E205" s="205" t="s">
        <v>21</v>
      </c>
      <c r="F205" s="206" t="s">
        <v>238</v>
      </c>
      <c r="G205" s="204"/>
      <c r="H205" s="207">
        <v>50.22</v>
      </c>
      <c r="I205" s="208"/>
      <c r="J205" s="204"/>
      <c r="K205" s="204"/>
      <c r="L205" s="209"/>
      <c r="M205" s="210"/>
      <c r="N205" s="211"/>
      <c r="O205" s="211"/>
      <c r="P205" s="211"/>
      <c r="Q205" s="211"/>
      <c r="R205" s="211"/>
      <c r="S205" s="211"/>
      <c r="T205" s="212"/>
      <c r="AT205" s="213" t="s">
        <v>127</v>
      </c>
      <c r="AU205" s="213" t="s">
        <v>83</v>
      </c>
      <c r="AV205" s="14" t="s">
        <v>121</v>
      </c>
      <c r="AW205" s="14" t="s">
        <v>35</v>
      </c>
      <c r="AX205" s="14" t="s">
        <v>74</v>
      </c>
      <c r="AY205" s="213" t="s">
        <v>115</v>
      </c>
    </row>
    <row r="206" spans="2:51" s="13" customFormat="1" ht="11.25">
      <c r="B206" s="192"/>
      <c r="C206" s="193"/>
      <c r="D206" s="185" t="s">
        <v>127</v>
      </c>
      <c r="E206" s="194" t="s">
        <v>21</v>
      </c>
      <c r="F206" s="195" t="s">
        <v>137</v>
      </c>
      <c r="G206" s="193"/>
      <c r="H206" s="196">
        <v>10.8</v>
      </c>
      <c r="I206" s="197"/>
      <c r="J206" s="193"/>
      <c r="K206" s="193"/>
      <c r="L206" s="198"/>
      <c r="M206" s="199"/>
      <c r="N206" s="200"/>
      <c r="O206" s="200"/>
      <c r="P206" s="200"/>
      <c r="Q206" s="200"/>
      <c r="R206" s="200"/>
      <c r="S206" s="200"/>
      <c r="T206" s="201"/>
      <c r="AT206" s="202" t="s">
        <v>127</v>
      </c>
      <c r="AU206" s="202" t="s">
        <v>83</v>
      </c>
      <c r="AV206" s="13" t="s">
        <v>83</v>
      </c>
      <c r="AW206" s="13" t="s">
        <v>35</v>
      </c>
      <c r="AX206" s="13" t="s">
        <v>74</v>
      </c>
      <c r="AY206" s="202" t="s">
        <v>115</v>
      </c>
    </row>
    <row r="207" spans="2:51" s="13" customFormat="1" ht="11.25">
      <c r="B207" s="192"/>
      <c r="C207" s="193"/>
      <c r="D207" s="185" t="s">
        <v>127</v>
      </c>
      <c r="E207" s="194" t="s">
        <v>21</v>
      </c>
      <c r="F207" s="195" t="s">
        <v>138</v>
      </c>
      <c r="G207" s="193"/>
      <c r="H207" s="196">
        <v>-0.48</v>
      </c>
      <c r="I207" s="197"/>
      <c r="J207" s="193"/>
      <c r="K207" s="193"/>
      <c r="L207" s="198"/>
      <c r="M207" s="199"/>
      <c r="N207" s="200"/>
      <c r="O207" s="200"/>
      <c r="P207" s="200"/>
      <c r="Q207" s="200"/>
      <c r="R207" s="200"/>
      <c r="S207" s="200"/>
      <c r="T207" s="201"/>
      <c r="AT207" s="202" t="s">
        <v>127</v>
      </c>
      <c r="AU207" s="202" t="s">
        <v>83</v>
      </c>
      <c r="AV207" s="13" t="s">
        <v>83</v>
      </c>
      <c r="AW207" s="13" t="s">
        <v>35</v>
      </c>
      <c r="AX207" s="13" t="s">
        <v>74</v>
      </c>
      <c r="AY207" s="202" t="s">
        <v>115</v>
      </c>
    </row>
    <row r="208" spans="2:51" s="15" customFormat="1" ht="11.25">
      <c r="B208" s="214"/>
      <c r="C208" s="215"/>
      <c r="D208" s="185" t="s">
        <v>127</v>
      </c>
      <c r="E208" s="216" t="s">
        <v>21</v>
      </c>
      <c r="F208" s="217" t="s">
        <v>140</v>
      </c>
      <c r="G208" s="215"/>
      <c r="H208" s="218">
        <v>10.32</v>
      </c>
      <c r="I208" s="219"/>
      <c r="J208" s="215"/>
      <c r="K208" s="215"/>
      <c r="L208" s="220"/>
      <c r="M208" s="221"/>
      <c r="N208" s="222"/>
      <c r="O208" s="222"/>
      <c r="P208" s="222"/>
      <c r="Q208" s="222"/>
      <c r="R208" s="222"/>
      <c r="S208" s="222"/>
      <c r="T208" s="223"/>
      <c r="AT208" s="224" t="s">
        <v>127</v>
      </c>
      <c r="AU208" s="224" t="s">
        <v>83</v>
      </c>
      <c r="AV208" s="15" t="s">
        <v>141</v>
      </c>
      <c r="AW208" s="15" t="s">
        <v>35</v>
      </c>
      <c r="AX208" s="15" t="s">
        <v>74</v>
      </c>
      <c r="AY208" s="224" t="s">
        <v>115</v>
      </c>
    </row>
    <row r="209" spans="2:51" s="13" customFormat="1" ht="11.25">
      <c r="B209" s="192"/>
      <c r="C209" s="193"/>
      <c r="D209" s="185" t="s">
        <v>127</v>
      </c>
      <c r="E209" s="194" t="s">
        <v>21</v>
      </c>
      <c r="F209" s="195" t="s">
        <v>154</v>
      </c>
      <c r="G209" s="193"/>
      <c r="H209" s="196">
        <v>61.47</v>
      </c>
      <c r="I209" s="197"/>
      <c r="J209" s="193"/>
      <c r="K209" s="193"/>
      <c r="L209" s="198"/>
      <c r="M209" s="199"/>
      <c r="N209" s="200"/>
      <c r="O209" s="200"/>
      <c r="P209" s="200"/>
      <c r="Q209" s="200"/>
      <c r="R209" s="200"/>
      <c r="S209" s="200"/>
      <c r="T209" s="201"/>
      <c r="AT209" s="202" t="s">
        <v>127</v>
      </c>
      <c r="AU209" s="202" t="s">
        <v>83</v>
      </c>
      <c r="AV209" s="13" t="s">
        <v>83</v>
      </c>
      <c r="AW209" s="13" t="s">
        <v>35</v>
      </c>
      <c r="AX209" s="13" t="s">
        <v>74</v>
      </c>
      <c r="AY209" s="202" t="s">
        <v>115</v>
      </c>
    </row>
    <row r="210" spans="2:51" s="13" customFormat="1" ht="11.25">
      <c r="B210" s="192"/>
      <c r="C210" s="193"/>
      <c r="D210" s="185" t="s">
        <v>127</v>
      </c>
      <c r="E210" s="194" t="s">
        <v>21</v>
      </c>
      <c r="F210" s="195" t="s">
        <v>155</v>
      </c>
      <c r="G210" s="193"/>
      <c r="H210" s="196">
        <v>2.7</v>
      </c>
      <c r="I210" s="197"/>
      <c r="J210" s="193"/>
      <c r="K210" s="193"/>
      <c r="L210" s="198"/>
      <c r="M210" s="199"/>
      <c r="N210" s="200"/>
      <c r="O210" s="200"/>
      <c r="P210" s="200"/>
      <c r="Q210" s="200"/>
      <c r="R210" s="200"/>
      <c r="S210" s="200"/>
      <c r="T210" s="201"/>
      <c r="AT210" s="202" t="s">
        <v>127</v>
      </c>
      <c r="AU210" s="202" t="s">
        <v>83</v>
      </c>
      <c r="AV210" s="13" t="s">
        <v>83</v>
      </c>
      <c r="AW210" s="13" t="s">
        <v>35</v>
      </c>
      <c r="AX210" s="13" t="s">
        <v>74</v>
      </c>
      <c r="AY210" s="202" t="s">
        <v>115</v>
      </c>
    </row>
    <row r="211" spans="2:51" s="13" customFormat="1" ht="11.25">
      <c r="B211" s="192"/>
      <c r="C211" s="193"/>
      <c r="D211" s="185" t="s">
        <v>127</v>
      </c>
      <c r="E211" s="194" t="s">
        <v>21</v>
      </c>
      <c r="F211" s="195" t="s">
        <v>156</v>
      </c>
      <c r="G211" s="193"/>
      <c r="H211" s="196">
        <v>-3.422</v>
      </c>
      <c r="I211" s="197"/>
      <c r="J211" s="193"/>
      <c r="K211" s="193"/>
      <c r="L211" s="198"/>
      <c r="M211" s="199"/>
      <c r="N211" s="200"/>
      <c r="O211" s="200"/>
      <c r="P211" s="200"/>
      <c r="Q211" s="200"/>
      <c r="R211" s="200"/>
      <c r="S211" s="200"/>
      <c r="T211" s="201"/>
      <c r="AT211" s="202" t="s">
        <v>127</v>
      </c>
      <c r="AU211" s="202" t="s">
        <v>83</v>
      </c>
      <c r="AV211" s="13" t="s">
        <v>83</v>
      </c>
      <c r="AW211" s="13" t="s">
        <v>35</v>
      </c>
      <c r="AX211" s="13" t="s">
        <v>74</v>
      </c>
      <c r="AY211" s="202" t="s">
        <v>115</v>
      </c>
    </row>
    <row r="212" spans="2:51" s="15" customFormat="1" ht="11.25">
      <c r="B212" s="214"/>
      <c r="C212" s="215"/>
      <c r="D212" s="185" t="s">
        <v>127</v>
      </c>
      <c r="E212" s="216" t="s">
        <v>21</v>
      </c>
      <c r="F212" s="217" t="s">
        <v>140</v>
      </c>
      <c r="G212" s="215"/>
      <c r="H212" s="218">
        <v>60.748000000000005</v>
      </c>
      <c r="I212" s="219"/>
      <c r="J212" s="215"/>
      <c r="K212" s="215"/>
      <c r="L212" s="220"/>
      <c r="M212" s="221"/>
      <c r="N212" s="222"/>
      <c r="O212" s="222"/>
      <c r="P212" s="222"/>
      <c r="Q212" s="222"/>
      <c r="R212" s="222"/>
      <c r="S212" s="222"/>
      <c r="T212" s="223"/>
      <c r="AT212" s="224" t="s">
        <v>127</v>
      </c>
      <c r="AU212" s="224" t="s">
        <v>83</v>
      </c>
      <c r="AV212" s="15" t="s">
        <v>141</v>
      </c>
      <c r="AW212" s="15" t="s">
        <v>35</v>
      </c>
      <c r="AX212" s="15" t="s">
        <v>74</v>
      </c>
      <c r="AY212" s="224" t="s">
        <v>115</v>
      </c>
    </row>
    <row r="213" spans="2:51" s="13" customFormat="1" ht="11.25">
      <c r="B213" s="192"/>
      <c r="C213" s="193"/>
      <c r="D213" s="185" t="s">
        <v>127</v>
      </c>
      <c r="E213" s="194" t="s">
        <v>21</v>
      </c>
      <c r="F213" s="195" t="s">
        <v>223</v>
      </c>
      <c r="G213" s="193"/>
      <c r="H213" s="196">
        <v>-0.598</v>
      </c>
      <c r="I213" s="197"/>
      <c r="J213" s="193"/>
      <c r="K213" s="193"/>
      <c r="L213" s="198"/>
      <c r="M213" s="199"/>
      <c r="N213" s="200"/>
      <c r="O213" s="200"/>
      <c r="P213" s="200"/>
      <c r="Q213" s="200"/>
      <c r="R213" s="200"/>
      <c r="S213" s="200"/>
      <c r="T213" s="201"/>
      <c r="AT213" s="202" t="s">
        <v>127</v>
      </c>
      <c r="AU213" s="202" t="s">
        <v>83</v>
      </c>
      <c r="AV213" s="13" t="s">
        <v>83</v>
      </c>
      <c r="AW213" s="13" t="s">
        <v>35</v>
      </c>
      <c r="AX213" s="13" t="s">
        <v>74</v>
      </c>
      <c r="AY213" s="202" t="s">
        <v>115</v>
      </c>
    </row>
    <row r="214" spans="2:51" s="13" customFormat="1" ht="11.25">
      <c r="B214" s="192"/>
      <c r="C214" s="193"/>
      <c r="D214" s="185" t="s">
        <v>127</v>
      </c>
      <c r="E214" s="194" t="s">
        <v>21</v>
      </c>
      <c r="F214" s="195" t="s">
        <v>224</v>
      </c>
      <c r="G214" s="193"/>
      <c r="H214" s="196">
        <v>-0.57</v>
      </c>
      <c r="I214" s="197"/>
      <c r="J214" s="193"/>
      <c r="K214" s="193"/>
      <c r="L214" s="198"/>
      <c r="M214" s="199"/>
      <c r="N214" s="200"/>
      <c r="O214" s="200"/>
      <c r="P214" s="200"/>
      <c r="Q214" s="200"/>
      <c r="R214" s="200"/>
      <c r="S214" s="200"/>
      <c r="T214" s="201"/>
      <c r="AT214" s="202" t="s">
        <v>127</v>
      </c>
      <c r="AU214" s="202" t="s">
        <v>83</v>
      </c>
      <c r="AV214" s="13" t="s">
        <v>83</v>
      </c>
      <c r="AW214" s="13" t="s">
        <v>35</v>
      </c>
      <c r="AX214" s="13" t="s">
        <v>74</v>
      </c>
      <c r="AY214" s="202" t="s">
        <v>115</v>
      </c>
    </row>
    <row r="215" spans="2:51" s="13" customFormat="1" ht="11.25">
      <c r="B215" s="192"/>
      <c r="C215" s="193"/>
      <c r="D215" s="185" t="s">
        <v>127</v>
      </c>
      <c r="E215" s="194" t="s">
        <v>21</v>
      </c>
      <c r="F215" s="195" t="s">
        <v>225</v>
      </c>
      <c r="G215" s="193"/>
      <c r="H215" s="196">
        <v>-15.572</v>
      </c>
      <c r="I215" s="197"/>
      <c r="J215" s="193"/>
      <c r="K215" s="193"/>
      <c r="L215" s="198"/>
      <c r="M215" s="199"/>
      <c r="N215" s="200"/>
      <c r="O215" s="200"/>
      <c r="P215" s="200"/>
      <c r="Q215" s="200"/>
      <c r="R215" s="200"/>
      <c r="S215" s="200"/>
      <c r="T215" s="201"/>
      <c r="AT215" s="202" t="s">
        <v>127</v>
      </c>
      <c r="AU215" s="202" t="s">
        <v>83</v>
      </c>
      <c r="AV215" s="13" t="s">
        <v>83</v>
      </c>
      <c r="AW215" s="13" t="s">
        <v>35</v>
      </c>
      <c r="AX215" s="13" t="s">
        <v>74</v>
      </c>
      <c r="AY215" s="202" t="s">
        <v>115</v>
      </c>
    </row>
    <row r="216" spans="2:51" s="15" customFormat="1" ht="11.25">
      <c r="B216" s="214"/>
      <c r="C216" s="215"/>
      <c r="D216" s="185" t="s">
        <v>127</v>
      </c>
      <c r="E216" s="216" t="s">
        <v>21</v>
      </c>
      <c r="F216" s="217" t="s">
        <v>140</v>
      </c>
      <c r="G216" s="215"/>
      <c r="H216" s="218">
        <v>-16.74</v>
      </c>
      <c r="I216" s="219"/>
      <c r="J216" s="215"/>
      <c r="K216" s="215"/>
      <c r="L216" s="220"/>
      <c r="M216" s="221"/>
      <c r="N216" s="222"/>
      <c r="O216" s="222"/>
      <c r="P216" s="222"/>
      <c r="Q216" s="222"/>
      <c r="R216" s="222"/>
      <c r="S216" s="222"/>
      <c r="T216" s="223"/>
      <c r="AT216" s="224" t="s">
        <v>127</v>
      </c>
      <c r="AU216" s="224" t="s">
        <v>83</v>
      </c>
      <c r="AV216" s="15" t="s">
        <v>141</v>
      </c>
      <c r="AW216" s="15" t="s">
        <v>35</v>
      </c>
      <c r="AX216" s="15" t="s">
        <v>74</v>
      </c>
      <c r="AY216" s="224" t="s">
        <v>115</v>
      </c>
    </row>
    <row r="217" spans="2:51" s="14" customFormat="1" ht="11.25">
      <c r="B217" s="203"/>
      <c r="C217" s="204"/>
      <c r="D217" s="185" t="s">
        <v>127</v>
      </c>
      <c r="E217" s="205" t="s">
        <v>21</v>
      </c>
      <c r="F217" s="206" t="s">
        <v>239</v>
      </c>
      <c r="G217" s="204"/>
      <c r="H217" s="207">
        <v>54.328</v>
      </c>
      <c r="I217" s="208"/>
      <c r="J217" s="204"/>
      <c r="K217" s="204"/>
      <c r="L217" s="209"/>
      <c r="M217" s="210"/>
      <c r="N217" s="211"/>
      <c r="O217" s="211"/>
      <c r="P217" s="211"/>
      <c r="Q217" s="211"/>
      <c r="R217" s="211"/>
      <c r="S217" s="211"/>
      <c r="T217" s="212"/>
      <c r="AT217" s="213" t="s">
        <v>127</v>
      </c>
      <c r="AU217" s="213" t="s">
        <v>83</v>
      </c>
      <c r="AV217" s="14" t="s">
        <v>121</v>
      </c>
      <c r="AW217" s="14" t="s">
        <v>35</v>
      </c>
      <c r="AX217" s="14" t="s">
        <v>74</v>
      </c>
      <c r="AY217" s="213" t="s">
        <v>115</v>
      </c>
    </row>
    <row r="218" spans="2:51" s="13" customFormat="1" ht="11.25">
      <c r="B218" s="192"/>
      <c r="C218" s="193"/>
      <c r="D218" s="185" t="s">
        <v>127</v>
      </c>
      <c r="E218" s="194" t="s">
        <v>21</v>
      </c>
      <c r="F218" s="195" t="s">
        <v>240</v>
      </c>
      <c r="G218" s="193"/>
      <c r="H218" s="196">
        <v>121.423</v>
      </c>
      <c r="I218" s="197"/>
      <c r="J218" s="193"/>
      <c r="K218" s="193"/>
      <c r="L218" s="198"/>
      <c r="M218" s="199"/>
      <c r="N218" s="200"/>
      <c r="O218" s="200"/>
      <c r="P218" s="200"/>
      <c r="Q218" s="200"/>
      <c r="R218" s="200"/>
      <c r="S218" s="200"/>
      <c r="T218" s="201"/>
      <c r="AT218" s="202" t="s">
        <v>127</v>
      </c>
      <c r="AU218" s="202" t="s">
        <v>83</v>
      </c>
      <c r="AV218" s="13" t="s">
        <v>83</v>
      </c>
      <c r="AW218" s="13" t="s">
        <v>35</v>
      </c>
      <c r="AX218" s="13" t="s">
        <v>74</v>
      </c>
      <c r="AY218" s="202" t="s">
        <v>115</v>
      </c>
    </row>
    <row r="219" spans="2:51" s="14" customFormat="1" ht="11.25">
      <c r="B219" s="203"/>
      <c r="C219" s="204"/>
      <c r="D219" s="185" t="s">
        <v>127</v>
      </c>
      <c r="E219" s="205" t="s">
        <v>21</v>
      </c>
      <c r="F219" s="206" t="s">
        <v>130</v>
      </c>
      <c r="G219" s="204"/>
      <c r="H219" s="207">
        <v>121.423</v>
      </c>
      <c r="I219" s="208"/>
      <c r="J219" s="204"/>
      <c r="K219" s="204"/>
      <c r="L219" s="209"/>
      <c r="M219" s="210"/>
      <c r="N219" s="211"/>
      <c r="O219" s="211"/>
      <c r="P219" s="211"/>
      <c r="Q219" s="211"/>
      <c r="R219" s="211"/>
      <c r="S219" s="211"/>
      <c r="T219" s="212"/>
      <c r="AT219" s="213" t="s">
        <v>127</v>
      </c>
      <c r="AU219" s="213" t="s">
        <v>83</v>
      </c>
      <c r="AV219" s="14" t="s">
        <v>121</v>
      </c>
      <c r="AW219" s="14" t="s">
        <v>35</v>
      </c>
      <c r="AX219" s="14" t="s">
        <v>79</v>
      </c>
      <c r="AY219" s="213" t="s">
        <v>115</v>
      </c>
    </row>
    <row r="220" spans="1:65" s="2" customFormat="1" ht="16.5" customHeight="1">
      <c r="A220" s="35"/>
      <c r="B220" s="36"/>
      <c r="C220" s="171" t="s">
        <v>241</v>
      </c>
      <c r="D220" s="171" t="s">
        <v>117</v>
      </c>
      <c r="E220" s="172" t="s">
        <v>242</v>
      </c>
      <c r="F220" s="173" t="s">
        <v>243</v>
      </c>
      <c r="G220" s="174" t="s">
        <v>133</v>
      </c>
      <c r="H220" s="175">
        <v>121.423</v>
      </c>
      <c r="I220" s="176"/>
      <c r="J220" s="177">
        <f>ROUND(I220*H220,2)</f>
        <v>0</v>
      </c>
      <c r="K220" s="178"/>
      <c r="L220" s="40"/>
      <c r="M220" s="179" t="s">
        <v>21</v>
      </c>
      <c r="N220" s="180" t="s">
        <v>45</v>
      </c>
      <c r="O220" s="65"/>
      <c r="P220" s="181">
        <f>O220*H220</f>
        <v>0</v>
      </c>
      <c r="Q220" s="181">
        <v>0</v>
      </c>
      <c r="R220" s="181">
        <f>Q220*H220</f>
        <v>0</v>
      </c>
      <c r="S220" s="181">
        <v>0</v>
      </c>
      <c r="T220" s="182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3" t="s">
        <v>121</v>
      </c>
      <c r="AT220" s="183" t="s">
        <v>117</v>
      </c>
      <c r="AU220" s="183" t="s">
        <v>83</v>
      </c>
      <c r="AY220" s="18" t="s">
        <v>115</v>
      </c>
      <c r="BE220" s="184">
        <f>IF(N220="základní",J220,0)</f>
        <v>0</v>
      </c>
      <c r="BF220" s="184">
        <f>IF(N220="snížená",J220,0)</f>
        <v>0</v>
      </c>
      <c r="BG220" s="184">
        <f>IF(N220="zákl. přenesená",J220,0)</f>
        <v>0</v>
      </c>
      <c r="BH220" s="184">
        <f>IF(N220="sníž. přenesená",J220,0)</f>
        <v>0</v>
      </c>
      <c r="BI220" s="184">
        <f>IF(N220="nulová",J220,0)</f>
        <v>0</v>
      </c>
      <c r="BJ220" s="18" t="s">
        <v>79</v>
      </c>
      <c r="BK220" s="184">
        <f>ROUND(I220*H220,2)</f>
        <v>0</v>
      </c>
      <c r="BL220" s="18" t="s">
        <v>121</v>
      </c>
      <c r="BM220" s="183" t="s">
        <v>244</v>
      </c>
    </row>
    <row r="221" spans="1:47" s="2" customFormat="1" ht="19.5">
      <c r="A221" s="35"/>
      <c r="B221" s="36"/>
      <c r="C221" s="37"/>
      <c r="D221" s="185" t="s">
        <v>123</v>
      </c>
      <c r="E221" s="37"/>
      <c r="F221" s="186" t="s">
        <v>245</v>
      </c>
      <c r="G221" s="37"/>
      <c r="H221" s="37"/>
      <c r="I221" s="187"/>
      <c r="J221" s="37"/>
      <c r="K221" s="37"/>
      <c r="L221" s="40"/>
      <c r="M221" s="188"/>
      <c r="N221" s="189"/>
      <c r="O221" s="65"/>
      <c r="P221" s="65"/>
      <c r="Q221" s="65"/>
      <c r="R221" s="65"/>
      <c r="S221" s="65"/>
      <c r="T221" s="66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123</v>
      </c>
      <c r="AU221" s="18" t="s">
        <v>83</v>
      </c>
    </row>
    <row r="222" spans="1:47" s="2" customFormat="1" ht="11.25">
      <c r="A222" s="35"/>
      <c r="B222" s="36"/>
      <c r="C222" s="37"/>
      <c r="D222" s="190" t="s">
        <v>125</v>
      </c>
      <c r="E222" s="37"/>
      <c r="F222" s="191" t="s">
        <v>246</v>
      </c>
      <c r="G222" s="37"/>
      <c r="H222" s="37"/>
      <c r="I222" s="187"/>
      <c r="J222" s="37"/>
      <c r="K222" s="37"/>
      <c r="L222" s="40"/>
      <c r="M222" s="188"/>
      <c r="N222" s="189"/>
      <c r="O222" s="65"/>
      <c r="P222" s="65"/>
      <c r="Q222" s="65"/>
      <c r="R222" s="65"/>
      <c r="S222" s="65"/>
      <c r="T222" s="66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8" t="s">
        <v>125</v>
      </c>
      <c r="AU222" s="18" t="s">
        <v>83</v>
      </c>
    </row>
    <row r="223" spans="2:51" s="13" customFormat="1" ht="11.25">
      <c r="B223" s="192"/>
      <c r="C223" s="193"/>
      <c r="D223" s="185" t="s">
        <v>127</v>
      </c>
      <c r="E223" s="194" t="s">
        <v>21</v>
      </c>
      <c r="F223" s="195" t="s">
        <v>213</v>
      </c>
      <c r="G223" s="193"/>
      <c r="H223" s="196">
        <v>0.598</v>
      </c>
      <c r="I223" s="197"/>
      <c r="J223" s="193"/>
      <c r="K223" s="193"/>
      <c r="L223" s="198"/>
      <c r="M223" s="199"/>
      <c r="N223" s="200"/>
      <c r="O223" s="200"/>
      <c r="P223" s="200"/>
      <c r="Q223" s="200"/>
      <c r="R223" s="200"/>
      <c r="S223" s="200"/>
      <c r="T223" s="201"/>
      <c r="AT223" s="202" t="s">
        <v>127</v>
      </c>
      <c r="AU223" s="202" t="s">
        <v>83</v>
      </c>
      <c r="AV223" s="13" t="s">
        <v>83</v>
      </c>
      <c r="AW223" s="13" t="s">
        <v>35</v>
      </c>
      <c r="AX223" s="13" t="s">
        <v>74</v>
      </c>
      <c r="AY223" s="202" t="s">
        <v>115</v>
      </c>
    </row>
    <row r="224" spans="2:51" s="13" customFormat="1" ht="11.25">
      <c r="B224" s="192"/>
      <c r="C224" s="193"/>
      <c r="D224" s="185" t="s">
        <v>127</v>
      </c>
      <c r="E224" s="194" t="s">
        <v>21</v>
      </c>
      <c r="F224" s="195" t="s">
        <v>214</v>
      </c>
      <c r="G224" s="193"/>
      <c r="H224" s="196">
        <v>0.57</v>
      </c>
      <c r="I224" s="197"/>
      <c r="J224" s="193"/>
      <c r="K224" s="193"/>
      <c r="L224" s="198"/>
      <c r="M224" s="199"/>
      <c r="N224" s="200"/>
      <c r="O224" s="200"/>
      <c r="P224" s="200"/>
      <c r="Q224" s="200"/>
      <c r="R224" s="200"/>
      <c r="S224" s="200"/>
      <c r="T224" s="201"/>
      <c r="AT224" s="202" t="s">
        <v>127</v>
      </c>
      <c r="AU224" s="202" t="s">
        <v>83</v>
      </c>
      <c r="AV224" s="13" t="s">
        <v>83</v>
      </c>
      <c r="AW224" s="13" t="s">
        <v>35</v>
      </c>
      <c r="AX224" s="13" t="s">
        <v>74</v>
      </c>
      <c r="AY224" s="202" t="s">
        <v>115</v>
      </c>
    </row>
    <row r="225" spans="2:51" s="13" customFormat="1" ht="11.25">
      <c r="B225" s="192"/>
      <c r="C225" s="193"/>
      <c r="D225" s="185" t="s">
        <v>127</v>
      </c>
      <c r="E225" s="194" t="s">
        <v>21</v>
      </c>
      <c r="F225" s="195" t="s">
        <v>215</v>
      </c>
      <c r="G225" s="193"/>
      <c r="H225" s="196">
        <v>15.572</v>
      </c>
      <c r="I225" s="197"/>
      <c r="J225" s="193"/>
      <c r="K225" s="193"/>
      <c r="L225" s="198"/>
      <c r="M225" s="199"/>
      <c r="N225" s="200"/>
      <c r="O225" s="200"/>
      <c r="P225" s="200"/>
      <c r="Q225" s="200"/>
      <c r="R225" s="200"/>
      <c r="S225" s="200"/>
      <c r="T225" s="201"/>
      <c r="AT225" s="202" t="s">
        <v>127</v>
      </c>
      <c r="AU225" s="202" t="s">
        <v>83</v>
      </c>
      <c r="AV225" s="13" t="s">
        <v>83</v>
      </c>
      <c r="AW225" s="13" t="s">
        <v>35</v>
      </c>
      <c r="AX225" s="13" t="s">
        <v>74</v>
      </c>
      <c r="AY225" s="202" t="s">
        <v>115</v>
      </c>
    </row>
    <row r="226" spans="2:51" s="15" customFormat="1" ht="11.25">
      <c r="B226" s="214"/>
      <c r="C226" s="215"/>
      <c r="D226" s="185" t="s">
        <v>127</v>
      </c>
      <c r="E226" s="216" t="s">
        <v>21</v>
      </c>
      <c r="F226" s="217" t="s">
        <v>140</v>
      </c>
      <c r="G226" s="215"/>
      <c r="H226" s="218">
        <v>16.74</v>
      </c>
      <c r="I226" s="219"/>
      <c r="J226" s="215"/>
      <c r="K226" s="215"/>
      <c r="L226" s="220"/>
      <c r="M226" s="221"/>
      <c r="N226" s="222"/>
      <c r="O226" s="222"/>
      <c r="P226" s="222"/>
      <c r="Q226" s="222"/>
      <c r="R226" s="222"/>
      <c r="S226" s="222"/>
      <c r="T226" s="223"/>
      <c r="AT226" s="224" t="s">
        <v>127</v>
      </c>
      <c r="AU226" s="224" t="s">
        <v>83</v>
      </c>
      <c r="AV226" s="15" t="s">
        <v>141</v>
      </c>
      <c r="AW226" s="15" t="s">
        <v>35</v>
      </c>
      <c r="AX226" s="15" t="s">
        <v>74</v>
      </c>
      <c r="AY226" s="224" t="s">
        <v>115</v>
      </c>
    </row>
    <row r="227" spans="2:51" s="13" customFormat="1" ht="11.25">
      <c r="B227" s="192"/>
      <c r="C227" s="193"/>
      <c r="D227" s="185" t="s">
        <v>127</v>
      </c>
      <c r="E227" s="194" t="s">
        <v>21</v>
      </c>
      <c r="F227" s="195" t="s">
        <v>216</v>
      </c>
      <c r="G227" s="193"/>
      <c r="H227" s="196">
        <v>33.48</v>
      </c>
      <c r="I227" s="197"/>
      <c r="J227" s="193"/>
      <c r="K227" s="193"/>
      <c r="L227" s="198"/>
      <c r="M227" s="199"/>
      <c r="N227" s="200"/>
      <c r="O227" s="200"/>
      <c r="P227" s="200"/>
      <c r="Q227" s="200"/>
      <c r="R227" s="200"/>
      <c r="S227" s="200"/>
      <c r="T227" s="201"/>
      <c r="AT227" s="202" t="s">
        <v>127</v>
      </c>
      <c r="AU227" s="202" t="s">
        <v>83</v>
      </c>
      <c r="AV227" s="13" t="s">
        <v>83</v>
      </c>
      <c r="AW227" s="13" t="s">
        <v>35</v>
      </c>
      <c r="AX227" s="13" t="s">
        <v>74</v>
      </c>
      <c r="AY227" s="202" t="s">
        <v>115</v>
      </c>
    </row>
    <row r="228" spans="2:51" s="14" customFormat="1" ht="11.25">
      <c r="B228" s="203"/>
      <c r="C228" s="204"/>
      <c r="D228" s="185" t="s">
        <v>127</v>
      </c>
      <c r="E228" s="205" t="s">
        <v>21</v>
      </c>
      <c r="F228" s="206" t="s">
        <v>238</v>
      </c>
      <c r="G228" s="204"/>
      <c r="H228" s="207">
        <v>50.22</v>
      </c>
      <c r="I228" s="208"/>
      <c r="J228" s="204"/>
      <c r="K228" s="204"/>
      <c r="L228" s="209"/>
      <c r="M228" s="210"/>
      <c r="N228" s="211"/>
      <c r="O228" s="211"/>
      <c r="P228" s="211"/>
      <c r="Q228" s="211"/>
      <c r="R228" s="211"/>
      <c r="S228" s="211"/>
      <c r="T228" s="212"/>
      <c r="AT228" s="213" t="s">
        <v>127</v>
      </c>
      <c r="AU228" s="213" t="s">
        <v>83</v>
      </c>
      <c r="AV228" s="14" t="s">
        <v>121</v>
      </c>
      <c r="AW228" s="14" t="s">
        <v>35</v>
      </c>
      <c r="AX228" s="14" t="s">
        <v>74</v>
      </c>
      <c r="AY228" s="213" t="s">
        <v>115</v>
      </c>
    </row>
    <row r="229" spans="2:51" s="13" customFormat="1" ht="11.25">
      <c r="B229" s="192"/>
      <c r="C229" s="193"/>
      <c r="D229" s="185" t="s">
        <v>127</v>
      </c>
      <c r="E229" s="194" t="s">
        <v>21</v>
      </c>
      <c r="F229" s="195" t="s">
        <v>137</v>
      </c>
      <c r="G229" s="193"/>
      <c r="H229" s="196">
        <v>10.8</v>
      </c>
      <c r="I229" s="197"/>
      <c r="J229" s="193"/>
      <c r="K229" s="193"/>
      <c r="L229" s="198"/>
      <c r="M229" s="199"/>
      <c r="N229" s="200"/>
      <c r="O229" s="200"/>
      <c r="P229" s="200"/>
      <c r="Q229" s="200"/>
      <c r="R229" s="200"/>
      <c r="S229" s="200"/>
      <c r="T229" s="201"/>
      <c r="AT229" s="202" t="s">
        <v>127</v>
      </c>
      <c r="AU229" s="202" t="s">
        <v>83</v>
      </c>
      <c r="AV229" s="13" t="s">
        <v>83</v>
      </c>
      <c r="AW229" s="13" t="s">
        <v>35</v>
      </c>
      <c r="AX229" s="13" t="s">
        <v>74</v>
      </c>
      <c r="AY229" s="202" t="s">
        <v>115</v>
      </c>
    </row>
    <row r="230" spans="2:51" s="13" customFormat="1" ht="11.25">
      <c r="B230" s="192"/>
      <c r="C230" s="193"/>
      <c r="D230" s="185" t="s">
        <v>127</v>
      </c>
      <c r="E230" s="194" t="s">
        <v>21</v>
      </c>
      <c r="F230" s="195" t="s">
        <v>138</v>
      </c>
      <c r="G230" s="193"/>
      <c r="H230" s="196">
        <v>-0.48</v>
      </c>
      <c r="I230" s="197"/>
      <c r="J230" s="193"/>
      <c r="K230" s="193"/>
      <c r="L230" s="198"/>
      <c r="M230" s="199"/>
      <c r="N230" s="200"/>
      <c r="O230" s="200"/>
      <c r="P230" s="200"/>
      <c r="Q230" s="200"/>
      <c r="R230" s="200"/>
      <c r="S230" s="200"/>
      <c r="T230" s="201"/>
      <c r="AT230" s="202" t="s">
        <v>127</v>
      </c>
      <c r="AU230" s="202" t="s">
        <v>83</v>
      </c>
      <c r="AV230" s="13" t="s">
        <v>83</v>
      </c>
      <c r="AW230" s="13" t="s">
        <v>35</v>
      </c>
      <c r="AX230" s="13" t="s">
        <v>74</v>
      </c>
      <c r="AY230" s="202" t="s">
        <v>115</v>
      </c>
    </row>
    <row r="231" spans="2:51" s="15" customFormat="1" ht="11.25">
      <c r="B231" s="214"/>
      <c r="C231" s="215"/>
      <c r="D231" s="185" t="s">
        <v>127</v>
      </c>
      <c r="E231" s="216" t="s">
        <v>21</v>
      </c>
      <c r="F231" s="217" t="s">
        <v>140</v>
      </c>
      <c r="G231" s="215"/>
      <c r="H231" s="218">
        <v>10.32</v>
      </c>
      <c r="I231" s="219"/>
      <c r="J231" s="215"/>
      <c r="K231" s="215"/>
      <c r="L231" s="220"/>
      <c r="M231" s="221"/>
      <c r="N231" s="222"/>
      <c r="O231" s="222"/>
      <c r="P231" s="222"/>
      <c r="Q231" s="222"/>
      <c r="R231" s="222"/>
      <c r="S231" s="222"/>
      <c r="T231" s="223"/>
      <c r="AT231" s="224" t="s">
        <v>127</v>
      </c>
      <c r="AU231" s="224" t="s">
        <v>83</v>
      </c>
      <c r="AV231" s="15" t="s">
        <v>141</v>
      </c>
      <c r="AW231" s="15" t="s">
        <v>35</v>
      </c>
      <c r="AX231" s="15" t="s">
        <v>74</v>
      </c>
      <c r="AY231" s="224" t="s">
        <v>115</v>
      </c>
    </row>
    <row r="232" spans="2:51" s="13" customFormat="1" ht="11.25">
      <c r="B232" s="192"/>
      <c r="C232" s="193"/>
      <c r="D232" s="185" t="s">
        <v>127</v>
      </c>
      <c r="E232" s="194" t="s">
        <v>21</v>
      </c>
      <c r="F232" s="195" t="s">
        <v>154</v>
      </c>
      <c r="G232" s="193"/>
      <c r="H232" s="196">
        <v>61.47</v>
      </c>
      <c r="I232" s="197"/>
      <c r="J232" s="193"/>
      <c r="K232" s="193"/>
      <c r="L232" s="198"/>
      <c r="M232" s="199"/>
      <c r="N232" s="200"/>
      <c r="O232" s="200"/>
      <c r="P232" s="200"/>
      <c r="Q232" s="200"/>
      <c r="R232" s="200"/>
      <c r="S232" s="200"/>
      <c r="T232" s="201"/>
      <c r="AT232" s="202" t="s">
        <v>127</v>
      </c>
      <c r="AU232" s="202" t="s">
        <v>83</v>
      </c>
      <c r="AV232" s="13" t="s">
        <v>83</v>
      </c>
      <c r="AW232" s="13" t="s">
        <v>35</v>
      </c>
      <c r="AX232" s="13" t="s">
        <v>74</v>
      </c>
      <c r="AY232" s="202" t="s">
        <v>115</v>
      </c>
    </row>
    <row r="233" spans="2:51" s="13" customFormat="1" ht="11.25">
      <c r="B233" s="192"/>
      <c r="C233" s="193"/>
      <c r="D233" s="185" t="s">
        <v>127</v>
      </c>
      <c r="E233" s="194" t="s">
        <v>21</v>
      </c>
      <c r="F233" s="195" t="s">
        <v>155</v>
      </c>
      <c r="G233" s="193"/>
      <c r="H233" s="196">
        <v>2.7</v>
      </c>
      <c r="I233" s="197"/>
      <c r="J233" s="193"/>
      <c r="K233" s="193"/>
      <c r="L233" s="198"/>
      <c r="M233" s="199"/>
      <c r="N233" s="200"/>
      <c r="O233" s="200"/>
      <c r="P233" s="200"/>
      <c r="Q233" s="200"/>
      <c r="R233" s="200"/>
      <c r="S233" s="200"/>
      <c r="T233" s="201"/>
      <c r="AT233" s="202" t="s">
        <v>127</v>
      </c>
      <c r="AU233" s="202" t="s">
        <v>83</v>
      </c>
      <c r="AV233" s="13" t="s">
        <v>83</v>
      </c>
      <c r="AW233" s="13" t="s">
        <v>35</v>
      </c>
      <c r="AX233" s="13" t="s">
        <v>74</v>
      </c>
      <c r="AY233" s="202" t="s">
        <v>115</v>
      </c>
    </row>
    <row r="234" spans="2:51" s="13" customFormat="1" ht="11.25">
      <c r="B234" s="192"/>
      <c r="C234" s="193"/>
      <c r="D234" s="185" t="s">
        <v>127</v>
      </c>
      <c r="E234" s="194" t="s">
        <v>21</v>
      </c>
      <c r="F234" s="195" t="s">
        <v>156</v>
      </c>
      <c r="G234" s="193"/>
      <c r="H234" s="196">
        <v>-3.422</v>
      </c>
      <c r="I234" s="197"/>
      <c r="J234" s="193"/>
      <c r="K234" s="193"/>
      <c r="L234" s="198"/>
      <c r="M234" s="199"/>
      <c r="N234" s="200"/>
      <c r="O234" s="200"/>
      <c r="P234" s="200"/>
      <c r="Q234" s="200"/>
      <c r="R234" s="200"/>
      <c r="S234" s="200"/>
      <c r="T234" s="201"/>
      <c r="AT234" s="202" t="s">
        <v>127</v>
      </c>
      <c r="AU234" s="202" t="s">
        <v>83</v>
      </c>
      <c r="AV234" s="13" t="s">
        <v>83</v>
      </c>
      <c r="AW234" s="13" t="s">
        <v>35</v>
      </c>
      <c r="AX234" s="13" t="s">
        <v>74</v>
      </c>
      <c r="AY234" s="202" t="s">
        <v>115</v>
      </c>
    </row>
    <row r="235" spans="2:51" s="15" customFormat="1" ht="11.25">
      <c r="B235" s="214"/>
      <c r="C235" s="215"/>
      <c r="D235" s="185" t="s">
        <v>127</v>
      </c>
      <c r="E235" s="216" t="s">
        <v>21</v>
      </c>
      <c r="F235" s="217" t="s">
        <v>140</v>
      </c>
      <c r="G235" s="215"/>
      <c r="H235" s="218">
        <v>60.748000000000005</v>
      </c>
      <c r="I235" s="219"/>
      <c r="J235" s="215"/>
      <c r="K235" s="215"/>
      <c r="L235" s="220"/>
      <c r="M235" s="221"/>
      <c r="N235" s="222"/>
      <c r="O235" s="222"/>
      <c r="P235" s="222"/>
      <c r="Q235" s="222"/>
      <c r="R235" s="222"/>
      <c r="S235" s="222"/>
      <c r="T235" s="223"/>
      <c r="AT235" s="224" t="s">
        <v>127</v>
      </c>
      <c r="AU235" s="224" t="s">
        <v>83</v>
      </c>
      <c r="AV235" s="15" t="s">
        <v>141</v>
      </c>
      <c r="AW235" s="15" t="s">
        <v>35</v>
      </c>
      <c r="AX235" s="15" t="s">
        <v>74</v>
      </c>
      <c r="AY235" s="224" t="s">
        <v>115</v>
      </c>
    </row>
    <row r="236" spans="2:51" s="13" customFormat="1" ht="11.25">
      <c r="B236" s="192"/>
      <c r="C236" s="193"/>
      <c r="D236" s="185" t="s">
        <v>127</v>
      </c>
      <c r="E236" s="194" t="s">
        <v>21</v>
      </c>
      <c r="F236" s="195" t="s">
        <v>223</v>
      </c>
      <c r="G236" s="193"/>
      <c r="H236" s="196">
        <v>-0.598</v>
      </c>
      <c r="I236" s="197"/>
      <c r="J236" s="193"/>
      <c r="K236" s="193"/>
      <c r="L236" s="198"/>
      <c r="M236" s="199"/>
      <c r="N236" s="200"/>
      <c r="O236" s="200"/>
      <c r="P236" s="200"/>
      <c r="Q236" s="200"/>
      <c r="R236" s="200"/>
      <c r="S236" s="200"/>
      <c r="T236" s="201"/>
      <c r="AT236" s="202" t="s">
        <v>127</v>
      </c>
      <c r="AU236" s="202" t="s">
        <v>83</v>
      </c>
      <c r="AV236" s="13" t="s">
        <v>83</v>
      </c>
      <c r="AW236" s="13" t="s">
        <v>35</v>
      </c>
      <c r="AX236" s="13" t="s">
        <v>74</v>
      </c>
      <c r="AY236" s="202" t="s">
        <v>115</v>
      </c>
    </row>
    <row r="237" spans="2:51" s="13" customFormat="1" ht="11.25">
      <c r="B237" s="192"/>
      <c r="C237" s="193"/>
      <c r="D237" s="185" t="s">
        <v>127</v>
      </c>
      <c r="E237" s="194" t="s">
        <v>21</v>
      </c>
      <c r="F237" s="195" t="s">
        <v>224</v>
      </c>
      <c r="G237" s="193"/>
      <c r="H237" s="196">
        <v>-0.57</v>
      </c>
      <c r="I237" s="197"/>
      <c r="J237" s="193"/>
      <c r="K237" s="193"/>
      <c r="L237" s="198"/>
      <c r="M237" s="199"/>
      <c r="N237" s="200"/>
      <c r="O237" s="200"/>
      <c r="P237" s="200"/>
      <c r="Q237" s="200"/>
      <c r="R237" s="200"/>
      <c r="S237" s="200"/>
      <c r="T237" s="201"/>
      <c r="AT237" s="202" t="s">
        <v>127</v>
      </c>
      <c r="AU237" s="202" t="s">
        <v>83</v>
      </c>
      <c r="AV237" s="13" t="s">
        <v>83</v>
      </c>
      <c r="AW237" s="13" t="s">
        <v>35</v>
      </c>
      <c r="AX237" s="13" t="s">
        <v>74</v>
      </c>
      <c r="AY237" s="202" t="s">
        <v>115</v>
      </c>
    </row>
    <row r="238" spans="2:51" s="13" customFormat="1" ht="11.25">
      <c r="B238" s="192"/>
      <c r="C238" s="193"/>
      <c r="D238" s="185" t="s">
        <v>127</v>
      </c>
      <c r="E238" s="194" t="s">
        <v>21</v>
      </c>
      <c r="F238" s="195" t="s">
        <v>225</v>
      </c>
      <c r="G238" s="193"/>
      <c r="H238" s="196">
        <v>-15.572</v>
      </c>
      <c r="I238" s="197"/>
      <c r="J238" s="193"/>
      <c r="K238" s="193"/>
      <c r="L238" s="198"/>
      <c r="M238" s="199"/>
      <c r="N238" s="200"/>
      <c r="O238" s="200"/>
      <c r="P238" s="200"/>
      <c r="Q238" s="200"/>
      <c r="R238" s="200"/>
      <c r="S238" s="200"/>
      <c r="T238" s="201"/>
      <c r="AT238" s="202" t="s">
        <v>127</v>
      </c>
      <c r="AU238" s="202" t="s">
        <v>83</v>
      </c>
      <c r="AV238" s="13" t="s">
        <v>83</v>
      </c>
      <c r="AW238" s="13" t="s">
        <v>35</v>
      </c>
      <c r="AX238" s="13" t="s">
        <v>74</v>
      </c>
      <c r="AY238" s="202" t="s">
        <v>115</v>
      </c>
    </row>
    <row r="239" spans="2:51" s="15" customFormat="1" ht="11.25">
      <c r="B239" s="214"/>
      <c r="C239" s="215"/>
      <c r="D239" s="185" t="s">
        <v>127</v>
      </c>
      <c r="E239" s="216" t="s">
        <v>21</v>
      </c>
      <c r="F239" s="217" t="s">
        <v>140</v>
      </c>
      <c r="G239" s="215"/>
      <c r="H239" s="218">
        <v>-16.74</v>
      </c>
      <c r="I239" s="219"/>
      <c r="J239" s="215"/>
      <c r="K239" s="215"/>
      <c r="L239" s="220"/>
      <c r="M239" s="221"/>
      <c r="N239" s="222"/>
      <c r="O239" s="222"/>
      <c r="P239" s="222"/>
      <c r="Q239" s="222"/>
      <c r="R239" s="222"/>
      <c r="S239" s="222"/>
      <c r="T239" s="223"/>
      <c r="AT239" s="224" t="s">
        <v>127</v>
      </c>
      <c r="AU239" s="224" t="s">
        <v>83</v>
      </c>
      <c r="AV239" s="15" t="s">
        <v>141</v>
      </c>
      <c r="AW239" s="15" t="s">
        <v>35</v>
      </c>
      <c r="AX239" s="15" t="s">
        <v>74</v>
      </c>
      <c r="AY239" s="224" t="s">
        <v>115</v>
      </c>
    </row>
    <row r="240" spans="2:51" s="14" customFormat="1" ht="11.25">
      <c r="B240" s="203"/>
      <c r="C240" s="204"/>
      <c r="D240" s="185" t="s">
        <v>127</v>
      </c>
      <c r="E240" s="205" t="s">
        <v>21</v>
      </c>
      <c r="F240" s="206" t="s">
        <v>239</v>
      </c>
      <c r="G240" s="204"/>
      <c r="H240" s="207">
        <v>54.328</v>
      </c>
      <c r="I240" s="208"/>
      <c r="J240" s="204"/>
      <c r="K240" s="204"/>
      <c r="L240" s="209"/>
      <c r="M240" s="210"/>
      <c r="N240" s="211"/>
      <c r="O240" s="211"/>
      <c r="P240" s="211"/>
      <c r="Q240" s="211"/>
      <c r="R240" s="211"/>
      <c r="S240" s="211"/>
      <c r="T240" s="212"/>
      <c r="AT240" s="213" t="s">
        <v>127</v>
      </c>
      <c r="AU240" s="213" t="s">
        <v>83</v>
      </c>
      <c r="AV240" s="14" t="s">
        <v>121</v>
      </c>
      <c r="AW240" s="14" t="s">
        <v>35</v>
      </c>
      <c r="AX240" s="14" t="s">
        <v>74</v>
      </c>
      <c r="AY240" s="213" t="s">
        <v>115</v>
      </c>
    </row>
    <row r="241" spans="2:51" s="13" customFormat="1" ht="11.25">
      <c r="B241" s="192"/>
      <c r="C241" s="193"/>
      <c r="D241" s="185" t="s">
        <v>127</v>
      </c>
      <c r="E241" s="194" t="s">
        <v>21</v>
      </c>
      <c r="F241" s="195" t="s">
        <v>240</v>
      </c>
      <c r="G241" s="193"/>
      <c r="H241" s="196">
        <v>121.423</v>
      </c>
      <c r="I241" s="197"/>
      <c r="J241" s="193"/>
      <c r="K241" s="193"/>
      <c r="L241" s="198"/>
      <c r="M241" s="199"/>
      <c r="N241" s="200"/>
      <c r="O241" s="200"/>
      <c r="P241" s="200"/>
      <c r="Q241" s="200"/>
      <c r="R241" s="200"/>
      <c r="S241" s="200"/>
      <c r="T241" s="201"/>
      <c r="AT241" s="202" t="s">
        <v>127</v>
      </c>
      <c r="AU241" s="202" t="s">
        <v>83</v>
      </c>
      <c r="AV241" s="13" t="s">
        <v>83</v>
      </c>
      <c r="AW241" s="13" t="s">
        <v>35</v>
      </c>
      <c r="AX241" s="13" t="s">
        <v>74</v>
      </c>
      <c r="AY241" s="202" t="s">
        <v>115</v>
      </c>
    </row>
    <row r="242" spans="2:51" s="14" customFormat="1" ht="11.25">
      <c r="B242" s="203"/>
      <c r="C242" s="204"/>
      <c r="D242" s="185" t="s">
        <v>127</v>
      </c>
      <c r="E242" s="205" t="s">
        <v>21</v>
      </c>
      <c r="F242" s="206" t="s">
        <v>130</v>
      </c>
      <c r="G242" s="204"/>
      <c r="H242" s="207">
        <v>121.423</v>
      </c>
      <c r="I242" s="208"/>
      <c r="J242" s="204"/>
      <c r="K242" s="204"/>
      <c r="L242" s="209"/>
      <c r="M242" s="210"/>
      <c r="N242" s="211"/>
      <c r="O242" s="211"/>
      <c r="P242" s="211"/>
      <c r="Q242" s="211"/>
      <c r="R242" s="211"/>
      <c r="S242" s="211"/>
      <c r="T242" s="212"/>
      <c r="AT242" s="213" t="s">
        <v>127</v>
      </c>
      <c r="AU242" s="213" t="s">
        <v>83</v>
      </c>
      <c r="AV242" s="14" t="s">
        <v>121</v>
      </c>
      <c r="AW242" s="14" t="s">
        <v>35</v>
      </c>
      <c r="AX242" s="14" t="s">
        <v>79</v>
      </c>
      <c r="AY242" s="213" t="s">
        <v>115</v>
      </c>
    </row>
    <row r="243" spans="1:65" s="2" customFormat="1" ht="21.75" customHeight="1">
      <c r="A243" s="35"/>
      <c r="B243" s="36"/>
      <c r="C243" s="171" t="s">
        <v>247</v>
      </c>
      <c r="D243" s="171" t="s">
        <v>117</v>
      </c>
      <c r="E243" s="172" t="s">
        <v>248</v>
      </c>
      <c r="F243" s="173" t="s">
        <v>249</v>
      </c>
      <c r="G243" s="174" t="s">
        <v>250</v>
      </c>
      <c r="H243" s="175">
        <v>135.286</v>
      </c>
      <c r="I243" s="176"/>
      <c r="J243" s="177">
        <f>ROUND(I243*H243,2)</f>
        <v>0</v>
      </c>
      <c r="K243" s="178"/>
      <c r="L243" s="40"/>
      <c r="M243" s="179" t="s">
        <v>21</v>
      </c>
      <c r="N243" s="180" t="s">
        <v>45</v>
      </c>
      <c r="O243" s="65"/>
      <c r="P243" s="181">
        <f>O243*H243</f>
        <v>0</v>
      </c>
      <c r="Q243" s="181">
        <v>0</v>
      </c>
      <c r="R243" s="181">
        <f>Q243*H243</f>
        <v>0</v>
      </c>
      <c r="S243" s="181">
        <v>0</v>
      </c>
      <c r="T243" s="182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3" t="s">
        <v>121</v>
      </c>
      <c r="AT243" s="183" t="s">
        <v>117</v>
      </c>
      <c r="AU243" s="183" t="s">
        <v>83</v>
      </c>
      <c r="AY243" s="18" t="s">
        <v>115</v>
      </c>
      <c r="BE243" s="184">
        <f>IF(N243="základní",J243,0)</f>
        <v>0</v>
      </c>
      <c r="BF243" s="184">
        <f>IF(N243="snížená",J243,0)</f>
        <v>0</v>
      </c>
      <c r="BG243" s="184">
        <f>IF(N243="zákl. přenesená",J243,0)</f>
        <v>0</v>
      </c>
      <c r="BH243" s="184">
        <f>IF(N243="sníž. přenesená",J243,0)</f>
        <v>0</v>
      </c>
      <c r="BI243" s="184">
        <f>IF(N243="nulová",J243,0)</f>
        <v>0</v>
      </c>
      <c r="BJ243" s="18" t="s">
        <v>79</v>
      </c>
      <c r="BK243" s="184">
        <f>ROUND(I243*H243,2)</f>
        <v>0</v>
      </c>
      <c r="BL243" s="18" t="s">
        <v>121</v>
      </c>
      <c r="BM243" s="183" t="s">
        <v>251</v>
      </c>
    </row>
    <row r="244" spans="1:47" s="2" customFormat="1" ht="11.25">
      <c r="A244" s="35"/>
      <c r="B244" s="36"/>
      <c r="C244" s="37"/>
      <c r="D244" s="185" t="s">
        <v>123</v>
      </c>
      <c r="E244" s="37"/>
      <c r="F244" s="186" t="s">
        <v>249</v>
      </c>
      <c r="G244" s="37"/>
      <c r="H244" s="37"/>
      <c r="I244" s="187"/>
      <c r="J244" s="37"/>
      <c r="K244" s="37"/>
      <c r="L244" s="40"/>
      <c r="M244" s="188"/>
      <c r="N244" s="189"/>
      <c r="O244" s="65"/>
      <c r="P244" s="65"/>
      <c r="Q244" s="65"/>
      <c r="R244" s="65"/>
      <c r="S244" s="65"/>
      <c r="T244" s="66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123</v>
      </c>
      <c r="AU244" s="18" t="s">
        <v>83</v>
      </c>
    </row>
    <row r="245" spans="2:51" s="13" customFormat="1" ht="11.25">
      <c r="B245" s="192"/>
      <c r="C245" s="193"/>
      <c r="D245" s="185" t="s">
        <v>127</v>
      </c>
      <c r="E245" s="194" t="s">
        <v>21</v>
      </c>
      <c r="F245" s="195" t="s">
        <v>137</v>
      </c>
      <c r="G245" s="193"/>
      <c r="H245" s="196">
        <v>10.8</v>
      </c>
      <c r="I245" s="197"/>
      <c r="J245" s="193"/>
      <c r="K245" s="193"/>
      <c r="L245" s="198"/>
      <c r="M245" s="199"/>
      <c r="N245" s="200"/>
      <c r="O245" s="200"/>
      <c r="P245" s="200"/>
      <c r="Q245" s="200"/>
      <c r="R245" s="200"/>
      <c r="S245" s="200"/>
      <c r="T245" s="201"/>
      <c r="AT245" s="202" t="s">
        <v>127</v>
      </c>
      <c r="AU245" s="202" t="s">
        <v>83</v>
      </c>
      <c r="AV245" s="13" t="s">
        <v>83</v>
      </c>
      <c r="AW245" s="13" t="s">
        <v>35</v>
      </c>
      <c r="AX245" s="13" t="s">
        <v>74</v>
      </c>
      <c r="AY245" s="202" t="s">
        <v>115</v>
      </c>
    </row>
    <row r="246" spans="2:51" s="13" customFormat="1" ht="11.25">
      <c r="B246" s="192"/>
      <c r="C246" s="193"/>
      <c r="D246" s="185" t="s">
        <v>127</v>
      </c>
      <c r="E246" s="194" t="s">
        <v>21</v>
      </c>
      <c r="F246" s="195" t="s">
        <v>138</v>
      </c>
      <c r="G246" s="193"/>
      <c r="H246" s="196">
        <v>-0.48</v>
      </c>
      <c r="I246" s="197"/>
      <c r="J246" s="193"/>
      <c r="K246" s="193"/>
      <c r="L246" s="198"/>
      <c r="M246" s="199"/>
      <c r="N246" s="200"/>
      <c r="O246" s="200"/>
      <c r="P246" s="200"/>
      <c r="Q246" s="200"/>
      <c r="R246" s="200"/>
      <c r="S246" s="200"/>
      <c r="T246" s="201"/>
      <c r="AT246" s="202" t="s">
        <v>127</v>
      </c>
      <c r="AU246" s="202" t="s">
        <v>83</v>
      </c>
      <c r="AV246" s="13" t="s">
        <v>83</v>
      </c>
      <c r="AW246" s="13" t="s">
        <v>35</v>
      </c>
      <c r="AX246" s="13" t="s">
        <v>74</v>
      </c>
      <c r="AY246" s="202" t="s">
        <v>115</v>
      </c>
    </row>
    <row r="247" spans="2:51" s="15" customFormat="1" ht="11.25">
      <c r="B247" s="214"/>
      <c r="C247" s="215"/>
      <c r="D247" s="185" t="s">
        <v>127</v>
      </c>
      <c r="E247" s="216" t="s">
        <v>21</v>
      </c>
      <c r="F247" s="217" t="s">
        <v>140</v>
      </c>
      <c r="G247" s="215"/>
      <c r="H247" s="218">
        <v>10.32</v>
      </c>
      <c r="I247" s="219"/>
      <c r="J247" s="215"/>
      <c r="K247" s="215"/>
      <c r="L247" s="220"/>
      <c r="M247" s="221"/>
      <c r="N247" s="222"/>
      <c r="O247" s="222"/>
      <c r="P247" s="222"/>
      <c r="Q247" s="222"/>
      <c r="R247" s="222"/>
      <c r="S247" s="222"/>
      <c r="T247" s="223"/>
      <c r="AT247" s="224" t="s">
        <v>127</v>
      </c>
      <c r="AU247" s="224" t="s">
        <v>83</v>
      </c>
      <c r="AV247" s="15" t="s">
        <v>141</v>
      </c>
      <c r="AW247" s="15" t="s">
        <v>35</v>
      </c>
      <c r="AX247" s="15" t="s">
        <v>74</v>
      </c>
      <c r="AY247" s="224" t="s">
        <v>115</v>
      </c>
    </row>
    <row r="248" spans="2:51" s="13" customFormat="1" ht="11.25">
      <c r="B248" s="192"/>
      <c r="C248" s="193"/>
      <c r="D248" s="185" t="s">
        <v>127</v>
      </c>
      <c r="E248" s="194" t="s">
        <v>21</v>
      </c>
      <c r="F248" s="195" t="s">
        <v>154</v>
      </c>
      <c r="G248" s="193"/>
      <c r="H248" s="196">
        <v>61.47</v>
      </c>
      <c r="I248" s="197"/>
      <c r="J248" s="193"/>
      <c r="K248" s="193"/>
      <c r="L248" s="198"/>
      <c r="M248" s="199"/>
      <c r="N248" s="200"/>
      <c r="O248" s="200"/>
      <c r="P248" s="200"/>
      <c r="Q248" s="200"/>
      <c r="R248" s="200"/>
      <c r="S248" s="200"/>
      <c r="T248" s="201"/>
      <c r="AT248" s="202" t="s">
        <v>127</v>
      </c>
      <c r="AU248" s="202" t="s">
        <v>83</v>
      </c>
      <c r="AV248" s="13" t="s">
        <v>83</v>
      </c>
      <c r="AW248" s="13" t="s">
        <v>35</v>
      </c>
      <c r="AX248" s="13" t="s">
        <v>74</v>
      </c>
      <c r="AY248" s="202" t="s">
        <v>115</v>
      </c>
    </row>
    <row r="249" spans="2:51" s="13" customFormat="1" ht="11.25">
      <c r="B249" s="192"/>
      <c r="C249" s="193"/>
      <c r="D249" s="185" t="s">
        <v>127</v>
      </c>
      <c r="E249" s="194" t="s">
        <v>21</v>
      </c>
      <c r="F249" s="195" t="s">
        <v>155</v>
      </c>
      <c r="G249" s="193"/>
      <c r="H249" s="196">
        <v>2.7</v>
      </c>
      <c r="I249" s="197"/>
      <c r="J249" s="193"/>
      <c r="K249" s="193"/>
      <c r="L249" s="198"/>
      <c r="M249" s="199"/>
      <c r="N249" s="200"/>
      <c r="O249" s="200"/>
      <c r="P249" s="200"/>
      <c r="Q249" s="200"/>
      <c r="R249" s="200"/>
      <c r="S249" s="200"/>
      <c r="T249" s="201"/>
      <c r="AT249" s="202" t="s">
        <v>127</v>
      </c>
      <c r="AU249" s="202" t="s">
        <v>83</v>
      </c>
      <c r="AV249" s="13" t="s">
        <v>83</v>
      </c>
      <c r="AW249" s="13" t="s">
        <v>35</v>
      </c>
      <c r="AX249" s="13" t="s">
        <v>74</v>
      </c>
      <c r="AY249" s="202" t="s">
        <v>115</v>
      </c>
    </row>
    <row r="250" spans="2:51" s="13" customFormat="1" ht="11.25">
      <c r="B250" s="192"/>
      <c r="C250" s="193"/>
      <c r="D250" s="185" t="s">
        <v>127</v>
      </c>
      <c r="E250" s="194" t="s">
        <v>21</v>
      </c>
      <c r="F250" s="195" t="s">
        <v>156</v>
      </c>
      <c r="G250" s="193"/>
      <c r="H250" s="196">
        <v>-3.422</v>
      </c>
      <c r="I250" s="197"/>
      <c r="J250" s="193"/>
      <c r="K250" s="193"/>
      <c r="L250" s="198"/>
      <c r="M250" s="199"/>
      <c r="N250" s="200"/>
      <c r="O250" s="200"/>
      <c r="P250" s="200"/>
      <c r="Q250" s="200"/>
      <c r="R250" s="200"/>
      <c r="S250" s="200"/>
      <c r="T250" s="201"/>
      <c r="AT250" s="202" t="s">
        <v>127</v>
      </c>
      <c r="AU250" s="202" t="s">
        <v>83</v>
      </c>
      <c r="AV250" s="13" t="s">
        <v>83</v>
      </c>
      <c r="AW250" s="13" t="s">
        <v>35</v>
      </c>
      <c r="AX250" s="13" t="s">
        <v>74</v>
      </c>
      <c r="AY250" s="202" t="s">
        <v>115</v>
      </c>
    </row>
    <row r="251" spans="2:51" s="15" customFormat="1" ht="11.25">
      <c r="B251" s="214"/>
      <c r="C251" s="215"/>
      <c r="D251" s="185" t="s">
        <v>127</v>
      </c>
      <c r="E251" s="216" t="s">
        <v>21</v>
      </c>
      <c r="F251" s="217" t="s">
        <v>140</v>
      </c>
      <c r="G251" s="215"/>
      <c r="H251" s="218">
        <v>60.748000000000005</v>
      </c>
      <c r="I251" s="219"/>
      <c r="J251" s="215"/>
      <c r="K251" s="215"/>
      <c r="L251" s="220"/>
      <c r="M251" s="221"/>
      <c r="N251" s="222"/>
      <c r="O251" s="222"/>
      <c r="P251" s="222"/>
      <c r="Q251" s="222"/>
      <c r="R251" s="222"/>
      <c r="S251" s="222"/>
      <c r="T251" s="223"/>
      <c r="AT251" s="224" t="s">
        <v>127</v>
      </c>
      <c r="AU251" s="224" t="s">
        <v>83</v>
      </c>
      <c r="AV251" s="15" t="s">
        <v>141</v>
      </c>
      <c r="AW251" s="15" t="s">
        <v>35</v>
      </c>
      <c r="AX251" s="15" t="s">
        <v>74</v>
      </c>
      <c r="AY251" s="224" t="s">
        <v>115</v>
      </c>
    </row>
    <row r="252" spans="2:51" s="13" customFormat="1" ht="11.25">
      <c r="B252" s="192"/>
      <c r="C252" s="193"/>
      <c r="D252" s="185" t="s">
        <v>127</v>
      </c>
      <c r="E252" s="194" t="s">
        <v>21</v>
      </c>
      <c r="F252" s="195" t="s">
        <v>223</v>
      </c>
      <c r="G252" s="193"/>
      <c r="H252" s="196">
        <v>-0.598</v>
      </c>
      <c r="I252" s="197"/>
      <c r="J252" s="193"/>
      <c r="K252" s="193"/>
      <c r="L252" s="198"/>
      <c r="M252" s="199"/>
      <c r="N252" s="200"/>
      <c r="O252" s="200"/>
      <c r="P252" s="200"/>
      <c r="Q252" s="200"/>
      <c r="R252" s="200"/>
      <c r="S252" s="200"/>
      <c r="T252" s="201"/>
      <c r="AT252" s="202" t="s">
        <v>127</v>
      </c>
      <c r="AU252" s="202" t="s">
        <v>83</v>
      </c>
      <c r="AV252" s="13" t="s">
        <v>83</v>
      </c>
      <c r="AW252" s="13" t="s">
        <v>35</v>
      </c>
      <c r="AX252" s="13" t="s">
        <v>74</v>
      </c>
      <c r="AY252" s="202" t="s">
        <v>115</v>
      </c>
    </row>
    <row r="253" spans="2:51" s="13" customFormat="1" ht="11.25">
      <c r="B253" s="192"/>
      <c r="C253" s="193"/>
      <c r="D253" s="185" t="s">
        <v>127</v>
      </c>
      <c r="E253" s="194" t="s">
        <v>21</v>
      </c>
      <c r="F253" s="195" t="s">
        <v>224</v>
      </c>
      <c r="G253" s="193"/>
      <c r="H253" s="196">
        <v>-0.57</v>
      </c>
      <c r="I253" s="197"/>
      <c r="J253" s="193"/>
      <c r="K253" s="193"/>
      <c r="L253" s="198"/>
      <c r="M253" s="199"/>
      <c r="N253" s="200"/>
      <c r="O253" s="200"/>
      <c r="P253" s="200"/>
      <c r="Q253" s="200"/>
      <c r="R253" s="200"/>
      <c r="S253" s="200"/>
      <c r="T253" s="201"/>
      <c r="AT253" s="202" t="s">
        <v>127</v>
      </c>
      <c r="AU253" s="202" t="s">
        <v>83</v>
      </c>
      <c r="AV253" s="13" t="s">
        <v>83</v>
      </c>
      <c r="AW253" s="13" t="s">
        <v>35</v>
      </c>
      <c r="AX253" s="13" t="s">
        <v>74</v>
      </c>
      <c r="AY253" s="202" t="s">
        <v>115</v>
      </c>
    </row>
    <row r="254" spans="2:51" s="13" customFormat="1" ht="11.25">
      <c r="B254" s="192"/>
      <c r="C254" s="193"/>
      <c r="D254" s="185" t="s">
        <v>127</v>
      </c>
      <c r="E254" s="194" t="s">
        <v>21</v>
      </c>
      <c r="F254" s="195" t="s">
        <v>225</v>
      </c>
      <c r="G254" s="193"/>
      <c r="H254" s="196">
        <v>-15.572</v>
      </c>
      <c r="I254" s="197"/>
      <c r="J254" s="193"/>
      <c r="K254" s="193"/>
      <c r="L254" s="198"/>
      <c r="M254" s="199"/>
      <c r="N254" s="200"/>
      <c r="O254" s="200"/>
      <c r="P254" s="200"/>
      <c r="Q254" s="200"/>
      <c r="R254" s="200"/>
      <c r="S254" s="200"/>
      <c r="T254" s="201"/>
      <c r="AT254" s="202" t="s">
        <v>127</v>
      </c>
      <c r="AU254" s="202" t="s">
        <v>83</v>
      </c>
      <c r="AV254" s="13" t="s">
        <v>83</v>
      </c>
      <c r="AW254" s="13" t="s">
        <v>35</v>
      </c>
      <c r="AX254" s="13" t="s">
        <v>74</v>
      </c>
      <c r="AY254" s="202" t="s">
        <v>115</v>
      </c>
    </row>
    <row r="255" spans="2:51" s="15" customFormat="1" ht="11.25">
      <c r="B255" s="214"/>
      <c r="C255" s="215"/>
      <c r="D255" s="185" t="s">
        <v>127</v>
      </c>
      <c r="E255" s="216" t="s">
        <v>21</v>
      </c>
      <c r="F255" s="217" t="s">
        <v>140</v>
      </c>
      <c r="G255" s="215"/>
      <c r="H255" s="218">
        <v>-16.74</v>
      </c>
      <c r="I255" s="219"/>
      <c r="J255" s="215"/>
      <c r="K255" s="215"/>
      <c r="L255" s="220"/>
      <c r="M255" s="221"/>
      <c r="N255" s="222"/>
      <c r="O255" s="222"/>
      <c r="P255" s="222"/>
      <c r="Q255" s="222"/>
      <c r="R255" s="222"/>
      <c r="S255" s="222"/>
      <c r="T255" s="223"/>
      <c r="AT255" s="224" t="s">
        <v>127</v>
      </c>
      <c r="AU255" s="224" t="s">
        <v>83</v>
      </c>
      <c r="AV255" s="15" t="s">
        <v>141</v>
      </c>
      <c r="AW255" s="15" t="s">
        <v>35</v>
      </c>
      <c r="AX255" s="15" t="s">
        <v>74</v>
      </c>
      <c r="AY255" s="224" t="s">
        <v>115</v>
      </c>
    </row>
    <row r="256" spans="2:51" s="14" customFormat="1" ht="11.25">
      <c r="B256" s="203"/>
      <c r="C256" s="204"/>
      <c r="D256" s="185" t="s">
        <v>127</v>
      </c>
      <c r="E256" s="205" t="s">
        <v>21</v>
      </c>
      <c r="F256" s="206" t="s">
        <v>239</v>
      </c>
      <c r="G256" s="204"/>
      <c r="H256" s="207">
        <v>54.328</v>
      </c>
      <c r="I256" s="208"/>
      <c r="J256" s="204"/>
      <c r="K256" s="204"/>
      <c r="L256" s="209"/>
      <c r="M256" s="210"/>
      <c r="N256" s="211"/>
      <c r="O256" s="211"/>
      <c r="P256" s="211"/>
      <c r="Q256" s="211"/>
      <c r="R256" s="211"/>
      <c r="S256" s="211"/>
      <c r="T256" s="212"/>
      <c r="AT256" s="213" t="s">
        <v>127</v>
      </c>
      <c r="AU256" s="213" t="s">
        <v>83</v>
      </c>
      <c r="AV256" s="14" t="s">
        <v>121</v>
      </c>
      <c r="AW256" s="14" t="s">
        <v>35</v>
      </c>
      <c r="AX256" s="14" t="s">
        <v>74</v>
      </c>
      <c r="AY256" s="213" t="s">
        <v>115</v>
      </c>
    </row>
    <row r="257" spans="2:51" s="13" customFormat="1" ht="11.25">
      <c r="B257" s="192"/>
      <c r="C257" s="193"/>
      <c r="D257" s="185" t="s">
        <v>127</v>
      </c>
      <c r="E257" s="194" t="s">
        <v>21</v>
      </c>
      <c r="F257" s="195" t="s">
        <v>252</v>
      </c>
      <c r="G257" s="193"/>
      <c r="H257" s="196">
        <v>135.286</v>
      </c>
      <c r="I257" s="197"/>
      <c r="J257" s="193"/>
      <c r="K257" s="193"/>
      <c r="L257" s="198"/>
      <c r="M257" s="199"/>
      <c r="N257" s="200"/>
      <c r="O257" s="200"/>
      <c r="P257" s="200"/>
      <c r="Q257" s="200"/>
      <c r="R257" s="200"/>
      <c r="S257" s="200"/>
      <c r="T257" s="201"/>
      <c r="AT257" s="202" t="s">
        <v>127</v>
      </c>
      <c r="AU257" s="202" t="s">
        <v>83</v>
      </c>
      <c r="AV257" s="13" t="s">
        <v>83</v>
      </c>
      <c r="AW257" s="13" t="s">
        <v>35</v>
      </c>
      <c r="AX257" s="13" t="s">
        <v>74</v>
      </c>
      <c r="AY257" s="202" t="s">
        <v>115</v>
      </c>
    </row>
    <row r="258" spans="2:51" s="14" customFormat="1" ht="11.25">
      <c r="B258" s="203"/>
      <c r="C258" s="204"/>
      <c r="D258" s="185" t="s">
        <v>127</v>
      </c>
      <c r="E258" s="205" t="s">
        <v>21</v>
      </c>
      <c r="F258" s="206" t="s">
        <v>130</v>
      </c>
      <c r="G258" s="204"/>
      <c r="H258" s="207">
        <v>135.286</v>
      </c>
      <c r="I258" s="208"/>
      <c r="J258" s="204"/>
      <c r="K258" s="204"/>
      <c r="L258" s="209"/>
      <c r="M258" s="210"/>
      <c r="N258" s="211"/>
      <c r="O258" s="211"/>
      <c r="P258" s="211"/>
      <c r="Q258" s="211"/>
      <c r="R258" s="211"/>
      <c r="S258" s="211"/>
      <c r="T258" s="212"/>
      <c r="AT258" s="213" t="s">
        <v>127</v>
      </c>
      <c r="AU258" s="213" t="s">
        <v>83</v>
      </c>
      <c r="AV258" s="14" t="s">
        <v>121</v>
      </c>
      <c r="AW258" s="14" t="s">
        <v>35</v>
      </c>
      <c r="AX258" s="14" t="s">
        <v>79</v>
      </c>
      <c r="AY258" s="213" t="s">
        <v>115</v>
      </c>
    </row>
    <row r="259" spans="1:65" s="2" customFormat="1" ht="24.2" customHeight="1">
      <c r="A259" s="35"/>
      <c r="B259" s="36"/>
      <c r="C259" s="171" t="s">
        <v>253</v>
      </c>
      <c r="D259" s="171" t="s">
        <v>117</v>
      </c>
      <c r="E259" s="172" t="s">
        <v>254</v>
      </c>
      <c r="F259" s="173" t="s">
        <v>255</v>
      </c>
      <c r="G259" s="174" t="s">
        <v>133</v>
      </c>
      <c r="H259" s="175">
        <v>75.105</v>
      </c>
      <c r="I259" s="176"/>
      <c r="J259" s="177">
        <f>ROUND(I259*H259,2)</f>
        <v>0</v>
      </c>
      <c r="K259" s="178"/>
      <c r="L259" s="40"/>
      <c r="M259" s="179" t="s">
        <v>21</v>
      </c>
      <c r="N259" s="180" t="s">
        <v>45</v>
      </c>
      <c r="O259" s="65"/>
      <c r="P259" s="181">
        <f>O259*H259</f>
        <v>0</v>
      </c>
      <c r="Q259" s="181">
        <v>0</v>
      </c>
      <c r="R259" s="181">
        <f>Q259*H259</f>
        <v>0</v>
      </c>
      <c r="S259" s="181">
        <v>0</v>
      </c>
      <c r="T259" s="182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3" t="s">
        <v>121</v>
      </c>
      <c r="AT259" s="183" t="s">
        <v>117</v>
      </c>
      <c r="AU259" s="183" t="s">
        <v>83</v>
      </c>
      <c r="AY259" s="18" t="s">
        <v>115</v>
      </c>
      <c r="BE259" s="184">
        <f>IF(N259="základní",J259,0)</f>
        <v>0</v>
      </c>
      <c r="BF259" s="184">
        <f>IF(N259="snížená",J259,0)</f>
        <v>0</v>
      </c>
      <c r="BG259" s="184">
        <f>IF(N259="zákl. přenesená",J259,0)</f>
        <v>0</v>
      </c>
      <c r="BH259" s="184">
        <f>IF(N259="sníž. přenesená",J259,0)</f>
        <v>0</v>
      </c>
      <c r="BI259" s="184">
        <f>IF(N259="nulová",J259,0)</f>
        <v>0</v>
      </c>
      <c r="BJ259" s="18" t="s">
        <v>79</v>
      </c>
      <c r="BK259" s="184">
        <f>ROUND(I259*H259,2)</f>
        <v>0</v>
      </c>
      <c r="BL259" s="18" t="s">
        <v>121</v>
      </c>
      <c r="BM259" s="183" t="s">
        <v>256</v>
      </c>
    </row>
    <row r="260" spans="1:47" s="2" customFormat="1" ht="29.25">
      <c r="A260" s="35"/>
      <c r="B260" s="36"/>
      <c r="C260" s="37"/>
      <c r="D260" s="185" t="s">
        <v>123</v>
      </c>
      <c r="E260" s="37"/>
      <c r="F260" s="186" t="s">
        <v>257</v>
      </c>
      <c r="G260" s="37"/>
      <c r="H260" s="37"/>
      <c r="I260" s="187"/>
      <c r="J260" s="37"/>
      <c r="K260" s="37"/>
      <c r="L260" s="40"/>
      <c r="M260" s="188"/>
      <c r="N260" s="189"/>
      <c r="O260" s="65"/>
      <c r="P260" s="65"/>
      <c r="Q260" s="65"/>
      <c r="R260" s="65"/>
      <c r="S260" s="65"/>
      <c r="T260" s="66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8" t="s">
        <v>123</v>
      </c>
      <c r="AU260" s="18" t="s">
        <v>83</v>
      </c>
    </row>
    <row r="261" spans="1:47" s="2" customFormat="1" ht="11.25">
      <c r="A261" s="35"/>
      <c r="B261" s="36"/>
      <c r="C261" s="37"/>
      <c r="D261" s="190" t="s">
        <v>125</v>
      </c>
      <c r="E261" s="37"/>
      <c r="F261" s="191" t="s">
        <v>258</v>
      </c>
      <c r="G261" s="37"/>
      <c r="H261" s="37"/>
      <c r="I261" s="187"/>
      <c r="J261" s="37"/>
      <c r="K261" s="37"/>
      <c r="L261" s="40"/>
      <c r="M261" s="188"/>
      <c r="N261" s="189"/>
      <c r="O261" s="65"/>
      <c r="P261" s="65"/>
      <c r="Q261" s="65"/>
      <c r="R261" s="65"/>
      <c r="S261" s="65"/>
      <c r="T261" s="66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8" t="s">
        <v>125</v>
      </c>
      <c r="AU261" s="18" t="s">
        <v>83</v>
      </c>
    </row>
    <row r="262" spans="2:51" s="13" customFormat="1" ht="11.25">
      <c r="B262" s="192"/>
      <c r="C262" s="193"/>
      <c r="D262" s="185" t="s">
        <v>127</v>
      </c>
      <c r="E262" s="194" t="s">
        <v>21</v>
      </c>
      <c r="F262" s="195" t="s">
        <v>137</v>
      </c>
      <c r="G262" s="193"/>
      <c r="H262" s="196">
        <v>10.8</v>
      </c>
      <c r="I262" s="197"/>
      <c r="J262" s="193"/>
      <c r="K262" s="193"/>
      <c r="L262" s="198"/>
      <c r="M262" s="199"/>
      <c r="N262" s="200"/>
      <c r="O262" s="200"/>
      <c r="P262" s="200"/>
      <c r="Q262" s="200"/>
      <c r="R262" s="200"/>
      <c r="S262" s="200"/>
      <c r="T262" s="201"/>
      <c r="AT262" s="202" t="s">
        <v>127</v>
      </c>
      <c r="AU262" s="202" t="s">
        <v>83</v>
      </c>
      <c r="AV262" s="13" t="s">
        <v>83</v>
      </c>
      <c r="AW262" s="13" t="s">
        <v>35</v>
      </c>
      <c r="AX262" s="13" t="s">
        <v>74</v>
      </c>
      <c r="AY262" s="202" t="s">
        <v>115</v>
      </c>
    </row>
    <row r="263" spans="2:51" s="15" customFormat="1" ht="11.25">
      <c r="B263" s="214"/>
      <c r="C263" s="215"/>
      <c r="D263" s="185" t="s">
        <v>127</v>
      </c>
      <c r="E263" s="216" t="s">
        <v>21</v>
      </c>
      <c r="F263" s="217" t="s">
        <v>140</v>
      </c>
      <c r="G263" s="215"/>
      <c r="H263" s="218">
        <v>10.8</v>
      </c>
      <c r="I263" s="219"/>
      <c r="J263" s="215"/>
      <c r="K263" s="215"/>
      <c r="L263" s="220"/>
      <c r="M263" s="221"/>
      <c r="N263" s="222"/>
      <c r="O263" s="222"/>
      <c r="P263" s="222"/>
      <c r="Q263" s="222"/>
      <c r="R263" s="222"/>
      <c r="S263" s="222"/>
      <c r="T263" s="223"/>
      <c r="AT263" s="224" t="s">
        <v>127</v>
      </c>
      <c r="AU263" s="224" t="s">
        <v>83</v>
      </c>
      <c r="AV263" s="15" t="s">
        <v>141</v>
      </c>
      <c r="AW263" s="15" t="s">
        <v>35</v>
      </c>
      <c r="AX263" s="15" t="s">
        <v>74</v>
      </c>
      <c r="AY263" s="224" t="s">
        <v>115</v>
      </c>
    </row>
    <row r="264" spans="2:51" s="13" customFormat="1" ht="11.25">
      <c r="B264" s="192"/>
      <c r="C264" s="193"/>
      <c r="D264" s="185" t="s">
        <v>127</v>
      </c>
      <c r="E264" s="194" t="s">
        <v>21</v>
      </c>
      <c r="F264" s="195" t="s">
        <v>154</v>
      </c>
      <c r="G264" s="193"/>
      <c r="H264" s="196">
        <v>61.47</v>
      </c>
      <c r="I264" s="197"/>
      <c r="J264" s="193"/>
      <c r="K264" s="193"/>
      <c r="L264" s="198"/>
      <c r="M264" s="199"/>
      <c r="N264" s="200"/>
      <c r="O264" s="200"/>
      <c r="P264" s="200"/>
      <c r="Q264" s="200"/>
      <c r="R264" s="200"/>
      <c r="S264" s="200"/>
      <c r="T264" s="201"/>
      <c r="AT264" s="202" t="s">
        <v>127</v>
      </c>
      <c r="AU264" s="202" t="s">
        <v>83</v>
      </c>
      <c r="AV264" s="13" t="s">
        <v>83</v>
      </c>
      <c r="AW264" s="13" t="s">
        <v>35</v>
      </c>
      <c r="AX264" s="13" t="s">
        <v>74</v>
      </c>
      <c r="AY264" s="202" t="s">
        <v>115</v>
      </c>
    </row>
    <row r="265" spans="2:51" s="13" customFormat="1" ht="11.25">
      <c r="B265" s="192"/>
      <c r="C265" s="193"/>
      <c r="D265" s="185" t="s">
        <v>127</v>
      </c>
      <c r="E265" s="194" t="s">
        <v>21</v>
      </c>
      <c r="F265" s="195" t="s">
        <v>155</v>
      </c>
      <c r="G265" s="193"/>
      <c r="H265" s="196">
        <v>2.7</v>
      </c>
      <c r="I265" s="197"/>
      <c r="J265" s="193"/>
      <c r="K265" s="193"/>
      <c r="L265" s="198"/>
      <c r="M265" s="199"/>
      <c r="N265" s="200"/>
      <c r="O265" s="200"/>
      <c r="P265" s="200"/>
      <c r="Q265" s="200"/>
      <c r="R265" s="200"/>
      <c r="S265" s="200"/>
      <c r="T265" s="201"/>
      <c r="AT265" s="202" t="s">
        <v>127</v>
      </c>
      <c r="AU265" s="202" t="s">
        <v>83</v>
      </c>
      <c r="AV265" s="13" t="s">
        <v>83</v>
      </c>
      <c r="AW265" s="13" t="s">
        <v>35</v>
      </c>
      <c r="AX265" s="13" t="s">
        <v>74</v>
      </c>
      <c r="AY265" s="202" t="s">
        <v>115</v>
      </c>
    </row>
    <row r="266" spans="2:51" s="13" customFormat="1" ht="22.5">
      <c r="B266" s="192"/>
      <c r="C266" s="193"/>
      <c r="D266" s="185" t="s">
        <v>127</v>
      </c>
      <c r="E266" s="194" t="s">
        <v>21</v>
      </c>
      <c r="F266" s="195" t="s">
        <v>259</v>
      </c>
      <c r="G266" s="193"/>
      <c r="H266" s="196">
        <v>16.875</v>
      </c>
      <c r="I266" s="197"/>
      <c r="J266" s="193"/>
      <c r="K266" s="193"/>
      <c r="L266" s="198"/>
      <c r="M266" s="199"/>
      <c r="N266" s="200"/>
      <c r="O266" s="200"/>
      <c r="P266" s="200"/>
      <c r="Q266" s="200"/>
      <c r="R266" s="200"/>
      <c r="S266" s="200"/>
      <c r="T266" s="201"/>
      <c r="AT266" s="202" t="s">
        <v>127</v>
      </c>
      <c r="AU266" s="202" t="s">
        <v>83</v>
      </c>
      <c r="AV266" s="13" t="s">
        <v>83</v>
      </c>
      <c r="AW266" s="13" t="s">
        <v>35</v>
      </c>
      <c r="AX266" s="13" t="s">
        <v>74</v>
      </c>
      <c r="AY266" s="202" t="s">
        <v>115</v>
      </c>
    </row>
    <row r="267" spans="2:51" s="15" customFormat="1" ht="11.25">
      <c r="B267" s="214"/>
      <c r="C267" s="215"/>
      <c r="D267" s="185" t="s">
        <v>127</v>
      </c>
      <c r="E267" s="216" t="s">
        <v>21</v>
      </c>
      <c r="F267" s="217" t="s">
        <v>140</v>
      </c>
      <c r="G267" s="215"/>
      <c r="H267" s="218">
        <v>81.045</v>
      </c>
      <c r="I267" s="219"/>
      <c r="J267" s="215"/>
      <c r="K267" s="215"/>
      <c r="L267" s="220"/>
      <c r="M267" s="221"/>
      <c r="N267" s="222"/>
      <c r="O267" s="222"/>
      <c r="P267" s="222"/>
      <c r="Q267" s="222"/>
      <c r="R267" s="222"/>
      <c r="S267" s="222"/>
      <c r="T267" s="223"/>
      <c r="AT267" s="224" t="s">
        <v>127</v>
      </c>
      <c r="AU267" s="224" t="s">
        <v>83</v>
      </c>
      <c r="AV267" s="15" t="s">
        <v>141</v>
      </c>
      <c r="AW267" s="15" t="s">
        <v>35</v>
      </c>
      <c r="AX267" s="15" t="s">
        <v>74</v>
      </c>
      <c r="AY267" s="224" t="s">
        <v>115</v>
      </c>
    </row>
    <row r="268" spans="2:51" s="13" customFormat="1" ht="11.25">
      <c r="B268" s="192"/>
      <c r="C268" s="193"/>
      <c r="D268" s="185" t="s">
        <v>127</v>
      </c>
      <c r="E268" s="194" t="s">
        <v>21</v>
      </c>
      <c r="F268" s="195" t="s">
        <v>223</v>
      </c>
      <c r="G268" s="193"/>
      <c r="H268" s="196">
        <v>-0.598</v>
      </c>
      <c r="I268" s="197"/>
      <c r="J268" s="193"/>
      <c r="K268" s="193"/>
      <c r="L268" s="198"/>
      <c r="M268" s="199"/>
      <c r="N268" s="200"/>
      <c r="O268" s="200"/>
      <c r="P268" s="200"/>
      <c r="Q268" s="200"/>
      <c r="R268" s="200"/>
      <c r="S268" s="200"/>
      <c r="T268" s="201"/>
      <c r="AT268" s="202" t="s">
        <v>127</v>
      </c>
      <c r="AU268" s="202" t="s">
        <v>83</v>
      </c>
      <c r="AV268" s="13" t="s">
        <v>83</v>
      </c>
      <c r="AW268" s="13" t="s">
        <v>35</v>
      </c>
      <c r="AX268" s="13" t="s">
        <v>74</v>
      </c>
      <c r="AY268" s="202" t="s">
        <v>115</v>
      </c>
    </row>
    <row r="269" spans="2:51" s="13" customFormat="1" ht="11.25">
      <c r="B269" s="192"/>
      <c r="C269" s="193"/>
      <c r="D269" s="185" t="s">
        <v>127</v>
      </c>
      <c r="E269" s="194" t="s">
        <v>21</v>
      </c>
      <c r="F269" s="195" t="s">
        <v>224</v>
      </c>
      <c r="G269" s="193"/>
      <c r="H269" s="196">
        <v>-0.57</v>
      </c>
      <c r="I269" s="197"/>
      <c r="J269" s="193"/>
      <c r="K269" s="193"/>
      <c r="L269" s="198"/>
      <c r="M269" s="199"/>
      <c r="N269" s="200"/>
      <c r="O269" s="200"/>
      <c r="P269" s="200"/>
      <c r="Q269" s="200"/>
      <c r="R269" s="200"/>
      <c r="S269" s="200"/>
      <c r="T269" s="201"/>
      <c r="AT269" s="202" t="s">
        <v>127</v>
      </c>
      <c r="AU269" s="202" t="s">
        <v>83</v>
      </c>
      <c r="AV269" s="13" t="s">
        <v>83</v>
      </c>
      <c r="AW269" s="13" t="s">
        <v>35</v>
      </c>
      <c r="AX269" s="13" t="s">
        <v>74</v>
      </c>
      <c r="AY269" s="202" t="s">
        <v>115</v>
      </c>
    </row>
    <row r="270" spans="2:51" s="13" customFormat="1" ht="11.25">
      <c r="B270" s="192"/>
      <c r="C270" s="193"/>
      <c r="D270" s="185" t="s">
        <v>127</v>
      </c>
      <c r="E270" s="194" t="s">
        <v>21</v>
      </c>
      <c r="F270" s="195" t="s">
        <v>225</v>
      </c>
      <c r="G270" s="193"/>
      <c r="H270" s="196">
        <v>-15.572</v>
      </c>
      <c r="I270" s="197"/>
      <c r="J270" s="193"/>
      <c r="K270" s="193"/>
      <c r="L270" s="198"/>
      <c r="M270" s="199"/>
      <c r="N270" s="200"/>
      <c r="O270" s="200"/>
      <c r="P270" s="200"/>
      <c r="Q270" s="200"/>
      <c r="R270" s="200"/>
      <c r="S270" s="200"/>
      <c r="T270" s="201"/>
      <c r="AT270" s="202" t="s">
        <v>127</v>
      </c>
      <c r="AU270" s="202" t="s">
        <v>83</v>
      </c>
      <c r="AV270" s="13" t="s">
        <v>83</v>
      </c>
      <c r="AW270" s="13" t="s">
        <v>35</v>
      </c>
      <c r="AX270" s="13" t="s">
        <v>74</v>
      </c>
      <c r="AY270" s="202" t="s">
        <v>115</v>
      </c>
    </row>
    <row r="271" spans="2:51" s="15" customFormat="1" ht="11.25">
      <c r="B271" s="214"/>
      <c r="C271" s="215"/>
      <c r="D271" s="185" t="s">
        <v>127</v>
      </c>
      <c r="E271" s="216" t="s">
        <v>21</v>
      </c>
      <c r="F271" s="217" t="s">
        <v>140</v>
      </c>
      <c r="G271" s="215"/>
      <c r="H271" s="218">
        <v>-16.74</v>
      </c>
      <c r="I271" s="219"/>
      <c r="J271" s="215"/>
      <c r="K271" s="215"/>
      <c r="L271" s="220"/>
      <c r="M271" s="221"/>
      <c r="N271" s="222"/>
      <c r="O271" s="222"/>
      <c r="P271" s="222"/>
      <c r="Q271" s="222"/>
      <c r="R271" s="222"/>
      <c r="S271" s="222"/>
      <c r="T271" s="223"/>
      <c r="AT271" s="224" t="s">
        <v>127</v>
      </c>
      <c r="AU271" s="224" t="s">
        <v>83</v>
      </c>
      <c r="AV271" s="15" t="s">
        <v>141</v>
      </c>
      <c r="AW271" s="15" t="s">
        <v>35</v>
      </c>
      <c r="AX271" s="15" t="s">
        <v>74</v>
      </c>
      <c r="AY271" s="224" t="s">
        <v>115</v>
      </c>
    </row>
    <row r="272" spans="2:51" s="14" customFormat="1" ht="11.25">
      <c r="B272" s="203"/>
      <c r="C272" s="204"/>
      <c r="D272" s="185" t="s">
        <v>127</v>
      </c>
      <c r="E272" s="205" t="s">
        <v>21</v>
      </c>
      <c r="F272" s="206" t="s">
        <v>130</v>
      </c>
      <c r="G272" s="204"/>
      <c r="H272" s="207">
        <v>75.105</v>
      </c>
      <c r="I272" s="208"/>
      <c r="J272" s="204"/>
      <c r="K272" s="204"/>
      <c r="L272" s="209"/>
      <c r="M272" s="210"/>
      <c r="N272" s="211"/>
      <c r="O272" s="211"/>
      <c r="P272" s="211"/>
      <c r="Q272" s="211"/>
      <c r="R272" s="211"/>
      <c r="S272" s="211"/>
      <c r="T272" s="212"/>
      <c r="AT272" s="213" t="s">
        <v>127</v>
      </c>
      <c r="AU272" s="213" t="s">
        <v>83</v>
      </c>
      <c r="AV272" s="14" t="s">
        <v>121</v>
      </c>
      <c r="AW272" s="14" t="s">
        <v>35</v>
      </c>
      <c r="AX272" s="14" t="s">
        <v>79</v>
      </c>
      <c r="AY272" s="213" t="s">
        <v>115</v>
      </c>
    </row>
    <row r="273" spans="1:65" s="2" customFormat="1" ht="16.5" customHeight="1">
      <c r="A273" s="35"/>
      <c r="B273" s="36"/>
      <c r="C273" s="225" t="s">
        <v>260</v>
      </c>
      <c r="D273" s="225" t="s">
        <v>173</v>
      </c>
      <c r="E273" s="226" t="s">
        <v>261</v>
      </c>
      <c r="F273" s="227" t="s">
        <v>262</v>
      </c>
      <c r="G273" s="228" t="s">
        <v>250</v>
      </c>
      <c r="H273" s="229">
        <v>120.168</v>
      </c>
      <c r="I273" s="230"/>
      <c r="J273" s="231">
        <f>ROUND(I273*H273,2)</f>
        <v>0</v>
      </c>
      <c r="K273" s="232"/>
      <c r="L273" s="233"/>
      <c r="M273" s="234" t="s">
        <v>21</v>
      </c>
      <c r="N273" s="235" t="s">
        <v>45</v>
      </c>
      <c r="O273" s="65"/>
      <c r="P273" s="181">
        <f>O273*H273</f>
        <v>0</v>
      </c>
      <c r="Q273" s="181">
        <v>1</v>
      </c>
      <c r="R273" s="181">
        <f>Q273*H273</f>
        <v>120.168</v>
      </c>
      <c r="S273" s="181">
        <v>0</v>
      </c>
      <c r="T273" s="182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3" t="s">
        <v>176</v>
      </c>
      <c r="AT273" s="183" t="s">
        <v>173</v>
      </c>
      <c r="AU273" s="183" t="s">
        <v>83</v>
      </c>
      <c r="AY273" s="18" t="s">
        <v>115</v>
      </c>
      <c r="BE273" s="184">
        <f>IF(N273="základní",J273,0)</f>
        <v>0</v>
      </c>
      <c r="BF273" s="184">
        <f>IF(N273="snížená",J273,0)</f>
        <v>0</v>
      </c>
      <c r="BG273" s="184">
        <f>IF(N273="zákl. přenesená",J273,0)</f>
        <v>0</v>
      </c>
      <c r="BH273" s="184">
        <f>IF(N273="sníž. přenesená",J273,0)</f>
        <v>0</v>
      </c>
      <c r="BI273" s="184">
        <f>IF(N273="nulová",J273,0)</f>
        <v>0</v>
      </c>
      <c r="BJ273" s="18" t="s">
        <v>79</v>
      </c>
      <c r="BK273" s="184">
        <f>ROUND(I273*H273,2)</f>
        <v>0</v>
      </c>
      <c r="BL273" s="18" t="s">
        <v>121</v>
      </c>
      <c r="BM273" s="183" t="s">
        <v>263</v>
      </c>
    </row>
    <row r="274" spans="1:47" s="2" customFormat="1" ht="11.25">
      <c r="A274" s="35"/>
      <c r="B274" s="36"/>
      <c r="C274" s="37"/>
      <c r="D274" s="185" t="s">
        <v>123</v>
      </c>
      <c r="E274" s="37"/>
      <c r="F274" s="186" t="s">
        <v>262</v>
      </c>
      <c r="G274" s="37"/>
      <c r="H274" s="37"/>
      <c r="I274" s="187"/>
      <c r="J274" s="37"/>
      <c r="K274" s="37"/>
      <c r="L274" s="40"/>
      <c r="M274" s="188"/>
      <c r="N274" s="189"/>
      <c r="O274" s="65"/>
      <c r="P274" s="65"/>
      <c r="Q274" s="65"/>
      <c r="R274" s="65"/>
      <c r="S274" s="65"/>
      <c r="T274" s="66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8" t="s">
        <v>123</v>
      </c>
      <c r="AU274" s="18" t="s">
        <v>83</v>
      </c>
    </row>
    <row r="275" spans="2:51" s="13" customFormat="1" ht="11.25">
      <c r="B275" s="192"/>
      <c r="C275" s="193"/>
      <c r="D275" s="185" t="s">
        <v>127</v>
      </c>
      <c r="E275" s="194" t="s">
        <v>21</v>
      </c>
      <c r="F275" s="195" t="s">
        <v>137</v>
      </c>
      <c r="G275" s="193"/>
      <c r="H275" s="196">
        <v>10.8</v>
      </c>
      <c r="I275" s="197"/>
      <c r="J275" s="193"/>
      <c r="K275" s="193"/>
      <c r="L275" s="198"/>
      <c r="M275" s="199"/>
      <c r="N275" s="200"/>
      <c r="O275" s="200"/>
      <c r="P275" s="200"/>
      <c r="Q275" s="200"/>
      <c r="R275" s="200"/>
      <c r="S275" s="200"/>
      <c r="T275" s="201"/>
      <c r="AT275" s="202" t="s">
        <v>127</v>
      </c>
      <c r="AU275" s="202" t="s">
        <v>83</v>
      </c>
      <c r="AV275" s="13" t="s">
        <v>83</v>
      </c>
      <c r="AW275" s="13" t="s">
        <v>35</v>
      </c>
      <c r="AX275" s="13" t="s">
        <v>74</v>
      </c>
      <c r="AY275" s="202" t="s">
        <v>115</v>
      </c>
    </row>
    <row r="276" spans="2:51" s="15" customFormat="1" ht="11.25">
      <c r="B276" s="214"/>
      <c r="C276" s="215"/>
      <c r="D276" s="185" t="s">
        <v>127</v>
      </c>
      <c r="E276" s="216" t="s">
        <v>21</v>
      </c>
      <c r="F276" s="217" t="s">
        <v>140</v>
      </c>
      <c r="G276" s="215"/>
      <c r="H276" s="218">
        <v>10.8</v>
      </c>
      <c r="I276" s="219"/>
      <c r="J276" s="215"/>
      <c r="K276" s="215"/>
      <c r="L276" s="220"/>
      <c r="M276" s="221"/>
      <c r="N276" s="222"/>
      <c r="O276" s="222"/>
      <c r="P276" s="222"/>
      <c r="Q276" s="222"/>
      <c r="R276" s="222"/>
      <c r="S276" s="222"/>
      <c r="T276" s="223"/>
      <c r="AT276" s="224" t="s">
        <v>127</v>
      </c>
      <c r="AU276" s="224" t="s">
        <v>83</v>
      </c>
      <c r="AV276" s="15" t="s">
        <v>141</v>
      </c>
      <c r="AW276" s="15" t="s">
        <v>35</v>
      </c>
      <c r="AX276" s="15" t="s">
        <v>74</v>
      </c>
      <c r="AY276" s="224" t="s">
        <v>115</v>
      </c>
    </row>
    <row r="277" spans="2:51" s="13" customFormat="1" ht="11.25">
      <c r="B277" s="192"/>
      <c r="C277" s="193"/>
      <c r="D277" s="185" t="s">
        <v>127</v>
      </c>
      <c r="E277" s="194" t="s">
        <v>21</v>
      </c>
      <c r="F277" s="195" t="s">
        <v>154</v>
      </c>
      <c r="G277" s="193"/>
      <c r="H277" s="196">
        <v>61.47</v>
      </c>
      <c r="I277" s="197"/>
      <c r="J277" s="193"/>
      <c r="K277" s="193"/>
      <c r="L277" s="198"/>
      <c r="M277" s="199"/>
      <c r="N277" s="200"/>
      <c r="O277" s="200"/>
      <c r="P277" s="200"/>
      <c r="Q277" s="200"/>
      <c r="R277" s="200"/>
      <c r="S277" s="200"/>
      <c r="T277" s="201"/>
      <c r="AT277" s="202" t="s">
        <v>127</v>
      </c>
      <c r="AU277" s="202" t="s">
        <v>83</v>
      </c>
      <c r="AV277" s="13" t="s">
        <v>83</v>
      </c>
      <c r="AW277" s="13" t="s">
        <v>35</v>
      </c>
      <c r="AX277" s="13" t="s">
        <v>74</v>
      </c>
      <c r="AY277" s="202" t="s">
        <v>115</v>
      </c>
    </row>
    <row r="278" spans="2:51" s="13" customFormat="1" ht="11.25">
      <c r="B278" s="192"/>
      <c r="C278" s="193"/>
      <c r="D278" s="185" t="s">
        <v>127</v>
      </c>
      <c r="E278" s="194" t="s">
        <v>21</v>
      </c>
      <c r="F278" s="195" t="s">
        <v>155</v>
      </c>
      <c r="G278" s="193"/>
      <c r="H278" s="196">
        <v>2.7</v>
      </c>
      <c r="I278" s="197"/>
      <c r="J278" s="193"/>
      <c r="K278" s="193"/>
      <c r="L278" s="198"/>
      <c r="M278" s="199"/>
      <c r="N278" s="200"/>
      <c r="O278" s="200"/>
      <c r="P278" s="200"/>
      <c r="Q278" s="200"/>
      <c r="R278" s="200"/>
      <c r="S278" s="200"/>
      <c r="T278" s="201"/>
      <c r="AT278" s="202" t="s">
        <v>127</v>
      </c>
      <c r="AU278" s="202" t="s">
        <v>83</v>
      </c>
      <c r="AV278" s="13" t="s">
        <v>83</v>
      </c>
      <c r="AW278" s="13" t="s">
        <v>35</v>
      </c>
      <c r="AX278" s="13" t="s">
        <v>74</v>
      </c>
      <c r="AY278" s="202" t="s">
        <v>115</v>
      </c>
    </row>
    <row r="279" spans="2:51" s="15" customFormat="1" ht="11.25">
      <c r="B279" s="214"/>
      <c r="C279" s="215"/>
      <c r="D279" s="185" t="s">
        <v>127</v>
      </c>
      <c r="E279" s="216" t="s">
        <v>21</v>
      </c>
      <c r="F279" s="217" t="s">
        <v>140</v>
      </c>
      <c r="G279" s="215"/>
      <c r="H279" s="218">
        <v>64.17</v>
      </c>
      <c r="I279" s="219"/>
      <c r="J279" s="215"/>
      <c r="K279" s="215"/>
      <c r="L279" s="220"/>
      <c r="M279" s="221"/>
      <c r="N279" s="222"/>
      <c r="O279" s="222"/>
      <c r="P279" s="222"/>
      <c r="Q279" s="222"/>
      <c r="R279" s="222"/>
      <c r="S279" s="222"/>
      <c r="T279" s="223"/>
      <c r="AT279" s="224" t="s">
        <v>127</v>
      </c>
      <c r="AU279" s="224" t="s">
        <v>83</v>
      </c>
      <c r="AV279" s="15" t="s">
        <v>141</v>
      </c>
      <c r="AW279" s="15" t="s">
        <v>35</v>
      </c>
      <c r="AX279" s="15" t="s">
        <v>74</v>
      </c>
      <c r="AY279" s="224" t="s">
        <v>115</v>
      </c>
    </row>
    <row r="280" spans="2:51" s="13" customFormat="1" ht="11.25">
      <c r="B280" s="192"/>
      <c r="C280" s="193"/>
      <c r="D280" s="185" t="s">
        <v>127</v>
      </c>
      <c r="E280" s="194" t="s">
        <v>21</v>
      </c>
      <c r="F280" s="195" t="s">
        <v>223</v>
      </c>
      <c r="G280" s="193"/>
      <c r="H280" s="196">
        <v>-0.598</v>
      </c>
      <c r="I280" s="197"/>
      <c r="J280" s="193"/>
      <c r="K280" s="193"/>
      <c r="L280" s="198"/>
      <c r="M280" s="199"/>
      <c r="N280" s="200"/>
      <c r="O280" s="200"/>
      <c r="P280" s="200"/>
      <c r="Q280" s="200"/>
      <c r="R280" s="200"/>
      <c r="S280" s="200"/>
      <c r="T280" s="201"/>
      <c r="AT280" s="202" t="s">
        <v>127</v>
      </c>
      <c r="AU280" s="202" t="s">
        <v>83</v>
      </c>
      <c r="AV280" s="13" t="s">
        <v>83</v>
      </c>
      <c r="AW280" s="13" t="s">
        <v>35</v>
      </c>
      <c r="AX280" s="13" t="s">
        <v>74</v>
      </c>
      <c r="AY280" s="202" t="s">
        <v>115</v>
      </c>
    </row>
    <row r="281" spans="2:51" s="13" customFormat="1" ht="11.25">
      <c r="B281" s="192"/>
      <c r="C281" s="193"/>
      <c r="D281" s="185" t="s">
        <v>127</v>
      </c>
      <c r="E281" s="194" t="s">
        <v>21</v>
      </c>
      <c r="F281" s="195" t="s">
        <v>224</v>
      </c>
      <c r="G281" s="193"/>
      <c r="H281" s="196">
        <v>-0.57</v>
      </c>
      <c r="I281" s="197"/>
      <c r="J281" s="193"/>
      <c r="K281" s="193"/>
      <c r="L281" s="198"/>
      <c r="M281" s="199"/>
      <c r="N281" s="200"/>
      <c r="O281" s="200"/>
      <c r="P281" s="200"/>
      <c r="Q281" s="200"/>
      <c r="R281" s="200"/>
      <c r="S281" s="200"/>
      <c r="T281" s="201"/>
      <c r="AT281" s="202" t="s">
        <v>127</v>
      </c>
      <c r="AU281" s="202" t="s">
        <v>83</v>
      </c>
      <c r="AV281" s="13" t="s">
        <v>83</v>
      </c>
      <c r="AW281" s="13" t="s">
        <v>35</v>
      </c>
      <c r="AX281" s="13" t="s">
        <v>74</v>
      </c>
      <c r="AY281" s="202" t="s">
        <v>115</v>
      </c>
    </row>
    <row r="282" spans="2:51" s="13" customFormat="1" ht="11.25">
      <c r="B282" s="192"/>
      <c r="C282" s="193"/>
      <c r="D282" s="185" t="s">
        <v>127</v>
      </c>
      <c r="E282" s="194" t="s">
        <v>21</v>
      </c>
      <c r="F282" s="195" t="s">
        <v>225</v>
      </c>
      <c r="G282" s="193"/>
      <c r="H282" s="196">
        <v>-15.572</v>
      </c>
      <c r="I282" s="197"/>
      <c r="J282" s="193"/>
      <c r="K282" s="193"/>
      <c r="L282" s="198"/>
      <c r="M282" s="199"/>
      <c r="N282" s="200"/>
      <c r="O282" s="200"/>
      <c r="P282" s="200"/>
      <c r="Q282" s="200"/>
      <c r="R282" s="200"/>
      <c r="S282" s="200"/>
      <c r="T282" s="201"/>
      <c r="AT282" s="202" t="s">
        <v>127</v>
      </c>
      <c r="AU282" s="202" t="s">
        <v>83</v>
      </c>
      <c r="AV282" s="13" t="s">
        <v>83</v>
      </c>
      <c r="AW282" s="13" t="s">
        <v>35</v>
      </c>
      <c r="AX282" s="13" t="s">
        <v>74</v>
      </c>
      <c r="AY282" s="202" t="s">
        <v>115</v>
      </c>
    </row>
    <row r="283" spans="2:51" s="15" customFormat="1" ht="11.25">
      <c r="B283" s="214"/>
      <c r="C283" s="215"/>
      <c r="D283" s="185" t="s">
        <v>127</v>
      </c>
      <c r="E283" s="216" t="s">
        <v>21</v>
      </c>
      <c r="F283" s="217" t="s">
        <v>140</v>
      </c>
      <c r="G283" s="215"/>
      <c r="H283" s="218">
        <v>-16.74</v>
      </c>
      <c r="I283" s="219"/>
      <c r="J283" s="215"/>
      <c r="K283" s="215"/>
      <c r="L283" s="220"/>
      <c r="M283" s="221"/>
      <c r="N283" s="222"/>
      <c r="O283" s="222"/>
      <c r="P283" s="222"/>
      <c r="Q283" s="222"/>
      <c r="R283" s="222"/>
      <c r="S283" s="222"/>
      <c r="T283" s="223"/>
      <c r="AT283" s="224" t="s">
        <v>127</v>
      </c>
      <c r="AU283" s="224" t="s">
        <v>83</v>
      </c>
      <c r="AV283" s="15" t="s">
        <v>141</v>
      </c>
      <c r="AW283" s="15" t="s">
        <v>35</v>
      </c>
      <c r="AX283" s="15" t="s">
        <v>74</v>
      </c>
      <c r="AY283" s="224" t="s">
        <v>115</v>
      </c>
    </row>
    <row r="284" spans="2:51" s="13" customFormat="1" ht="22.5">
      <c r="B284" s="192"/>
      <c r="C284" s="193"/>
      <c r="D284" s="185" t="s">
        <v>127</v>
      </c>
      <c r="E284" s="194" t="s">
        <v>21</v>
      </c>
      <c r="F284" s="195" t="s">
        <v>259</v>
      </c>
      <c r="G284" s="193"/>
      <c r="H284" s="196">
        <v>16.875</v>
      </c>
      <c r="I284" s="197"/>
      <c r="J284" s="193"/>
      <c r="K284" s="193"/>
      <c r="L284" s="198"/>
      <c r="M284" s="199"/>
      <c r="N284" s="200"/>
      <c r="O284" s="200"/>
      <c r="P284" s="200"/>
      <c r="Q284" s="200"/>
      <c r="R284" s="200"/>
      <c r="S284" s="200"/>
      <c r="T284" s="201"/>
      <c r="AT284" s="202" t="s">
        <v>127</v>
      </c>
      <c r="AU284" s="202" t="s">
        <v>83</v>
      </c>
      <c r="AV284" s="13" t="s">
        <v>83</v>
      </c>
      <c r="AW284" s="13" t="s">
        <v>35</v>
      </c>
      <c r="AX284" s="13" t="s">
        <v>74</v>
      </c>
      <c r="AY284" s="202" t="s">
        <v>115</v>
      </c>
    </row>
    <row r="285" spans="2:51" s="15" customFormat="1" ht="11.25">
      <c r="B285" s="214"/>
      <c r="C285" s="215"/>
      <c r="D285" s="185" t="s">
        <v>127</v>
      </c>
      <c r="E285" s="216" t="s">
        <v>21</v>
      </c>
      <c r="F285" s="217" t="s">
        <v>140</v>
      </c>
      <c r="G285" s="215"/>
      <c r="H285" s="218">
        <v>16.875</v>
      </c>
      <c r="I285" s="219"/>
      <c r="J285" s="215"/>
      <c r="K285" s="215"/>
      <c r="L285" s="220"/>
      <c r="M285" s="221"/>
      <c r="N285" s="222"/>
      <c r="O285" s="222"/>
      <c r="P285" s="222"/>
      <c r="Q285" s="222"/>
      <c r="R285" s="222"/>
      <c r="S285" s="222"/>
      <c r="T285" s="223"/>
      <c r="AT285" s="224" t="s">
        <v>127</v>
      </c>
      <c r="AU285" s="224" t="s">
        <v>83</v>
      </c>
      <c r="AV285" s="15" t="s">
        <v>141</v>
      </c>
      <c r="AW285" s="15" t="s">
        <v>35</v>
      </c>
      <c r="AX285" s="15" t="s">
        <v>74</v>
      </c>
      <c r="AY285" s="224" t="s">
        <v>115</v>
      </c>
    </row>
    <row r="286" spans="2:51" s="14" customFormat="1" ht="11.25">
      <c r="B286" s="203"/>
      <c r="C286" s="204"/>
      <c r="D286" s="185" t="s">
        <v>127</v>
      </c>
      <c r="E286" s="205" t="s">
        <v>21</v>
      </c>
      <c r="F286" s="206" t="s">
        <v>130</v>
      </c>
      <c r="G286" s="204"/>
      <c r="H286" s="207">
        <v>75.105</v>
      </c>
      <c r="I286" s="208"/>
      <c r="J286" s="204"/>
      <c r="K286" s="204"/>
      <c r="L286" s="209"/>
      <c r="M286" s="210"/>
      <c r="N286" s="211"/>
      <c r="O286" s="211"/>
      <c r="P286" s="211"/>
      <c r="Q286" s="211"/>
      <c r="R286" s="211"/>
      <c r="S286" s="211"/>
      <c r="T286" s="212"/>
      <c r="AT286" s="213" t="s">
        <v>127</v>
      </c>
      <c r="AU286" s="213" t="s">
        <v>83</v>
      </c>
      <c r="AV286" s="14" t="s">
        <v>121</v>
      </c>
      <c r="AW286" s="14" t="s">
        <v>35</v>
      </c>
      <c r="AX286" s="14" t="s">
        <v>74</v>
      </c>
      <c r="AY286" s="213" t="s">
        <v>115</v>
      </c>
    </row>
    <row r="287" spans="2:51" s="13" customFormat="1" ht="11.25">
      <c r="B287" s="192"/>
      <c r="C287" s="193"/>
      <c r="D287" s="185" t="s">
        <v>127</v>
      </c>
      <c r="E287" s="194" t="s">
        <v>21</v>
      </c>
      <c r="F287" s="195" t="s">
        <v>264</v>
      </c>
      <c r="G287" s="193"/>
      <c r="H287" s="196">
        <v>120.168</v>
      </c>
      <c r="I287" s="197"/>
      <c r="J287" s="193"/>
      <c r="K287" s="193"/>
      <c r="L287" s="198"/>
      <c r="M287" s="199"/>
      <c r="N287" s="200"/>
      <c r="O287" s="200"/>
      <c r="P287" s="200"/>
      <c r="Q287" s="200"/>
      <c r="R287" s="200"/>
      <c r="S287" s="200"/>
      <c r="T287" s="201"/>
      <c r="AT287" s="202" t="s">
        <v>127</v>
      </c>
      <c r="AU287" s="202" t="s">
        <v>83</v>
      </c>
      <c r="AV287" s="13" t="s">
        <v>83</v>
      </c>
      <c r="AW287" s="13" t="s">
        <v>35</v>
      </c>
      <c r="AX287" s="13" t="s">
        <v>79</v>
      </c>
      <c r="AY287" s="202" t="s">
        <v>115</v>
      </c>
    </row>
    <row r="288" spans="1:65" s="2" customFormat="1" ht="24.2" customHeight="1">
      <c r="A288" s="35"/>
      <c r="B288" s="36"/>
      <c r="C288" s="171" t="s">
        <v>265</v>
      </c>
      <c r="D288" s="171" t="s">
        <v>117</v>
      </c>
      <c r="E288" s="172" t="s">
        <v>266</v>
      </c>
      <c r="F288" s="173" t="s">
        <v>267</v>
      </c>
      <c r="G288" s="174" t="s">
        <v>133</v>
      </c>
      <c r="H288" s="175">
        <v>16.74</v>
      </c>
      <c r="I288" s="176"/>
      <c r="J288" s="177">
        <f>ROUND(I288*H288,2)</f>
        <v>0</v>
      </c>
      <c r="K288" s="178"/>
      <c r="L288" s="40"/>
      <c r="M288" s="179" t="s">
        <v>21</v>
      </c>
      <c r="N288" s="180" t="s">
        <v>45</v>
      </c>
      <c r="O288" s="65"/>
      <c r="P288" s="181">
        <f>O288*H288</f>
        <v>0</v>
      </c>
      <c r="Q288" s="181">
        <v>0</v>
      </c>
      <c r="R288" s="181">
        <f>Q288*H288</f>
        <v>0</v>
      </c>
      <c r="S288" s="181">
        <v>0</v>
      </c>
      <c r="T288" s="182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83" t="s">
        <v>121</v>
      </c>
      <c r="AT288" s="183" t="s">
        <v>117</v>
      </c>
      <c r="AU288" s="183" t="s">
        <v>83</v>
      </c>
      <c r="AY288" s="18" t="s">
        <v>115</v>
      </c>
      <c r="BE288" s="184">
        <f>IF(N288="základní",J288,0)</f>
        <v>0</v>
      </c>
      <c r="BF288" s="184">
        <f>IF(N288="snížená",J288,0)</f>
        <v>0</v>
      </c>
      <c r="BG288" s="184">
        <f>IF(N288="zákl. přenesená",J288,0)</f>
        <v>0</v>
      </c>
      <c r="BH288" s="184">
        <f>IF(N288="sníž. přenesená",J288,0)</f>
        <v>0</v>
      </c>
      <c r="BI288" s="184">
        <f>IF(N288="nulová",J288,0)</f>
        <v>0</v>
      </c>
      <c r="BJ288" s="18" t="s">
        <v>79</v>
      </c>
      <c r="BK288" s="184">
        <f>ROUND(I288*H288,2)</f>
        <v>0</v>
      </c>
      <c r="BL288" s="18" t="s">
        <v>121</v>
      </c>
      <c r="BM288" s="183" t="s">
        <v>268</v>
      </c>
    </row>
    <row r="289" spans="1:47" s="2" customFormat="1" ht="39">
      <c r="A289" s="35"/>
      <c r="B289" s="36"/>
      <c r="C289" s="37"/>
      <c r="D289" s="185" t="s">
        <v>123</v>
      </c>
      <c r="E289" s="37"/>
      <c r="F289" s="186" t="s">
        <v>269</v>
      </c>
      <c r="G289" s="37"/>
      <c r="H289" s="37"/>
      <c r="I289" s="187"/>
      <c r="J289" s="37"/>
      <c r="K289" s="37"/>
      <c r="L289" s="40"/>
      <c r="M289" s="188"/>
      <c r="N289" s="189"/>
      <c r="O289" s="65"/>
      <c r="P289" s="65"/>
      <c r="Q289" s="65"/>
      <c r="R289" s="65"/>
      <c r="S289" s="65"/>
      <c r="T289" s="66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8" t="s">
        <v>123</v>
      </c>
      <c r="AU289" s="18" t="s">
        <v>83</v>
      </c>
    </row>
    <row r="290" spans="1:47" s="2" customFormat="1" ht="11.25">
      <c r="A290" s="35"/>
      <c r="B290" s="36"/>
      <c r="C290" s="37"/>
      <c r="D290" s="190" t="s">
        <v>125</v>
      </c>
      <c r="E290" s="37"/>
      <c r="F290" s="191" t="s">
        <v>270</v>
      </c>
      <c r="G290" s="37"/>
      <c r="H290" s="37"/>
      <c r="I290" s="187"/>
      <c r="J290" s="37"/>
      <c r="K290" s="37"/>
      <c r="L290" s="40"/>
      <c r="M290" s="188"/>
      <c r="N290" s="189"/>
      <c r="O290" s="65"/>
      <c r="P290" s="65"/>
      <c r="Q290" s="65"/>
      <c r="R290" s="65"/>
      <c r="S290" s="65"/>
      <c r="T290" s="66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T290" s="18" t="s">
        <v>125</v>
      </c>
      <c r="AU290" s="18" t="s">
        <v>83</v>
      </c>
    </row>
    <row r="291" spans="1:65" s="2" customFormat="1" ht="24.2" customHeight="1">
      <c r="A291" s="35"/>
      <c r="B291" s="36"/>
      <c r="C291" s="171" t="s">
        <v>7</v>
      </c>
      <c r="D291" s="171" t="s">
        <v>117</v>
      </c>
      <c r="E291" s="172" t="s">
        <v>271</v>
      </c>
      <c r="F291" s="173" t="s">
        <v>272</v>
      </c>
      <c r="G291" s="174" t="s">
        <v>133</v>
      </c>
      <c r="H291" s="175">
        <v>16.74</v>
      </c>
      <c r="I291" s="176"/>
      <c r="J291" s="177">
        <f>ROUND(I291*H291,2)</f>
        <v>0</v>
      </c>
      <c r="K291" s="178"/>
      <c r="L291" s="40"/>
      <c r="M291" s="179" t="s">
        <v>21</v>
      </c>
      <c r="N291" s="180" t="s">
        <v>45</v>
      </c>
      <c r="O291" s="65"/>
      <c r="P291" s="181">
        <f>O291*H291</f>
        <v>0</v>
      </c>
      <c r="Q291" s="181">
        <v>0</v>
      </c>
      <c r="R291" s="181">
        <f>Q291*H291</f>
        <v>0</v>
      </c>
      <c r="S291" s="181">
        <v>0</v>
      </c>
      <c r="T291" s="182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83" t="s">
        <v>121</v>
      </c>
      <c r="AT291" s="183" t="s">
        <v>117</v>
      </c>
      <c r="AU291" s="183" t="s">
        <v>83</v>
      </c>
      <c r="AY291" s="18" t="s">
        <v>115</v>
      </c>
      <c r="BE291" s="184">
        <f>IF(N291="základní",J291,0)</f>
        <v>0</v>
      </c>
      <c r="BF291" s="184">
        <f>IF(N291="snížená",J291,0)</f>
        <v>0</v>
      </c>
      <c r="BG291" s="184">
        <f>IF(N291="zákl. přenesená",J291,0)</f>
        <v>0</v>
      </c>
      <c r="BH291" s="184">
        <f>IF(N291="sníž. přenesená",J291,0)</f>
        <v>0</v>
      </c>
      <c r="BI291" s="184">
        <f>IF(N291="nulová",J291,0)</f>
        <v>0</v>
      </c>
      <c r="BJ291" s="18" t="s">
        <v>79</v>
      </c>
      <c r="BK291" s="184">
        <f>ROUND(I291*H291,2)</f>
        <v>0</v>
      </c>
      <c r="BL291" s="18" t="s">
        <v>121</v>
      </c>
      <c r="BM291" s="183" t="s">
        <v>273</v>
      </c>
    </row>
    <row r="292" spans="1:47" s="2" customFormat="1" ht="39">
      <c r="A292" s="35"/>
      <c r="B292" s="36"/>
      <c r="C292" s="37"/>
      <c r="D292" s="185" t="s">
        <v>123</v>
      </c>
      <c r="E292" s="37"/>
      <c r="F292" s="186" t="s">
        <v>274</v>
      </c>
      <c r="G292" s="37"/>
      <c r="H292" s="37"/>
      <c r="I292" s="187"/>
      <c r="J292" s="37"/>
      <c r="K292" s="37"/>
      <c r="L292" s="40"/>
      <c r="M292" s="188"/>
      <c r="N292" s="189"/>
      <c r="O292" s="65"/>
      <c r="P292" s="65"/>
      <c r="Q292" s="65"/>
      <c r="R292" s="65"/>
      <c r="S292" s="65"/>
      <c r="T292" s="66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8" t="s">
        <v>123</v>
      </c>
      <c r="AU292" s="18" t="s">
        <v>83</v>
      </c>
    </row>
    <row r="293" spans="1:47" s="2" customFormat="1" ht="11.25">
      <c r="A293" s="35"/>
      <c r="B293" s="36"/>
      <c r="C293" s="37"/>
      <c r="D293" s="190" t="s">
        <v>125</v>
      </c>
      <c r="E293" s="37"/>
      <c r="F293" s="191" t="s">
        <v>275</v>
      </c>
      <c r="G293" s="37"/>
      <c r="H293" s="37"/>
      <c r="I293" s="187"/>
      <c r="J293" s="37"/>
      <c r="K293" s="37"/>
      <c r="L293" s="40"/>
      <c r="M293" s="188"/>
      <c r="N293" s="189"/>
      <c r="O293" s="65"/>
      <c r="P293" s="65"/>
      <c r="Q293" s="65"/>
      <c r="R293" s="65"/>
      <c r="S293" s="65"/>
      <c r="T293" s="66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8" t="s">
        <v>125</v>
      </c>
      <c r="AU293" s="18" t="s">
        <v>83</v>
      </c>
    </row>
    <row r="294" spans="2:51" s="13" customFormat="1" ht="11.25">
      <c r="B294" s="192"/>
      <c r="C294" s="193"/>
      <c r="D294" s="185" t="s">
        <v>127</v>
      </c>
      <c r="E294" s="194" t="s">
        <v>21</v>
      </c>
      <c r="F294" s="195" t="s">
        <v>213</v>
      </c>
      <c r="G294" s="193"/>
      <c r="H294" s="196">
        <v>0.598</v>
      </c>
      <c r="I294" s="197"/>
      <c r="J294" s="193"/>
      <c r="K294" s="193"/>
      <c r="L294" s="198"/>
      <c r="M294" s="199"/>
      <c r="N294" s="200"/>
      <c r="O294" s="200"/>
      <c r="P294" s="200"/>
      <c r="Q294" s="200"/>
      <c r="R294" s="200"/>
      <c r="S294" s="200"/>
      <c r="T294" s="201"/>
      <c r="AT294" s="202" t="s">
        <v>127</v>
      </c>
      <c r="AU294" s="202" t="s">
        <v>83</v>
      </c>
      <c r="AV294" s="13" t="s">
        <v>83</v>
      </c>
      <c r="AW294" s="13" t="s">
        <v>35</v>
      </c>
      <c r="AX294" s="13" t="s">
        <v>74</v>
      </c>
      <c r="AY294" s="202" t="s">
        <v>115</v>
      </c>
    </row>
    <row r="295" spans="2:51" s="13" customFormat="1" ht="11.25">
      <c r="B295" s="192"/>
      <c r="C295" s="193"/>
      <c r="D295" s="185" t="s">
        <v>127</v>
      </c>
      <c r="E295" s="194" t="s">
        <v>21</v>
      </c>
      <c r="F295" s="195" t="s">
        <v>214</v>
      </c>
      <c r="G295" s="193"/>
      <c r="H295" s="196">
        <v>0.57</v>
      </c>
      <c r="I295" s="197"/>
      <c r="J295" s="193"/>
      <c r="K295" s="193"/>
      <c r="L295" s="198"/>
      <c r="M295" s="199"/>
      <c r="N295" s="200"/>
      <c r="O295" s="200"/>
      <c r="P295" s="200"/>
      <c r="Q295" s="200"/>
      <c r="R295" s="200"/>
      <c r="S295" s="200"/>
      <c r="T295" s="201"/>
      <c r="AT295" s="202" t="s">
        <v>127</v>
      </c>
      <c r="AU295" s="202" t="s">
        <v>83</v>
      </c>
      <c r="AV295" s="13" t="s">
        <v>83</v>
      </c>
      <c r="AW295" s="13" t="s">
        <v>35</v>
      </c>
      <c r="AX295" s="13" t="s">
        <v>74</v>
      </c>
      <c r="AY295" s="202" t="s">
        <v>115</v>
      </c>
    </row>
    <row r="296" spans="2:51" s="13" customFormat="1" ht="11.25">
      <c r="B296" s="192"/>
      <c r="C296" s="193"/>
      <c r="D296" s="185" t="s">
        <v>127</v>
      </c>
      <c r="E296" s="194" t="s">
        <v>21</v>
      </c>
      <c r="F296" s="195" t="s">
        <v>215</v>
      </c>
      <c r="G296" s="193"/>
      <c r="H296" s="196">
        <v>15.572</v>
      </c>
      <c r="I296" s="197"/>
      <c r="J296" s="193"/>
      <c r="K296" s="193"/>
      <c r="L296" s="198"/>
      <c r="M296" s="199"/>
      <c r="N296" s="200"/>
      <c r="O296" s="200"/>
      <c r="P296" s="200"/>
      <c r="Q296" s="200"/>
      <c r="R296" s="200"/>
      <c r="S296" s="200"/>
      <c r="T296" s="201"/>
      <c r="AT296" s="202" t="s">
        <v>127</v>
      </c>
      <c r="AU296" s="202" t="s">
        <v>83</v>
      </c>
      <c r="AV296" s="13" t="s">
        <v>83</v>
      </c>
      <c r="AW296" s="13" t="s">
        <v>35</v>
      </c>
      <c r="AX296" s="13" t="s">
        <v>74</v>
      </c>
      <c r="AY296" s="202" t="s">
        <v>115</v>
      </c>
    </row>
    <row r="297" spans="2:51" s="14" customFormat="1" ht="11.25">
      <c r="B297" s="203"/>
      <c r="C297" s="204"/>
      <c r="D297" s="185" t="s">
        <v>127</v>
      </c>
      <c r="E297" s="205" t="s">
        <v>21</v>
      </c>
      <c r="F297" s="206" t="s">
        <v>130</v>
      </c>
      <c r="G297" s="204"/>
      <c r="H297" s="207">
        <v>16.74</v>
      </c>
      <c r="I297" s="208"/>
      <c r="J297" s="204"/>
      <c r="K297" s="204"/>
      <c r="L297" s="209"/>
      <c r="M297" s="210"/>
      <c r="N297" s="211"/>
      <c r="O297" s="211"/>
      <c r="P297" s="211"/>
      <c r="Q297" s="211"/>
      <c r="R297" s="211"/>
      <c r="S297" s="211"/>
      <c r="T297" s="212"/>
      <c r="AT297" s="213" t="s">
        <v>127</v>
      </c>
      <c r="AU297" s="213" t="s">
        <v>83</v>
      </c>
      <c r="AV297" s="14" t="s">
        <v>121</v>
      </c>
      <c r="AW297" s="14" t="s">
        <v>35</v>
      </c>
      <c r="AX297" s="14" t="s">
        <v>79</v>
      </c>
      <c r="AY297" s="213" t="s">
        <v>115</v>
      </c>
    </row>
    <row r="298" spans="2:63" s="12" customFormat="1" ht="22.9" customHeight="1">
      <c r="B298" s="155"/>
      <c r="C298" s="156"/>
      <c r="D298" s="157" t="s">
        <v>73</v>
      </c>
      <c r="E298" s="169" t="s">
        <v>121</v>
      </c>
      <c r="F298" s="169" t="s">
        <v>276</v>
      </c>
      <c r="G298" s="156"/>
      <c r="H298" s="156"/>
      <c r="I298" s="159"/>
      <c r="J298" s="170">
        <f>BK298</f>
        <v>0</v>
      </c>
      <c r="K298" s="156"/>
      <c r="L298" s="161"/>
      <c r="M298" s="162"/>
      <c r="N298" s="163"/>
      <c r="O298" s="163"/>
      <c r="P298" s="164">
        <f>SUM(P299:P313)</f>
        <v>0</v>
      </c>
      <c r="Q298" s="163"/>
      <c r="R298" s="164">
        <f>SUM(R299:R313)</f>
        <v>0</v>
      </c>
      <c r="S298" s="163"/>
      <c r="T298" s="165">
        <f>SUM(T299:T313)</f>
        <v>0</v>
      </c>
      <c r="AR298" s="166" t="s">
        <v>79</v>
      </c>
      <c r="AT298" s="167" t="s">
        <v>73</v>
      </c>
      <c r="AU298" s="167" t="s">
        <v>79</v>
      </c>
      <c r="AY298" s="166" t="s">
        <v>115</v>
      </c>
      <c r="BK298" s="168">
        <f>SUM(BK299:BK313)</f>
        <v>0</v>
      </c>
    </row>
    <row r="299" spans="1:65" s="2" customFormat="1" ht="16.5" customHeight="1">
      <c r="A299" s="35"/>
      <c r="B299" s="36"/>
      <c r="C299" s="171" t="s">
        <v>277</v>
      </c>
      <c r="D299" s="171" t="s">
        <v>117</v>
      </c>
      <c r="E299" s="172" t="s">
        <v>278</v>
      </c>
      <c r="F299" s="173" t="s">
        <v>279</v>
      </c>
      <c r="G299" s="174" t="s">
        <v>133</v>
      </c>
      <c r="H299" s="175">
        <v>0.165</v>
      </c>
      <c r="I299" s="176"/>
      <c r="J299" s="177">
        <f>ROUND(I299*H299,2)</f>
        <v>0</v>
      </c>
      <c r="K299" s="178"/>
      <c r="L299" s="40"/>
      <c r="M299" s="179" t="s">
        <v>21</v>
      </c>
      <c r="N299" s="180" t="s">
        <v>45</v>
      </c>
      <c r="O299" s="65"/>
      <c r="P299" s="181">
        <f>O299*H299</f>
        <v>0</v>
      </c>
      <c r="Q299" s="181">
        <v>0</v>
      </c>
      <c r="R299" s="181">
        <f>Q299*H299</f>
        <v>0</v>
      </c>
      <c r="S299" s="181">
        <v>0</v>
      </c>
      <c r="T299" s="182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83" t="s">
        <v>121</v>
      </c>
      <c r="AT299" s="183" t="s">
        <v>117</v>
      </c>
      <c r="AU299" s="183" t="s">
        <v>83</v>
      </c>
      <c r="AY299" s="18" t="s">
        <v>115</v>
      </c>
      <c r="BE299" s="184">
        <f>IF(N299="základní",J299,0)</f>
        <v>0</v>
      </c>
      <c r="BF299" s="184">
        <f>IF(N299="snížená",J299,0)</f>
        <v>0</v>
      </c>
      <c r="BG299" s="184">
        <f>IF(N299="zákl. přenesená",J299,0)</f>
        <v>0</v>
      </c>
      <c r="BH299" s="184">
        <f>IF(N299="sníž. přenesená",J299,0)</f>
        <v>0</v>
      </c>
      <c r="BI299" s="184">
        <f>IF(N299="nulová",J299,0)</f>
        <v>0</v>
      </c>
      <c r="BJ299" s="18" t="s">
        <v>79</v>
      </c>
      <c r="BK299" s="184">
        <f>ROUND(I299*H299,2)</f>
        <v>0</v>
      </c>
      <c r="BL299" s="18" t="s">
        <v>121</v>
      </c>
      <c r="BM299" s="183" t="s">
        <v>280</v>
      </c>
    </row>
    <row r="300" spans="1:47" s="2" customFormat="1" ht="19.5">
      <c r="A300" s="35"/>
      <c r="B300" s="36"/>
      <c r="C300" s="37"/>
      <c r="D300" s="185" t="s">
        <v>123</v>
      </c>
      <c r="E300" s="37"/>
      <c r="F300" s="186" t="s">
        <v>281</v>
      </c>
      <c r="G300" s="37"/>
      <c r="H300" s="37"/>
      <c r="I300" s="187"/>
      <c r="J300" s="37"/>
      <c r="K300" s="37"/>
      <c r="L300" s="40"/>
      <c r="M300" s="188"/>
      <c r="N300" s="189"/>
      <c r="O300" s="65"/>
      <c r="P300" s="65"/>
      <c r="Q300" s="65"/>
      <c r="R300" s="65"/>
      <c r="S300" s="65"/>
      <c r="T300" s="66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T300" s="18" t="s">
        <v>123</v>
      </c>
      <c r="AU300" s="18" t="s">
        <v>83</v>
      </c>
    </row>
    <row r="301" spans="1:47" s="2" customFormat="1" ht="11.25">
      <c r="A301" s="35"/>
      <c r="B301" s="36"/>
      <c r="C301" s="37"/>
      <c r="D301" s="190" t="s">
        <v>125</v>
      </c>
      <c r="E301" s="37"/>
      <c r="F301" s="191" t="s">
        <v>282</v>
      </c>
      <c r="G301" s="37"/>
      <c r="H301" s="37"/>
      <c r="I301" s="187"/>
      <c r="J301" s="37"/>
      <c r="K301" s="37"/>
      <c r="L301" s="40"/>
      <c r="M301" s="188"/>
      <c r="N301" s="189"/>
      <c r="O301" s="65"/>
      <c r="P301" s="65"/>
      <c r="Q301" s="65"/>
      <c r="R301" s="65"/>
      <c r="S301" s="65"/>
      <c r="T301" s="66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18" t="s">
        <v>125</v>
      </c>
      <c r="AU301" s="18" t="s">
        <v>83</v>
      </c>
    </row>
    <row r="302" spans="2:51" s="13" customFormat="1" ht="11.25">
      <c r="B302" s="192"/>
      <c r="C302" s="193"/>
      <c r="D302" s="185" t="s">
        <v>127</v>
      </c>
      <c r="E302" s="194" t="s">
        <v>21</v>
      </c>
      <c r="F302" s="195" t="s">
        <v>283</v>
      </c>
      <c r="G302" s="193"/>
      <c r="H302" s="196">
        <v>0.165</v>
      </c>
      <c r="I302" s="197"/>
      <c r="J302" s="193"/>
      <c r="K302" s="193"/>
      <c r="L302" s="198"/>
      <c r="M302" s="199"/>
      <c r="N302" s="200"/>
      <c r="O302" s="200"/>
      <c r="P302" s="200"/>
      <c r="Q302" s="200"/>
      <c r="R302" s="200"/>
      <c r="S302" s="200"/>
      <c r="T302" s="201"/>
      <c r="AT302" s="202" t="s">
        <v>127</v>
      </c>
      <c r="AU302" s="202" t="s">
        <v>83</v>
      </c>
      <c r="AV302" s="13" t="s">
        <v>83</v>
      </c>
      <c r="AW302" s="13" t="s">
        <v>35</v>
      </c>
      <c r="AX302" s="13" t="s">
        <v>74</v>
      </c>
      <c r="AY302" s="202" t="s">
        <v>115</v>
      </c>
    </row>
    <row r="303" spans="2:51" s="14" customFormat="1" ht="11.25">
      <c r="B303" s="203"/>
      <c r="C303" s="204"/>
      <c r="D303" s="185" t="s">
        <v>127</v>
      </c>
      <c r="E303" s="205" t="s">
        <v>21</v>
      </c>
      <c r="F303" s="206" t="s">
        <v>130</v>
      </c>
      <c r="G303" s="204"/>
      <c r="H303" s="207">
        <v>0.165</v>
      </c>
      <c r="I303" s="208"/>
      <c r="J303" s="204"/>
      <c r="K303" s="204"/>
      <c r="L303" s="209"/>
      <c r="M303" s="210"/>
      <c r="N303" s="211"/>
      <c r="O303" s="211"/>
      <c r="P303" s="211"/>
      <c r="Q303" s="211"/>
      <c r="R303" s="211"/>
      <c r="S303" s="211"/>
      <c r="T303" s="212"/>
      <c r="AT303" s="213" t="s">
        <v>127</v>
      </c>
      <c r="AU303" s="213" t="s">
        <v>83</v>
      </c>
      <c r="AV303" s="14" t="s">
        <v>121</v>
      </c>
      <c r="AW303" s="14" t="s">
        <v>35</v>
      </c>
      <c r="AX303" s="14" t="s">
        <v>79</v>
      </c>
      <c r="AY303" s="213" t="s">
        <v>115</v>
      </c>
    </row>
    <row r="304" spans="1:65" s="2" customFormat="1" ht="24.2" customHeight="1">
      <c r="A304" s="35"/>
      <c r="B304" s="36"/>
      <c r="C304" s="171" t="s">
        <v>284</v>
      </c>
      <c r="D304" s="171" t="s">
        <v>117</v>
      </c>
      <c r="E304" s="172" t="s">
        <v>285</v>
      </c>
      <c r="F304" s="173" t="s">
        <v>286</v>
      </c>
      <c r="G304" s="174" t="s">
        <v>133</v>
      </c>
      <c r="H304" s="175">
        <v>2.049</v>
      </c>
      <c r="I304" s="176"/>
      <c r="J304" s="177">
        <f>ROUND(I304*H304,2)</f>
        <v>0</v>
      </c>
      <c r="K304" s="178"/>
      <c r="L304" s="40"/>
      <c r="M304" s="179" t="s">
        <v>21</v>
      </c>
      <c r="N304" s="180" t="s">
        <v>45</v>
      </c>
      <c r="O304" s="65"/>
      <c r="P304" s="181">
        <f>O304*H304</f>
        <v>0</v>
      </c>
      <c r="Q304" s="181">
        <v>0</v>
      </c>
      <c r="R304" s="181">
        <f>Q304*H304</f>
        <v>0</v>
      </c>
      <c r="S304" s="181">
        <v>0</v>
      </c>
      <c r="T304" s="182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3" t="s">
        <v>121</v>
      </c>
      <c r="AT304" s="183" t="s">
        <v>117</v>
      </c>
      <c r="AU304" s="183" t="s">
        <v>83</v>
      </c>
      <c r="AY304" s="18" t="s">
        <v>115</v>
      </c>
      <c r="BE304" s="184">
        <f>IF(N304="základní",J304,0)</f>
        <v>0</v>
      </c>
      <c r="BF304" s="184">
        <f>IF(N304="snížená",J304,0)</f>
        <v>0</v>
      </c>
      <c r="BG304" s="184">
        <f>IF(N304="zákl. přenesená",J304,0)</f>
        <v>0</v>
      </c>
      <c r="BH304" s="184">
        <f>IF(N304="sníž. přenesená",J304,0)</f>
        <v>0</v>
      </c>
      <c r="BI304" s="184">
        <f>IF(N304="nulová",J304,0)</f>
        <v>0</v>
      </c>
      <c r="BJ304" s="18" t="s">
        <v>79</v>
      </c>
      <c r="BK304" s="184">
        <f>ROUND(I304*H304,2)</f>
        <v>0</v>
      </c>
      <c r="BL304" s="18" t="s">
        <v>121</v>
      </c>
      <c r="BM304" s="183" t="s">
        <v>287</v>
      </c>
    </row>
    <row r="305" spans="1:47" s="2" customFormat="1" ht="19.5">
      <c r="A305" s="35"/>
      <c r="B305" s="36"/>
      <c r="C305" s="37"/>
      <c r="D305" s="185" t="s">
        <v>123</v>
      </c>
      <c r="E305" s="37"/>
      <c r="F305" s="186" t="s">
        <v>288</v>
      </c>
      <c r="G305" s="37"/>
      <c r="H305" s="37"/>
      <c r="I305" s="187"/>
      <c r="J305" s="37"/>
      <c r="K305" s="37"/>
      <c r="L305" s="40"/>
      <c r="M305" s="188"/>
      <c r="N305" s="189"/>
      <c r="O305" s="65"/>
      <c r="P305" s="65"/>
      <c r="Q305" s="65"/>
      <c r="R305" s="65"/>
      <c r="S305" s="65"/>
      <c r="T305" s="66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8" t="s">
        <v>123</v>
      </c>
      <c r="AU305" s="18" t="s">
        <v>83</v>
      </c>
    </row>
    <row r="306" spans="1:47" s="2" customFormat="1" ht="11.25">
      <c r="A306" s="35"/>
      <c r="B306" s="36"/>
      <c r="C306" s="37"/>
      <c r="D306" s="190" t="s">
        <v>125</v>
      </c>
      <c r="E306" s="37"/>
      <c r="F306" s="191" t="s">
        <v>289</v>
      </c>
      <c r="G306" s="37"/>
      <c r="H306" s="37"/>
      <c r="I306" s="187"/>
      <c r="J306" s="37"/>
      <c r="K306" s="37"/>
      <c r="L306" s="40"/>
      <c r="M306" s="188"/>
      <c r="N306" s="189"/>
      <c r="O306" s="65"/>
      <c r="P306" s="65"/>
      <c r="Q306" s="65"/>
      <c r="R306" s="65"/>
      <c r="S306" s="65"/>
      <c r="T306" s="66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8" t="s">
        <v>125</v>
      </c>
      <c r="AU306" s="18" t="s">
        <v>83</v>
      </c>
    </row>
    <row r="307" spans="2:51" s="13" customFormat="1" ht="11.25">
      <c r="B307" s="192"/>
      <c r="C307" s="193"/>
      <c r="D307" s="185" t="s">
        <v>127</v>
      </c>
      <c r="E307" s="194" t="s">
        <v>21</v>
      </c>
      <c r="F307" s="195" t="s">
        <v>290</v>
      </c>
      <c r="G307" s="193"/>
      <c r="H307" s="196">
        <v>2.049</v>
      </c>
      <c r="I307" s="197"/>
      <c r="J307" s="193"/>
      <c r="K307" s="193"/>
      <c r="L307" s="198"/>
      <c r="M307" s="199"/>
      <c r="N307" s="200"/>
      <c r="O307" s="200"/>
      <c r="P307" s="200"/>
      <c r="Q307" s="200"/>
      <c r="R307" s="200"/>
      <c r="S307" s="200"/>
      <c r="T307" s="201"/>
      <c r="AT307" s="202" t="s">
        <v>127</v>
      </c>
      <c r="AU307" s="202" t="s">
        <v>83</v>
      </c>
      <c r="AV307" s="13" t="s">
        <v>83</v>
      </c>
      <c r="AW307" s="13" t="s">
        <v>35</v>
      </c>
      <c r="AX307" s="13" t="s">
        <v>74</v>
      </c>
      <c r="AY307" s="202" t="s">
        <v>115</v>
      </c>
    </row>
    <row r="308" spans="2:51" s="14" customFormat="1" ht="11.25">
      <c r="B308" s="203"/>
      <c r="C308" s="204"/>
      <c r="D308" s="185" t="s">
        <v>127</v>
      </c>
      <c r="E308" s="205" t="s">
        <v>21</v>
      </c>
      <c r="F308" s="206" t="s">
        <v>130</v>
      </c>
      <c r="G308" s="204"/>
      <c r="H308" s="207">
        <v>2.049</v>
      </c>
      <c r="I308" s="208"/>
      <c r="J308" s="204"/>
      <c r="K308" s="204"/>
      <c r="L308" s="209"/>
      <c r="M308" s="210"/>
      <c r="N308" s="211"/>
      <c r="O308" s="211"/>
      <c r="P308" s="211"/>
      <c r="Q308" s="211"/>
      <c r="R308" s="211"/>
      <c r="S308" s="211"/>
      <c r="T308" s="212"/>
      <c r="AT308" s="213" t="s">
        <v>127</v>
      </c>
      <c r="AU308" s="213" t="s">
        <v>83</v>
      </c>
      <c r="AV308" s="14" t="s">
        <v>121</v>
      </c>
      <c r="AW308" s="14" t="s">
        <v>35</v>
      </c>
      <c r="AX308" s="14" t="s">
        <v>79</v>
      </c>
      <c r="AY308" s="213" t="s">
        <v>115</v>
      </c>
    </row>
    <row r="309" spans="1:65" s="2" customFormat="1" ht="16.5" customHeight="1">
      <c r="A309" s="35"/>
      <c r="B309" s="36"/>
      <c r="C309" s="171" t="s">
        <v>291</v>
      </c>
      <c r="D309" s="171" t="s">
        <v>117</v>
      </c>
      <c r="E309" s="172" t="s">
        <v>292</v>
      </c>
      <c r="F309" s="173" t="s">
        <v>293</v>
      </c>
      <c r="G309" s="174" t="s">
        <v>133</v>
      </c>
      <c r="H309" s="175">
        <v>4.098</v>
      </c>
      <c r="I309" s="176"/>
      <c r="J309" s="177">
        <f>ROUND(I309*H309,2)</f>
        <v>0</v>
      </c>
      <c r="K309" s="178"/>
      <c r="L309" s="40"/>
      <c r="M309" s="179" t="s">
        <v>21</v>
      </c>
      <c r="N309" s="180" t="s">
        <v>45</v>
      </c>
      <c r="O309" s="65"/>
      <c r="P309" s="181">
        <f>O309*H309</f>
        <v>0</v>
      </c>
      <c r="Q309" s="181">
        <v>0</v>
      </c>
      <c r="R309" s="181">
        <f>Q309*H309</f>
        <v>0</v>
      </c>
      <c r="S309" s="181">
        <v>0</v>
      </c>
      <c r="T309" s="182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83" t="s">
        <v>121</v>
      </c>
      <c r="AT309" s="183" t="s">
        <v>117</v>
      </c>
      <c r="AU309" s="183" t="s">
        <v>83</v>
      </c>
      <c r="AY309" s="18" t="s">
        <v>115</v>
      </c>
      <c r="BE309" s="184">
        <f>IF(N309="základní",J309,0)</f>
        <v>0</v>
      </c>
      <c r="BF309" s="184">
        <f>IF(N309="snížená",J309,0)</f>
        <v>0</v>
      </c>
      <c r="BG309" s="184">
        <f>IF(N309="zákl. přenesená",J309,0)</f>
        <v>0</v>
      </c>
      <c r="BH309" s="184">
        <f>IF(N309="sníž. přenesená",J309,0)</f>
        <v>0</v>
      </c>
      <c r="BI309" s="184">
        <f>IF(N309="nulová",J309,0)</f>
        <v>0</v>
      </c>
      <c r="BJ309" s="18" t="s">
        <v>79</v>
      </c>
      <c r="BK309" s="184">
        <f>ROUND(I309*H309,2)</f>
        <v>0</v>
      </c>
      <c r="BL309" s="18" t="s">
        <v>121</v>
      </c>
      <c r="BM309" s="183" t="s">
        <v>294</v>
      </c>
    </row>
    <row r="310" spans="1:47" s="2" customFormat="1" ht="19.5">
      <c r="A310" s="35"/>
      <c r="B310" s="36"/>
      <c r="C310" s="37"/>
      <c r="D310" s="185" t="s">
        <v>123</v>
      </c>
      <c r="E310" s="37"/>
      <c r="F310" s="186" t="s">
        <v>295</v>
      </c>
      <c r="G310" s="37"/>
      <c r="H310" s="37"/>
      <c r="I310" s="187"/>
      <c r="J310" s="37"/>
      <c r="K310" s="37"/>
      <c r="L310" s="40"/>
      <c r="M310" s="188"/>
      <c r="N310" s="189"/>
      <c r="O310" s="65"/>
      <c r="P310" s="65"/>
      <c r="Q310" s="65"/>
      <c r="R310" s="65"/>
      <c r="S310" s="65"/>
      <c r="T310" s="66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8" t="s">
        <v>123</v>
      </c>
      <c r="AU310" s="18" t="s">
        <v>83</v>
      </c>
    </row>
    <row r="311" spans="1:47" s="2" customFormat="1" ht="11.25">
      <c r="A311" s="35"/>
      <c r="B311" s="36"/>
      <c r="C311" s="37"/>
      <c r="D311" s="190" t="s">
        <v>125</v>
      </c>
      <c r="E311" s="37"/>
      <c r="F311" s="191" t="s">
        <v>296</v>
      </c>
      <c r="G311" s="37"/>
      <c r="H311" s="37"/>
      <c r="I311" s="187"/>
      <c r="J311" s="37"/>
      <c r="K311" s="37"/>
      <c r="L311" s="40"/>
      <c r="M311" s="188"/>
      <c r="N311" s="189"/>
      <c r="O311" s="65"/>
      <c r="P311" s="65"/>
      <c r="Q311" s="65"/>
      <c r="R311" s="65"/>
      <c r="S311" s="65"/>
      <c r="T311" s="66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8" t="s">
        <v>125</v>
      </c>
      <c r="AU311" s="18" t="s">
        <v>83</v>
      </c>
    </row>
    <row r="312" spans="2:51" s="13" customFormat="1" ht="11.25">
      <c r="B312" s="192"/>
      <c r="C312" s="193"/>
      <c r="D312" s="185" t="s">
        <v>127</v>
      </c>
      <c r="E312" s="194" t="s">
        <v>21</v>
      </c>
      <c r="F312" s="195" t="s">
        <v>297</v>
      </c>
      <c r="G312" s="193"/>
      <c r="H312" s="196">
        <v>4.098</v>
      </c>
      <c r="I312" s="197"/>
      <c r="J312" s="193"/>
      <c r="K312" s="193"/>
      <c r="L312" s="198"/>
      <c r="M312" s="199"/>
      <c r="N312" s="200"/>
      <c r="O312" s="200"/>
      <c r="P312" s="200"/>
      <c r="Q312" s="200"/>
      <c r="R312" s="200"/>
      <c r="S312" s="200"/>
      <c r="T312" s="201"/>
      <c r="AT312" s="202" t="s">
        <v>127</v>
      </c>
      <c r="AU312" s="202" t="s">
        <v>83</v>
      </c>
      <c r="AV312" s="13" t="s">
        <v>83</v>
      </c>
      <c r="AW312" s="13" t="s">
        <v>35</v>
      </c>
      <c r="AX312" s="13" t="s">
        <v>74</v>
      </c>
      <c r="AY312" s="202" t="s">
        <v>115</v>
      </c>
    </row>
    <row r="313" spans="2:51" s="14" customFormat="1" ht="11.25">
      <c r="B313" s="203"/>
      <c r="C313" s="204"/>
      <c r="D313" s="185" t="s">
        <v>127</v>
      </c>
      <c r="E313" s="205" t="s">
        <v>21</v>
      </c>
      <c r="F313" s="206" t="s">
        <v>130</v>
      </c>
      <c r="G313" s="204"/>
      <c r="H313" s="207">
        <v>4.098</v>
      </c>
      <c r="I313" s="208"/>
      <c r="J313" s="204"/>
      <c r="K313" s="204"/>
      <c r="L313" s="209"/>
      <c r="M313" s="210"/>
      <c r="N313" s="211"/>
      <c r="O313" s="211"/>
      <c r="P313" s="211"/>
      <c r="Q313" s="211"/>
      <c r="R313" s="211"/>
      <c r="S313" s="211"/>
      <c r="T313" s="212"/>
      <c r="AT313" s="213" t="s">
        <v>127</v>
      </c>
      <c r="AU313" s="213" t="s">
        <v>83</v>
      </c>
      <c r="AV313" s="14" t="s">
        <v>121</v>
      </c>
      <c r="AW313" s="14" t="s">
        <v>35</v>
      </c>
      <c r="AX313" s="14" t="s">
        <v>79</v>
      </c>
      <c r="AY313" s="213" t="s">
        <v>115</v>
      </c>
    </row>
    <row r="314" spans="2:63" s="12" customFormat="1" ht="22.9" customHeight="1">
      <c r="B314" s="155"/>
      <c r="C314" s="156"/>
      <c r="D314" s="157" t="s">
        <v>73</v>
      </c>
      <c r="E314" s="169" t="s">
        <v>176</v>
      </c>
      <c r="F314" s="169" t="s">
        <v>298</v>
      </c>
      <c r="G314" s="156"/>
      <c r="H314" s="156"/>
      <c r="I314" s="159"/>
      <c r="J314" s="170">
        <f>BK314</f>
        <v>0</v>
      </c>
      <c r="K314" s="156"/>
      <c r="L314" s="161"/>
      <c r="M314" s="162"/>
      <c r="N314" s="163"/>
      <c r="O314" s="163"/>
      <c r="P314" s="164">
        <f>SUM(P315:P363)</f>
        <v>0</v>
      </c>
      <c r="Q314" s="163"/>
      <c r="R314" s="164">
        <f>SUM(R315:R363)</f>
        <v>51.984137</v>
      </c>
      <c r="S314" s="163"/>
      <c r="T314" s="165">
        <f>SUM(T315:T363)</f>
        <v>0.20695000000000002</v>
      </c>
      <c r="AR314" s="166" t="s">
        <v>79</v>
      </c>
      <c r="AT314" s="167" t="s">
        <v>73</v>
      </c>
      <c r="AU314" s="167" t="s">
        <v>79</v>
      </c>
      <c r="AY314" s="166" t="s">
        <v>115</v>
      </c>
      <c r="BK314" s="168">
        <f>SUM(BK315:BK363)</f>
        <v>0</v>
      </c>
    </row>
    <row r="315" spans="1:65" s="2" customFormat="1" ht="24.2" customHeight="1">
      <c r="A315" s="35"/>
      <c r="B315" s="36"/>
      <c r="C315" s="171" t="s">
        <v>299</v>
      </c>
      <c r="D315" s="171" t="s">
        <v>117</v>
      </c>
      <c r="E315" s="172" t="s">
        <v>300</v>
      </c>
      <c r="F315" s="173" t="s">
        <v>301</v>
      </c>
      <c r="G315" s="174" t="s">
        <v>168</v>
      </c>
      <c r="H315" s="175">
        <v>68.3</v>
      </c>
      <c r="I315" s="176">
        <v>0</v>
      </c>
      <c r="J315" s="177">
        <f>ROUND(I315*H315,2)</f>
        <v>0</v>
      </c>
      <c r="K315" s="178"/>
      <c r="L315" s="40"/>
      <c r="M315" s="179" t="s">
        <v>21</v>
      </c>
      <c r="N315" s="180" t="s">
        <v>45</v>
      </c>
      <c r="O315" s="65"/>
      <c r="P315" s="181">
        <f>O315*H315</f>
        <v>0</v>
      </c>
      <c r="Q315" s="181">
        <v>0</v>
      </c>
      <c r="R315" s="181">
        <f>Q315*H315</f>
        <v>0</v>
      </c>
      <c r="S315" s="181">
        <v>0</v>
      </c>
      <c r="T315" s="182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83" t="s">
        <v>121</v>
      </c>
      <c r="AT315" s="183" t="s">
        <v>117</v>
      </c>
      <c r="AU315" s="183" t="s">
        <v>83</v>
      </c>
      <c r="AY315" s="18" t="s">
        <v>115</v>
      </c>
      <c r="BE315" s="184">
        <f>IF(N315="základní",J315,0)</f>
        <v>0</v>
      </c>
      <c r="BF315" s="184">
        <f>IF(N315="snížená",J315,0)</f>
        <v>0</v>
      </c>
      <c r="BG315" s="184">
        <f>IF(N315="zákl. přenesená",J315,0)</f>
        <v>0</v>
      </c>
      <c r="BH315" s="184">
        <f>IF(N315="sníž. přenesená",J315,0)</f>
        <v>0</v>
      </c>
      <c r="BI315" s="184">
        <f>IF(N315="nulová",J315,0)</f>
        <v>0</v>
      </c>
      <c r="BJ315" s="18" t="s">
        <v>79</v>
      </c>
      <c r="BK315" s="184">
        <f>ROUND(I315*H315,2)</f>
        <v>0</v>
      </c>
      <c r="BL315" s="18" t="s">
        <v>121</v>
      </c>
      <c r="BM315" s="183" t="s">
        <v>302</v>
      </c>
    </row>
    <row r="316" spans="1:47" s="2" customFormat="1" ht="19.5">
      <c r="A316" s="35"/>
      <c r="B316" s="36"/>
      <c r="C316" s="37"/>
      <c r="D316" s="185" t="s">
        <v>123</v>
      </c>
      <c r="E316" s="37"/>
      <c r="F316" s="186" t="s">
        <v>303</v>
      </c>
      <c r="G316" s="37"/>
      <c r="H316" s="37"/>
      <c r="I316" s="187"/>
      <c r="J316" s="37"/>
      <c r="K316" s="37"/>
      <c r="L316" s="40"/>
      <c r="M316" s="188"/>
      <c r="N316" s="189"/>
      <c r="O316" s="65"/>
      <c r="P316" s="65"/>
      <c r="Q316" s="65"/>
      <c r="R316" s="65"/>
      <c r="S316" s="65"/>
      <c r="T316" s="66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8" t="s">
        <v>123</v>
      </c>
      <c r="AU316" s="18" t="s">
        <v>83</v>
      </c>
    </row>
    <row r="317" spans="1:47" s="2" customFormat="1" ht="11.25">
      <c r="A317" s="35"/>
      <c r="B317" s="36"/>
      <c r="C317" s="37"/>
      <c r="D317" s="190" t="s">
        <v>125</v>
      </c>
      <c r="E317" s="37"/>
      <c r="F317" s="191" t="s">
        <v>304</v>
      </c>
      <c r="G317" s="37"/>
      <c r="H317" s="37"/>
      <c r="I317" s="187"/>
      <c r="J317" s="37"/>
      <c r="K317" s="37"/>
      <c r="L317" s="40"/>
      <c r="M317" s="188"/>
      <c r="N317" s="189"/>
      <c r="O317" s="65"/>
      <c r="P317" s="65"/>
      <c r="Q317" s="65"/>
      <c r="R317" s="65"/>
      <c r="S317" s="65"/>
      <c r="T317" s="66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8" t="s">
        <v>125</v>
      </c>
      <c r="AU317" s="18" t="s">
        <v>83</v>
      </c>
    </row>
    <row r="318" spans="1:65" s="2" customFormat="1" ht="24.2" customHeight="1">
      <c r="A318" s="35"/>
      <c r="B318" s="36"/>
      <c r="C318" s="225" t="s">
        <v>305</v>
      </c>
      <c r="D318" s="225" t="s">
        <v>173</v>
      </c>
      <c r="E318" s="226" t="s">
        <v>306</v>
      </c>
      <c r="F318" s="227" t="s">
        <v>307</v>
      </c>
      <c r="G318" s="228" t="s">
        <v>168</v>
      </c>
      <c r="H318" s="229">
        <v>72</v>
      </c>
      <c r="I318" s="230">
        <v>0</v>
      </c>
      <c r="J318" s="231">
        <f>ROUND(I318*H318,2)</f>
        <v>0</v>
      </c>
      <c r="K318" s="232"/>
      <c r="L318" s="233"/>
      <c r="M318" s="234" t="s">
        <v>21</v>
      </c>
      <c r="N318" s="235" t="s">
        <v>45</v>
      </c>
      <c r="O318" s="65"/>
      <c r="P318" s="181">
        <f>O318*H318</f>
        <v>0</v>
      </c>
      <c r="Q318" s="181">
        <v>0</v>
      </c>
      <c r="R318" s="181">
        <f>Q318*H318</f>
        <v>0</v>
      </c>
      <c r="S318" s="181">
        <v>0</v>
      </c>
      <c r="T318" s="182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83" t="s">
        <v>176</v>
      </c>
      <c r="AT318" s="183" t="s">
        <v>173</v>
      </c>
      <c r="AU318" s="183" t="s">
        <v>83</v>
      </c>
      <c r="AY318" s="18" t="s">
        <v>115</v>
      </c>
      <c r="BE318" s="184">
        <f>IF(N318="základní",J318,0)</f>
        <v>0</v>
      </c>
      <c r="BF318" s="184">
        <f>IF(N318="snížená",J318,0)</f>
        <v>0</v>
      </c>
      <c r="BG318" s="184">
        <f>IF(N318="zákl. přenesená",J318,0)</f>
        <v>0</v>
      </c>
      <c r="BH318" s="184">
        <f>IF(N318="sníž. přenesená",J318,0)</f>
        <v>0</v>
      </c>
      <c r="BI318" s="184">
        <f>IF(N318="nulová",J318,0)</f>
        <v>0</v>
      </c>
      <c r="BJ318" s="18" t="s">
        <v>79</v>
      </c>
      <c r="BK318" s="184">
        <f>ROUND(I318*H318,2)</f>
        <v>0</v>
      </c>
      <c r="BL318" s="18" t="s">
        <v>121</v>
      </c>
      <c r="BM318" s="183" t="s">
        <v>308</v>
      </c>
    </row>
    <row r="319" spans="1:47" s="2" customFormat="1" ht="19.5">
      <c r="A319" s="35"/>
      <c r="B319" s="36"/>
      <c r="C319" s="37"/>
      <c r="D319" s="185" t="s">
        <v>123</v>
      </c>
      <c r="E319" s="37"/>
      <c r="F319" s="186" t="s">
        <v>307</v>
      </c>
      <c r="G319" s="37"/>
      <c r="H319" s="37"/>
      <c r="I319" s="187"/>
      <c r="J319" s="37"/>
      <c r="K319" s="37"/>
      <c r="L319" s="40"/>
      <c r="M319" s="188"/>
      <c r="N319" s="189"/>
      <c r="O319" s="65"/>
      <c r="P319" s="65"/>
      <c r="Q319" s="65"/>
      <c r="R319" s="65"/>
      <c r="S319" s="65"/>
      <c r="T319" s="66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8" t="s">
        <v>123</v>
      </c>
      <c r="AU319" s="18" t="s">
        <v>83</v>
      </c>
    </row>
    <row r="320" spans="1:65" s="2" customFormat="1" ht="24.2" customHeight="1">
      <c r="A320" s="35"/>
      <c r="B320" s="36"/>
      <c r="C320" s="225" t="s">
        <v>309</v>
      </c>
      <c r="D320" s="225" t="s">
        <v>173</v>
      </c>
      <c r="E320" s="226" t="s">
        <v>310</v>
      </c>
      <c r="F320" s="227" t="s">
        <v>311</v>
      </c>
      <c r="G320" s="228" t="s">
        <v>312</v>
      </c>
      <c r="H320" s="229">
        <v>12</v>
      </c>
      <c r="I320" s="230">
        <v>0</v>
      </c>
      <c r="J320" s="231">
        <f>ROUND(I320*H320,2)</f>
        <v>0</v>
      </c>
      <c r="K320" s="232"/>
      <c r="L320" s="233"/>
      <c r="M320" s="234" t="s">
        <v>21</v>
      </c>
      <c r="N320" s="235" t="s">
        <v>45</v>
      </c>
      <c r="O320" s="65"/>
      <c r="P320" s="181">
        <f>O320*H320</f>
        <v>0</v>
      </c>
      <c r="Q320" s="181">
        <v>0</v>
      </c>
      <c r="R320" s="181">
        <f>Q320*H320</f>
        <v>0</v>
      </c>
      <c r="S320" s="181">
        <v>0</v>
      </c>
      <c r="T320" s="182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83" t="s">
        <v>176</v>
      </c>
      <c r="AT320" s="183" t="s">
        <v>173</v>
      </c>
      <c r="AU320" s="183" t="s">
        <v>83</v>
      </c>
      <c r="AY320" s="18" t="s">
        <v>115</v>
      </c>
      <c r="BE320" s="184">
        <f>IF(N320="základní",J320,0)</f>
        <v>0</v>
      </c>
      <c r="BF320" s="184">
        <f>IF(N320="snížená",J320,0)</f>
        <v>0</v>
      </c>
      <c r="BG320" s="184">
        <f>IF(N320="zákl. přenesená",J320,0)</f>
        <v>0</v>
      </c>
      <c r="BH320" s="184">
        <f>IF(N320="sníž. přenesená",J320,0)</f>
        <v>0</v>
      </c>
      <c r="BI320" s="184">
        <f>IF(N320="nulová",J320,0)</f>
        <v>0</v>
      </c>
      <c r="BJ320" s="18" t="s">
        <v>79</v>
      </c>
      <c r="BK320" s="184">
        <f>ROUND(I320*H320,2)</f>
        <v>0</v>
      </c>
      <c r="BL320" s="18" t="s">
        <v>121</v>
      </c>
      <c r="BM320" s="183" t="s">
        <v>313</v>
      </c>
    </row>
    <row r="321" spans="1:47" s="2" customFormat="1" ht="19.5">
      <c r="A321" s="35"/>
      <c r="B321" s="36"/>
      <c r="C321" s="37"/>
      <c r="D321" s="185" t="s">
        <v>123</v>
      </c>
      <c r="E321" s="37"/>
      <c r="F321" s="186" t="s">
        <v>311</v>
      </c>
      <c r="G321" s="37"/>
      <c r="H321" s="37"/>
      <c r="I321" s="187"/>
      <c r="J321" s="37"/>
      <c r="K321" s="37"/>
      <c r="L321" s="40"/>
      <c r="M321" s="188"/>
      <c r="N321" s="189"/>
      <c r="O321" s="65"/>
      <c r="P321" s="65"/>
      <c r="Q321" s="65"/>
      <c r="R321" s="65"/>
      <c r="S321" s="65"/>
      <c r="T321" s="66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8" t="s">
        <v>123</v>
      </c>
      <c r="AU321" s="18" t="s">
        <v>83</v>
      </c>
    </row>
    <row r="322" spans="1:65" s="2" customFormat="1" ht="24.2" customHeight="1">
      <c r="A322" s="35"/>
      <c r="B322" s="36"/>
      <c r="C322" s="171" t="s">
        <v>314</v>
      </c>
      <c r="D322" s="171" t="s">
        <v>117</v>
      </c>
      <c r="E322" s="172" t="s">
        <v>315</v>
      </c>
      <c r="F322" s="173" t="s">
        <v>316</v>
      </c>
      <c r="G322" s="174" t="s">
        <v>317</v>
      </c>
      <c r="H322" s="175">
        <v>6</v>
      </c>
      <c r="I322" s="176">
        <v>0</v>
      </c>
      <c r="J322" s="177">
        <f>ROUND(I322*H322,2)</f>
        <v>0</v>
      </c>
      <c r="K322" s="178"/>
      <c r="L322" s="40"/>
      <c r="M322" s="179" t="s">
        <v>21</v>
      </c>
      <c r="N322" s="180" t="s">
        <v>45</v>
      </c>
      <c r="O322" s="65"/>
      <c r="P322" s="181">
        <f>O322*H322</f>
        <v>0</v>
      </c>
      <c r="Q322" s="181">
        <v>0</v>
      </c>
      <c r="R322" s="181">
        <f>Q322*H322</f>
        <v>0</v>
      </c>
      <c r="S322" s="181">
        <v>0.008</v>
      </c>
      <c r="T322" s="182">
        <f>S322*H322</f>
        <v>0.048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183" t="s">
        <v>121</v>
      </c>
      <c r="AT322" s="183" t="s">
        <v>117</v>
      </c>
      <c r="AU322" s="183" t="s">
        <v>83</v>
      </c>
      <c r="AY322" s="18" t="s">
        <v>115</v>
      </c>
      <c r="BE322" s="184">
        <f>IF(N322="základní",J322,0)</f>
        <v>0</v>
      </c>
      <c r="BF322" s="184">
        <f>IF(N322="snížená",J322,0)</f>
        <v>0</v>
      </c>
      <c r="BG322" s="184">
        <f>IF(N322="zákl. přenesená",J322,0)</f>
        <v>0</v>
      </c>
      <c r="BH322" s="184">
        <f>IF(N322="sníž. přenesená",J322,0)</f>
        <v>0</v>
      </c>
      <c r="BI322" s="184">
        <f>IF(N322="nulová",J322,0)</f>
        <v>0</v>
      </c>
      <c r="BJ322" s="18" t="s">
        <v>79</v>
      </c>
      <c r="BK322" s="184">
        <f>ROUND(I322*H322,2)</f>
        <v>0</v>
      </c>
      <c r="BL322" s="18" t="s">
        <v>121</v>
      </c>
      <c r="BM322" s="183" t="s">
        <v>318</v>
      </c>
    </row>
    <row r="323" spans="1:47" s="2" customFormat="1" ht="29.25">
      <c r="A323" s="35"/>
      <c r="B323" s="36"/>
      <c r="C323" s="37"/>
      <c r="D323" s="185" t="s">
        <v>123</v>
      </c>
      <c r="E323" s="37"/>
      <c r="F323" s="186" t="s">
        <v>319</v>
      </c>
      <c r="G323" s="37"/>
      <c r="H323" s="37"/>
      <c r="I323" s="187"/>
      <c r="J323" s="37"/>
      <c r="K323" s="37"/>
      <c r="L323" s="40"/>
      <c r="M323" s="188"/>
      <c r="N323" s="189"/>
      <c r="O323" s="65"/>
      <c r="P323" s="65"/>
      <c r="Q323" s="65"/>
      <c r="R323" s="65"/>
      <c r="S323" s="65"/>
      <c r="T323" s="66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T323" s="18" t="s">
        <v>123</v>
      </c>
      <c r="AU323" s="18" t="s">
        <v>83</v>
      </c>
    </row>
    <row r="324" spans="1:47" s="2" customFormat="1" ht="11.25">
      <c r="A324" s="35"/>
      <c r="B324" s="36"/>
      <c r="C324" s="37"/>
      <c r="D324" s="190" t="s">
        <v>125</v>
      </c>
      <c r="E324" s="37"/>
      <c r="F324" s="191" t="s">
        <v>320</v>
      </c>
      <c r="G324" s="37"/>
      <c r="H324" s="37"/>
      <c r="I324" s="187"/>
      <c r="J324" s="37"/>
      <c r="K324" s="37"/>
      <c r="L324" s="40"/>
      <c r="M324" s="188"/>
      <c r="N324" s="189"/>
      <c r="O324" s="65"/>
      <c r="P324" s="65"/>
      <c r="Q324" s="65"/>
      <c r="R324" s="65"/>
      <c r="S324" s="65"/>
      <c r="T324" s="66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T324" s="18" t="s">
        <v>125</v>
      </c>
      <c r="AU324" s="18" t="s">
        <v>83</v>
      </c>
    </row>
    <row r="325" spans="1:65" s="2" customFormat="1" ht="16.5" customHeight="1">
      <c r="A325" s="35"/>
      <c r="B325" s="36"/>
      <c r="C325" s="225" t="s">
        <v>321</v>
      </c>
      <c r="D325" s="225" t="s">
        <v>173</v>
      </c>
      <c r="E325" s="226" t="s">
        <v>322</v>
      </c>
      <c r="F325" s="227" t="s">
        <v>323</v>
      </c>
      <c r="G325" s="228" t="s">
        <v>312</v>
      </c>
      <c r="H325" s="229">
        <v>2</v>
      </c>
      <c r="I325" s="230">
        <v>0</v>
      </c>
      <c r="J325" s="231">
        <f>ROUND(I325*H325,2)</f>
        <v>0</v>
      </c>
      <c r="K325" s="232"/>
      <c r="L325" s="233"/>
      <c r="M325" s="234" t="s">
        <v>21</v>
      </c>
      <c r="N325" s="235" t="s">
        <v>45</v>
      </c>
      <c r="O325" s="65"/>
      <c r="P325" s="181">
        <f>O325*H325</f>
        <v>0</v>
      </c>
      <c r="Q325" s="181">
        <v>0.007</v>
      </c>
      <c r="R325" s="181">
        <f>Q325*H325</f>
        <v>0.014</v>
      </c>
      <c r="S325" s="181">
        <v>0</v>
      </c>
      <c r="T325" s="182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83" t="s">
        <v>176</v>
      </c>
      <c r="AT325" s="183" t="s">
        <v>173</v>
      </c>
      <c r="AU325" s="183" t="s">
        <v>83</v>
      </c>
      <c r="AY325" s="18" t="s">
        <v>115</v>
      </c>
      <c r="BE325" s="184">
        <f>IF(N325="základní",J325,0)</f>
        <v>0</v>
      </c>
      <c r="BF325" s="184">
        <f>IF(N325="snížená",J325,0)</f>
        <v>0</v>
      </c>
      <c r="BG325" s="184">
        <f>IF(N325="zákl. přenesená",J325,0)</f>
        <v>0</v>
      </c>
      <c r="BH325" s="184">
        <f>IF(N325="sníž. přenesená",J325,0)</f>
        <v>0</v>
      </c>
      <c r="BI325" s="184">
        <f>IF(N325="nulová",J325,0)</f>
        <v>0</v>
      </c>
      <c r="BJ325" s="18" t="s">
        <v>79</v>
      </c>
      <c r="BK325" s="184">
        <f>ROUND(I325*H325,2)</f>
        <v>0</v>
      </c>
      <c r="BL325" s="18" t="s">
        <v>121</v>
      </c>
      <c r="BM325" s="183" t="s">
        <v>324</v>
      </c>
    </row>
    <row r="326" spans="1:47" s="2" customFormat="1" ht="11.25">
      <c r="A326" s="35"/>
      <c r="B326" s="36"/>
      <c r="C326" s="37"/>
      <c r="D326" s="185" t="s">
        <v>123</v>
      </c>
      <c r="E326" s="37"/>
      <c r="F326" s="186" t="s">
        <v>323</v>
      </c>
      <c r="G326" s="37"/>
      <c r="H326" s="37"/>
      <c r="I326" s="187"/>
      <c r="J326" s="37"/>
      <c r="K326" s="37"/>
      <c r="L326" s="40"/>
      <c r="M326" s="188"/>
      <c r="N326" s="189"/>
      <c r="O326" s="65"/>
      <c r="P326" s="65"/>
      <c r="Q326" s="65"/>
      <c r="R326" s="65"/>
      <c r="S326" s="65"/>
      <c r="T326" s="66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8" t="s">
        <v>123</v>
      </c>
      <c r="AU326" s="18" t="s">
        <v>83</v>
      </c>
    </row>
    <row r="327" spans="1:65" s="2" customFormat="1" ht="21.75" customHeight="1">
      <c r="A327" s="35"/>
      <c r="B327" s="36"/>
      <c r="C327" s="225" t="s">
        <v>325</v>
      </c>
      <c r="D327" s="225" t="s">
        <v>173</v>
      </c>
      <c r="E327" s="226" t="s">
        <v>326</v>
      </c>
      <c r="F327" s="227" t="s">
        <v>327</v>
      </c>
      <c r="G327" s="228" t="s">
        <v>312</v>
      </c>
      <c r="H327" s="229">
        <v>4</v>
      </c>
      <c r="I327" s="230">
        <v>0</v>
      </c>
      <c r="J327" s="231">
        <f>ROUND(I327*H327,2)</f>
        <v>0</v>
      </c>
      <c r="K327" s="232"/>
      <c r="L327" s="233"/>
      <c r="M327" s="234" t="s">
        <v>21</v>
      </c>
      <c r="N327" s="235" t="s">
        <v>45</v>
      </c>
      <c r="O327" s="65"/>
      <c r="P327" s="181">
        <f>O327*H327</f>
        <v>0</v>
      </c>
      <c r="Q327" s="181">
        <v>0</v>
      </c>
      <c r="R327" s="181">
        <f>Q327*H327</f>
        <v>0</v>
      </c>
      <c r="S327" s="181">
        <v>0</v>
      </c>
      <c r="T327" s="182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83" t="s">
        <v>176</v>
      </c>
      <c r="AT327" s="183" t="s">
        <v>173</v>
      </c>
      <c r="AU327" s="183" t="s">
        <v>83</v>
      </c>
      <c r="AY327" s="18" t="s">
        <v>115</v>
      </c>
      <c r="BE327" s="184">
        <f>IF(N327="základní",J327,0)</f>
        <v>0</v>
      </c>
      <c r="BF327" s="184">
        <f>IF(N327="snížená",J327,0)</f>
        <v>0</v>
      </c>
      <c r="BG327" s="184">
        <f>IF(N327="zákl. přenesená",J327,0)</f>
        <v>0</v>
      </c>
      <c r="BH327" s="184">
        <f>IF(N327="sníž. přenesená",J327,0)</f>
        <v>0</v>
      </c>
      <c r="BI327" s="184">
        <f>IF(N327="nulová",J327,0)</f>
        <v>0</v>
      </c>
      <c r="BJ327" s="18" t="s">
        <v>79</v>
      </c>
      <c r="BK327" s="184">
        <f>ROUND(I327*H327,2)</f>
        <v>0</v>
      </c>
      <c r="BL327" s="18" t="s">
        <v>121</v>
      </c>
      <c r="BM327" s="183" t="s">
        <v>328</v>
      </c>
    </row>
    <row r="328" spans="1:47" s="2" customFormat="1" ht="11.25">
      <c r="A328" s="35"/>
      <c r="B328" s="36"/>
      <c r="C328" s="37"/>
      <c r="D328" s="185" t="s">
        <v>123</v>
      </c>
      <c r="E328" s="37"/>
      <c r="F328" s="186" t="s">
        <v>327</v>
      </c>
      <c r="G328" s="37"/>
      <c r="H328" s="37"/>
      <c r="I328" s="187"/>
      <c r="J328" s="37"/>
      <c r="K328" s="37"/>
      <c r="L328" s="40"/>
      <c r="M328" s="188"/>
      <c r="N328" s="189"/>
      <c r="O328" s="65"/>
      <c r="P328" s="65"/>
      <c r="Q328" s="65"/>
      <c r="R328" s="65"/>
      <c r="S328" s="65"/>
      <c r="T328" s="66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8" t="s">
        <v>123</v>
      </c>
      <c r="AU328" s="18" t="s">
        <v>83</v>
      </c>
    </row>
    <row r="329" spans="1:65" s="2" customFormat="1" ht="24.2" customHeight="1">
      <c r="A329" s="35"/>
      <c r="B329" s="36"/>
      <c r="C329" s="225" t="s">
        <v>329</v>
      </c>
      <c r="D329" s="225" t="s">
        <v>173</v>
      </c>
      <c r="E329" s="226" t="s">
        <v>330</v>
      </c>
      <c r="F329" s="227" t="s">
        <v>331</v>
      </c>
      <c r="G329" s="228" t="s">
        <v>312</v>
      </c>
      <c r="H329" s="229">
        <v>8</v>
      </c>
      <c r="I329" s="230">
        <v>0</v>
      </c>
      <c r="J329" s="231">
        <f>ROUND(I329*H329,2)</f>
        <v>0</v>
      </c>
      <c r="K329" s="232"/>
      <c r="L329" s="233"/>
      <c r="M329" s="234" t="s">
        <v>21</v>
      </c>
      <c r="N329" s="235" t="s">
        <v>45</v>
      </c>
      <c r="O329" s="65"/>
      <c r="P329" s="181">
        <f>O329*H329</f>
        <v>0</v>
      </c>
      <c r="Q329" s="181">
        <v>0</v>
      </c>
      <c r="R329" s="181">
        <f>Q329*H329</f>
        <v>0</v>
      </c>
      <c r="S329" s="181">
        <v>0</v>
      </c>
      <c r="T329" s="182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83" t="s">
        <v>176</v>
      </c>
      <c r="AT329" s="183" t="s">
        <v>173</v>
      </c>
      <c r="AU329" s="183" t="s">
        <v>83</v>
      </c>
      <c r="AY329" s="18" t="s">
        <v>115</v>
      </c>
      <c r="BE329" s="184">
        <f>IF(N329="základní",J329,0)</f>
        <v>0</v>
      </c>
      <c r="BF329" s="184">
        <f>IF(N329="snížená",J329,0)</f>
        <v>0</v>
      </c>
      <c r="BG329" s="184">
        <f>IF(N329="zákl. přenesená",J329,0)</f>
        <v>0</v>
      </c>
      <c r="BH329" s="184">
        <f>IF(N329="sníž. přenesená",J329,0)</f>
        <v>0</v>
      </c>
      <c r="BI329" s="184">
        <f>IF(N329="nulová",J329,0)</f>
        <v>0</v>
      </c>
      <c r="BJ329" s="18" t="s">
        <v>79</v>
      </c>
      <c r="BK329" s="184">
        <f>ROUND(I329*H329,2)</f>
        <v>0</v>
      </c>
      <c r="BL329" s="18" t="s">
        <v>121</v>
      </c>
      <c r="BM329" s="183" t="s">
        <v>332</v>
      </c>
    </row>
    <row r="330" spans="1:47" s="2" customFormat="1" ht="19.5">
      <c r="A330" s="35"/>
      <c r="B330" s="36"/>
      <c r="C330" s="37"/>
      <c r="D330" s="185" t="s">
        <v>123</v>
      </c>
      <c r="E330" s="37"/>
      <c r="F330" s="186" t="s">
        <v>331</v>
      </c>
      <c r="G330" s="37"/>
      <c r="H330" s="37"/>
      <c r="I330" s="187"/>
      <c r="J330" s="37"/>
      <c r="K330" s="37"/>
      <c r="L330" s="40"/>
      <c r="M330" s="188"/>
      <c r="N330" s="189"/>
      <c r="O330" s="65"/>
      <c r="P330" s="65"/>
      <c r="Q330" s="65"/>
      <c r="R330" s="65"/>
      <c r="S330" s="65"/>
      <c r="T330" s="66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T330" s="18" t="s">
        <v>123</v>
      </c>
      <c r="AU330" s="18" t="s">
        <v>83</v>
      </c>
    </row>
    <row r="331" spans="1:65" s="2" customFormat="1" ht="24.2" customHeight="1">
      <c r="A331" s="35"/>
      <c r="B331" s="36"/>
      <c r="C331" s="171" t="s">
        <v>333</v>
      </c>
      <c r="D331" s="171" t="s">
        <v>117</v>
      </c>
      <c r="E331" s="172" t="s">
        <v>334</v>
      </c>
      <c r="F331" s="173" t="s">
        <v>335</v>
      </c>
      <c r="G331" s="174" t="s">
        <v>317</v>
      </c>
      <c r="H331" s="175">
        <v>4</v>
      </c>
      <c r="I331" s="176">
        <v>0</v>
      </c>
      <c r="J331" s="177">
        <f>ROUND(I331*H331,2)</f>
        <v>0</v>
      </c>
      <c r="K331" s="178"/>
      <c r="L331" s="40"/>
      <c r="M331" s="179" t="s">
        <v>21</v>
      </c>
      <c r="N331" s="180" t="s">
        <v>45</v>
      </c>
      <c r="O331" s="65"/>
      <c r="P331" s="181">
        <f>O331*H331</f>
        <v>0</v>
      </c>
      <c r="Q331" s="181">
        <v>0.00167</v>
      </c>
      <c r="R331" s="181">
        <f>Q331*H331</f>
        <v>0.00668</v>
      </c>
      <c r="S331" s="181">
        <v>0.01067</v>
      </c>
      <c r="T331" s="182">
        <f>S331*H331</f>
        <v>0.04268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83" t="s">
        <v>121</v>
      </c>
      <c r="AT331" s="183" t="s">
        <v>117</v>
      </c>
      <c r="AU331" s="183" t="s">
        <v>83</v>
      </c>
      <c r="AY331" s="18" t="s">
        <v>115</v>
      </c>
      <c r="BE331" s="184">
        <f>IF(N331="základní",J331,0)</f>
        <v>0</v>
      </c>
      <c r="BF331" s="184">
        <f>IF(N331="snížená",J331,0)</f>
        <v>0</v>
      </c>
      <c r="BG331" s="184">
        <f>IF(N331="zákl. přenesená",J331,0)</f>
        <v>0</v>
      </c>
      <c r="BH331" s="184">
        <f>IF(N331="sníž. přenesená",J331,0)</f>
        <v>0</v>
      </c>
      <c r="BI331" s="184">
        <f>IF(N331="nulová",J331,0)</f>
        <v>0</v>
      </c>
      <c r="BJ331" s="18" t="s">
        <v>79</v>
      </c>
      <c r="BK331" s="184">
        <f>ROUND(I331*H331,2)</f>
        <v>0</v>
      </c>
      <c r="BL331" s="18" t="s">
        <v>121</v>
      </c>
      <c r="BM331" s="183" t="s">
        <v>336</v>
      </c>
    </row>
    <row r="332" spans="1:47" s="2" customFormat="1" ht="29.25">
      <c r="A332" s="35"/>
      <c r="B332" s="36"/>
      <c r="C332" s="37"/>
      <c r="D332" s="185" t="s">
        <v>123</v>
      </c>
      <c r="E332" s="37"/>
      <c r="F332" s="186" t="s">
        <v>337</v>
      </c>
      <c r="G332" s="37"/>
      <c r="H332" s="37"/>
      <c r="I332" s="187"/>
      <c r="J332" s="37"/>
      <c r="K332" s="37"/>
      <c r="L332" s="40"/>
      <c r="M332" s="188"/>
      <c r="N332" s="189"/>
      <c r="O332" s="65"/>
      <c r="P332" s="65"/>
      <c r="Q332" s="65"/>
      <c r="R332" s="65"/>
      <c r="S332" s="65"/>
      <c r="T332" s="66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8" t="s">
        <v>123</v>
      </c>
      <c r="AU332" s="18" t="s">
        <v>83</v>
      </c>
    </row>
    <row r="333" spans="1:47" s="2" customFormat="1" ht="11.25">
      <c r="A333" s="35"/>
      <c r="B333" s="36"/>
      <c r="C333" s="37"/>
      <c r="D333" s="190" t="s">
        <v>125</v>
      </c>
      <c r="E333" s="37"/>
      <c r="F333" s="191" t="s">
        <v>338</v>
      </c>
      <c r="G333" s="37"/>
      <c r="H333" s="37"/>
      <c r="I333" s="187"/>
      <c r="J333" s="37"/>
      <c r="K333" s="37"/>
      <c r="L333" s="40"/>
      <c r="M333" s="188"/>
      <c r="N333" s="189"/>
      <c r="O333" s="65"/>
      <c r="P333" s="65"/>
      <c r="Q333" s="65"/>
      <c r="R333" s="65"/>
      <c r="S333" s="65"/>
      <c r="T333" s="66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8" t="s">
        <v>125</v>
      </c>
      <c r="AU333" s="18" t="s">
        <v>83</v>
      </c>
    </row>
    <row r="334" spans="1:65" s="2" customFormat="1" ht="16.5" customHeight="1">
      <c r="A334" s="35"/>
      <c r="B334" s="36"/>
      <c r="C334" s="225" t="s">
        <v>339</v>
      </c>
      <c r="D334" s="225" t="s">
        <v>173</v>
      </c>
      <c r="E334" s="226" t="s">
        <v>340</v>
      </c>
      <c r="F334" s="227" t="s">
        <v>341</v>
      </c>
      <c r="G334" s="228" t="s">
        <v>312</v>
      </c>
      <c r="H334" s="229">
        <v>3</v>
      </c>
      <c r="I334" s="230">
        <v>0</v>
      </c>
      <c r="J334" s="231">
        <f>ROUND(I334*H334,2)</f>
        <v>0</v>
      </c>
      <c r="K334" s="232"/>
      <c r="L334" s="233"/>
      <c r="M334" s="234" t="s">
        <v>21</v>
      </c>
      <c r="N334" s="235" t="s">
        <v>45</v>
      </c>
      <c r="O334" s="65"/>
      <c r="P334" s="181">
        <f>O334*H334</f>
        <v>0</v>
      </c>
      <c r="Q334" s="181">
        <v>9.5</v>
      </c>
      <c r="R334" s="181">
        <f>Q334*H334</f>
        <v>28.5</v>
      </c>
      <c r="S334" s="181">
        <v>0</v>
      </c>
      <c r="T334" s="182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83" t="s">
        <v>176</v>
      </c>
      <c r="AT334" s="183" t="s">
        <v>173</v>
      </c>
      <c r="AU334" s="183" t="s">
        <v>83</v>
      </c>
      <c r="AY334" s="18" t="s">
        <v>115</v>
      </c>
      <c r="BE334" s="184">
        <f>IF(N334="základní",J334,0)</f>
        <v>0</v>
      </c>
      <c r="BF334" s="184">
        <f>IF(N334="snížená",J334,0)</f>
        <v>0</v>
      </c>
      <c r="BG334" s="184">
        <f>IF(N334="zákl. přenesená",J334,0)</f>
        <v>0</v>
      </c>
      <c r="BH334" s="184">
        <f>IF(N334="sníž. přenesená",J334,0)</f>
        <v>0</v>
      </c>
      <c r="BI334" s="184">
        <f>IF(N334="nulová",J334,0)</f>
        <v>0</v>
      </c>
      <c r="BJ334" s="18" t="s">
        <v>79</v>
      </c>
      <c r="BK334" s="184">
        <f>ROUND(I334*H334,2)</f>
        <v>0</v>
      </c>
      <c r="BL334" s="18" t="s">
        <v>121</v>
      </c>
      <c r="BM334" s="183" t="s">
        <v>342</v>
      </c>
    </row>
    <row r="335" spans="1:47" s="2" customFormat="1" ht="11.25">
      <c r="A335" s="35"/>
      <c r="B335" s="36"/>
      <c r="C335" s="37"/>
      <c r="D335" s="185" t="s">
        <v>123</v>
      </c>
      <c r="E335" s="37"/>
      <c r="F335" s="186" t="s">
        <v>341</v>
      </c>
      <c r="G335" s="37"/>
      <c r="H335" s="37"/>
      <c r="I335" s="187"/>
      <c r="J335" s="37"/>
      <c r="K335" s="37"/>
      <c r="L335" s="40"/>
      <c r="M335" s="188"/>
      <c r="N335" s="189"/>
      <c r="O335" s="65"/>
      <c r="P335" s="65"/>
      <c r="Q335" s="65"/>
      <c r="R335" s="65"/>
      <c r="S335" s="65"/>
      <c r="T335" s="66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T335" s="18" t="s">
        <v>123</v>
      </c>
      <c r="AU335" s="18" t="s">
        <v>83</v>
      </c>
    </row>
    <row r="336" spans="1:65" s="2" customFormat="1" ht="24.2" customHeight="1">
      <c r="A336" s="35"/>
      <c r="B336" s="36"/>
      <c r="C336" s="225" t="s">
        <v>343</v>
      </c>
      <c r="D336" s="225" t="s">
        <v>173</v>
      </c>
      <c r="E336" s="226" t="s">
        <v>344</v>
      </c>
      <c r="F336" s="227" t="s">
        <v>345</v>
      </c>
      <c r="G336" s="228" t="s">
        <v>312</v>
      </c>
      <c r="H336" s="229">
        <v>1</v>
      </c>
      <c r="I336" s="230">
        <v>0</v>
      </c>
      <c r="J336" s="231">
        <f>ROUND(I336*H336,2)</f>
        <v>0</v>
      </c>
      <c r="K336" s="232"/>
      <c r="L336" s="233"/>
      <c r="M336" s="234" t="s">
        <v>21</v>
      </c>
      <c r="N336" s="235" t="s">
        <v>45</v>
      </c>
      <c r="O336" s="65"/>
      <c r="P336" s="181">
        <f>O336*H336</f>
        <v>0</v>
      </c>
      <c r="Q336" s="181">
        <v>6.9</v>
      </c>
      <c r="R336" s="181">
        <f>Q336*H336</f>
        <v>6.9</v>
      </c>
      <c r="S336" s="181">
        <v>0</v>
      </c>
      <c r="T336" s="182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83" t="s">
        <v>176</v>
      </c>
      <c r="AT336" s="183" t="s">
        <v>173</v>
      </c>
      <c r="AU336" s="183" t="s">
        <v>83</v>
      </c>
      <c r="AY336" s="18" t="s">
        <v>115</v>
      </c>
      <c r="BE336" s="184">
        <f>IF(N336="základní",J336,0)</f>
        <v>0</v>
      </c>
      <c r="BF336" s="184">
        <f>IF(N336="snížená",J336,0)</f>
        <v>0</v>
      </c>
      <c r="BG336" s="184">
        <f>IF(N336="zákl. přenesená",J336,0)</f>
        <v>0</v>
      </c>
      <c r="BH336" s="184">
        <f>IF(N336="sníž. přenesená",J336,0)</f>
        <v>0</v>
      </c>
      <c r="BI336" s="184">
        <f>IF(N336="nulová",J336,0)</f>
        <v>0</v>
      </c>
      <c r="BJ336" s="18" t="s">
        <v>79</v>
      </c>
      <c r="BK336" s="184">
        <f>ROUND(I336*H336,2)</f>
        <v>0</v>
      </c>
      <c r="BL336" s="18" t="s">
        <v>121</v>
      </c>
      <c r="BM336" s="183" t="s">
        <v>346</v>
      </c>
    </row>
    <row r="337" spans="1:47" s="2" customFormat="1" ht="11.25">
      <c r="A337" s="35"/>
      <c r="B337" s="36"/>
      <c r="C337" s="37"/>
      <c r="D337" s="185" t="s">
        <v>123</v>
      </c>
      <c r="E337" s="37"/>
      <c r="F337" s="186" t="s">
        <v>345</v>
      </c>
      <c r="G337" s="37"/>
      <c r="H337" s="37"/>
      <c r="I337" s="187"/>
      <c r="J337" s="37"/>
      <c r="K337" s="37"/>
      <c r="L337" s="40"/>
      <c r="M337" s="188"/>
      <c r="N337" s="189"/>
      <c r="O337" s="65"/>
      <c r="P337" s="65"/>
      <c r="Q337" s="65"/>
      <c r="R337" s="65"/>
      <c r="S337" s="65"/>
      <c r="T337" s="66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8" t="s">
        <v>123</v>
      </c>
      <c r="AU337" s="18" t="s">
        <v>83</v>
      </c>
    </row>
    <row r="338" spans="1:65" s="2" customFormat="1" ht="24.2" customHeight="1">
      <c r="A338" s="35"/>
      <c r="B338" s="36"/>
      <c r="C338" s="225" t="s">
        <v>347</v>
      </c>
      <c r="D338" s="225" t="s">
        <v>173</v>
      </c>
      <c r="E338" s="226" t="s">
        <v>330</v>
      </c>
      <c r="F338" s="227" t="s">
        <v>331</v>
      </c>
      <c r="G338" s="228" t="s">
        <v>312</v>
      </c>
      <c r="H338" s="229">
        <v>1</v>
      </c>
      <c r="I338" s="230">
        <v>0</v>
      </c>
      <c r="J338" s="231">
        <f>ROUND(I338*H338,2)</f>
        <v>0</v>
      </c>
      <c r="K338" s="232"/>
      <c r="L338" s="233"/>
      <c r="M338" s="234" t="s">
        <v>21</v>
      </c>
      <c r="N338" s="235" t="s">
        <v>45</v>
      </c>
      <c r="O338" s="65"/>
      <c r="P338" s="181">
        <f>O338*H338</f>
        <v>0</v>
      </c>
      <c r="Q338" s="181">
        <v>0</v>
      </c>
      <c r="R338" s="181">
        <f>Q338*H338</f>
        <v>0</v>
      </c>
      <c r="S338" s="181">
        <v>0</v>
      </c>
      <c r="T338" s="182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83" t="s">
        <v>176</v>
      </c>
      <c r="AT338" s="183" t="s">
        <v>173</v>
      </c>
      <c r="AU338" s="183" t="s">
        <v>83</v>
      </c>
      <c r="AY338" s="18" t="s">
        <v>115</v>
      </c>
      <c r="BE338" s="184">
        <f>IF(N338="základní",J338,0)</f>
        <v>0</v>
      </c>
      <c r="BF338" s="184">
        <f>IF(N338="snížená",J338,0)</f>
        <v>0</v>
      </c>
      <c r="BG338" s="184">
        <f>IF(N338="zákl. přenesená",J338,0)</f>
        <v>0</v>
      </c>
      <c r="BH338" s="184">
        <f>IF(N338="sníž. přenesená",J338,0)</f>
        <v>0</v>
      </c>
      <c r="BI338" s="184">
        <f>IF(N338="nulová",J338,0)</f>
        <v>0</v>
      </c>
      <c r="BJ338" s="18" t="s">
        <v>79</v>
      </c>
      <c r="BK338" s="184">
        <f>ROUND(I338*H338,2)</f>
        <v>0</v>
      </c>
      <c r="BL338" s="18" t="s">
        <v>121</v>
      </c>
      <c r="BM338" s="183" t="s">
        <v>348</v>
      </c>
    </row>
    <row r="339" spans="1:47" s="2" customFormat="1" ht="19.5">
      <c r="A339" s="35"/>
      <c r="B339" s="36"/>
      <c r="C339" s="37"/>
      <c r="D339" s="185" t="s">
        <v>123</v>
      </c>
      <c r="E339" s="37"/>
      <c r="F339" s="186" t="s">
        <v>331</v>
      </c>
      <c r="G339" s="37"/>
      <c r="H339" s="37"/>
      <c r="I339" s="187"/>
      <c r="J339" s="37"/>
      <c r="K339" s="37"/>
      <c r="L339" s="40"/>
      <c r="M339" s="188"/>
      <c r="N339" s="189"/>
      <c r="O339" s="65"/>
      <c r="P339" s="65"/>
      <c r="Q339" s="65"/>
      <c r="R339" s="65"/>
      <c r="S339" s="65"/>
      <c r="T339" s="66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T339" s="18" t="s">
        <v>123</v>
      </c>
      <c r="AU339" s="18" t="s">
        <v>83</v>
      </c>
    </row>
    <row r="340" spans="1:65" s="2" customFormat="1" ht="24.2" customHeight="1">
      <c r="A340" s="35"/>
      <c r="B340" s="36"/>
      <c r="C340" s="171" t="s">
        <v>349</v>
      </c>
      <c r="D340" s="171" t="s">
        <v>117</v>
      </c>
      <c r="E340" s="172" t="s">
        <v>350</v>
      </c>
      <c r="F340" s="173" t="s">
        <v>351</v>
      </c>
      <c r="G340" s="174" t="s">
        <v>317</v>
      </c>
      <c r="H340" s="175">
        <v>7</v>
      </c>
      <c r="I340" s="176">
        <v>0</v>
      </c>
      <c r="J340" s="177">
        <f>ROUND(I340*H340,2)</f>
        <v>0</v>
      </c>
      <c r="K340" s="178"/>
      <c r="L340" s="40"/>
      <c r="M340" s="179" t="s">
        <v>21</v>
      </c>
      <c r="N340" s="180" t="s">
        <v>45</v>
      </c>
      <c r="O340" s="65"/>
      <c r="P340" s="181">
        <f>O340*H340</f>
        <v>0</v>
      </c>
      <c r="Q340" s="181">
        <v>0.00171</v>
      </c>
      <c r="R340" s="181">
        <f>Q340*H340</f>
        <v>0.01197</v>
      </c>
      <c r="S340" s="181">
        <v>0.01661</v>
      </c>
      <c r="T340" s="182">
        <f>S340*H340</f>
        <v>0.11627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83" t="s">
        <v>121</v>
      </c>
      <c r="AT340" s="183" t="s">
        <v>117</v>
      </c>
      <c r="AU340" s="183" t="s">
        <v>83</v>
      </c>
      <c r="AY340" s="18" t="s">
        <v>115</v>
      </c>
      <c r="BE340" s="184">
        <f>IF(N340="základní",J340,0)</f>
        <v>0</v>
      </c>
      <c r="BF340" s="184">
        <f>IF(N340="snížená",J340,0)</f>
        <v>0</v>
      </c>
      <c r="BG340" s="184">
        <f>IF(N340="zákl. přenesená",J340,0)</f>
        <v>0</v>
      </c>
      <c r="BH340" s="184">
        <f>IF(N340="sníž. přenesená",J340,0)</f>
        <v>0</v>
      </c>
      <c r="BI340" s="184">
        <f>IF(N340="nulová",J340,0)</f>
        <v>0</v>
      </c>
      <c r="BJ340" s="18" t="s">
        <v>79</v>
      </c>
      <c r="BK340" s="184">
        <f>ROUND(I340*H340,2)</f>
        <v>0</v>
      </c>
      <c r="BL340" s="18" t="s">
        <v>121</v>
      </c>
      <c r="BM340" s="183" t="s">
        <v>352</v>
      </c>
    </row>
    <row r="341" spans="1:47" s="2" customFormat="1" ht="29.25">
      <c r="A341" s="35"/>
      <c r="B341" s="36"/>
      <c r="C341" s="37"/>
      <c r="D341" s="185" t="s">
        <v>123</v>
      </c>
      <c r="E341" s="37"/>
      <c r="F341" s="186" t="s">
        <v>353</v>
      </c>
      <c r="G341" s="37"/>
      <c r="H341" s="37"/>
      <c r="I341" s="187"/>
      <c r="J341" s="37"/>
      <c r="K341" s="37"/>
      <c r="L341" s="40"/>
      <c r="M341" s="188"/>
      <c r="N341" s="189"/>
      <c r="O341" s="65"/>
      <c r="P341" s="65"/>
      <c r="Q341" s="65"/>
      <c r="R341" s="65"/>
      <c r="S341" s="65"/>
      <c r="T341" s="66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8" t="s">
        <v>123</v>
      </c>
      <c r="AU341" s="18" t="s">
        <v>83</v>
      </c>
    </row>
    <row r="342" spans="1:47" s="2" customFormat="1" ht="11.25">
      <c r="A342" s="35"/>
      <c r="B342" s="36"/>
      <c r="C342" s="37"/>
      <c r="D342" s="190" t="s">
        <v>125</v>
      </c>
      <c r="E342" s="37"/>
      <c r="F342" s="191" t="s">
        <v>354</v>
      </c>
      <c r="G342" s="37"/>
      <c r="H342" s="37"/>
      <c r="I342" s="187"/>
      <c r="J342" s="37"/>
      <c r="K342" s="37"/>
      <c r="L342" s="40"/>
      <c r="M342" s="188"/>
      <c r="N342" s="189"/>
      <c r="O342" s="65"/>
      <c r="P342" s="65"/>
      <c r="Q342" s="65"/>
      <c r="R342" s="65"/>
      <c r="S342" s="65"/>
      <c r="T342" s="66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8" t="s">
        <v>125</v>
      </c>
      <c r="AU342" s="18" t="s">
        <v>83</v>
      </c>
    </row>
    <row r="343" spans="1:65" s="2" customFormat="1" ht="16.5" customHeight="1">
      <c r="A343" s="35"/>
      <c r="B343" s="36"/>
      <c r="C343" s="225" t="s">
        <v>355</v>
      </c>
      <c r="D343" s="225" t="s">
        <v>173</v>
      </c>
      <c r="E343" s="226" t="s">
        <v>356</v>
      </c>
      <c r="F343" s="227" t="s">
        <v>357</v>
      </c>
      <c r="G343" s="228" t="s">
        <v>312</v>
      </c>
      <c r="H343" s="229">
        <v>1</v>
      </c>
      <c r="I343" s="230">
        <v>0</v>
      </c>
      <c r="J343" s="231">
        <f>ROUND(I343*H343,2)</f>
        <v>0</v>
      </c>
      <c r="K343" s="232"/>
      <c r="L343" s="233"/>
      <c r="M343" s="234" t="s">
        <v>21</v>
      </c>
      <c r="N343" s="235" t="s">
        <v>45</v>
      </c>
      <c r="O343" s="65"/>
      <c r="P343" s="181">
        <f>O343*H343</f>
        <v>0</v>
      </c>
      <c r="Q343" s="181">
        <v>15.6</v>
      </c>
      <c r="R343" s="181">
        <f>Q343*H343</f>
        <v>15.6</v>
      </c>
      <c r="S343" s="181">
        <v>0</v>
      </c>
      <c r="T343" s="182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83" t="s">
        <v>176</v>
      </c>
      <c r="AT343" s="183" t="s">
        <v>173</v>
      </c>
      <c r="AU343" s="183" t="s">
        <v>83</v>
      </c>
      <c r="AY343" s="18" t="s">
        <v>115</v>
      </c>
      <c r="BE343" s="184">
        <f>IF(N343="základní",J343,0)</f>
        <v>0</v>
      </c>
      <c r="BF343" s="184">
        <f>IF(N343="snížená",J343,0)</f>
        <v>0</v>
      </c>
      <c r="BG343" s="184">
        <f>IF(N343="zákl. přenesená",J343,0)</f>
        <v>0</v>
      </c>
      <c r="BH343" s="184">
        <f>IF(N343="sníž. přenesená",J343,0)</f>
        <v>0</v>
      </c>
      <c r="BI343" s="184">
        <f>IF(N343="nulová",J343,0)</f>
        <v>0</v>
      </c>
      <c r="BJ343" s="18" t="s">
        <v>79</v>
      </c>
      <c r="BK343" s="184">
        <f>ROUND(I343*H343,2)</f>
        <v>0</v>
      </c>
      <c r="BL343" s="18" t="s">
        <v>121</v>
      </c>
      <c r="BM343" s="183" t="s">
        <v>358</v>
      </c>
    </row>
    <row r="344" spans="1:47" s="2" customFormat="1" ht="11.25">
      <c r="A344" s="35"/>
      <c r="B344" s="36"/>
      <c r="C344" s="37"/>
      <c r="D344" s="185" t="s">
        <v>123</v>
      </c>
      <c r="E344" s="37"/>
      <c r="F344" s="186" t="s">
        <v>357</v>
      </c>
      <c r="G344" s="37"/>
      <c r="H344" s="37"/>
      <c r="I344" s="187"/>
      <c r="J344" s="37"/>
      <c r="K344" s="37"/>
      <c r="L344" s="40"/>
      <c r="M344" s="188"/>
      <c r="N344" s="189"/>
      <c r="O344" s="65"/>
      <c r="P344" s="65"/>
      <c r="Q344" s="65"/>
      <c r="R344" s="65"/>
      <c r="S344" s="65"/>
      <c r="T344" s="66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T344" s="18" t="s">
        <v>123</v>
      </c>
      <c r="AU344" s="18" t="s">
        <v>83</v>
      </c>
    </row>
    <row r="345" spans="1:65" s="2" customFormat="1" ht="16.5" customHeight="1">
      <c r="A345" s="35"/>
      <c r="B345" s="36"/>
      <c r="C345" s="171" t="s">
        <v>359</v>
      </c>
      <c r="D345" s="171" t="s">
        <v>117</v>
      </c>
      <c r="E345" s="172" t="s">
        <v>360</v>
      </c>
      <c r="F345" s="173" t="s">
        <v>361</v>
      </c>
      <c r="G345" s="174" t="s">
        <v>168</v>
      </c>
      <c r="H345" s="175">
        <v>68.3</v>
      </c>
      <c r="I345" s="176">
        <v>0</v>
      </c>
      <c r="J345" s="177">
        <f>ROUND(I345*H345,2)</f>
        <v>0</v>
      </c>
      <c r="K345" s="178"/>
      <c r="L345" s="40"/>
      <c r="M345" s="179" t="s">
        <v>21</v>
      </c>
      <c r="N345" s="180" t="s">
        <v>45</v>
      </c>
      <c r="O345" s="65"/>
      <c r="P345" s="181">
        <f>O345*H345</f>
        <v>0</v>
      </c>
      <c r="Q345" s="181">
        <v>0</v>
      </c>
      <c r="R345" s="181">
        <f>Q345*H345</f>
        <v>0</v>
      </c>
      <c r="S345" s="181">
        <v>0</v>
      </c>
      <c r="T345" s="182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83" t="s">
        <v>121</v>
      </c>
      <c r="AT345" s="183" t="s">
        <v>117</v>
      </c>
      <c r="AU345" s="183" t="s">
        <v>83</v>
      </c>
      <c r="AY345" s="18" t="s">
        <v>115</v>
      </c>
      <c r="BE345" s="184">
        <f>IF(N345="základní",J345,0)</f>
        <v>0</v>
      </c>
      <c r="BF345" s="184">
        <f>IF(N345="snížená",J345,0)</f>
        <v>0</v>
      </c>
      <c r="BG345" s="184">
        <f>IF(N345="zákl. přenesená",J345,0)</f>
        <v>0</v>
      </c>
      <c r="BH345" s="184">
        <f>IF(N345="sníž. přenesená",J345,0)</f>
        <v>0</v>
      </c>
      <c r="BI345" s="184">
        <f>IF(N345="nulová",J345,0)</f>
        <v>0</v>
      </c>
      <c r="BJ345" s="18" t="s">
        <v>79</v>
      </c>
      <c r="BK345" s="184">
        <f>ROUND(I345*H345,2)</f>
        <v>0</v>
      </c>
      <c r="BL345" s="18" t="s">
        <v>121</v>
      </c>
      <c r="BM345" s="183" t="s">
        <v>362</v>
      </c>
    </row>
    <row r="346" spans="1:47" s="2" customFormat="1" ht="11.25">
      <c r="A346" s="35"/>
      <c r="B346" s="36"/>
      <c r="C346" s="37"/>
      <c r="D346" s="185" t="s">
        <v>123</v>
      </c>
      <c r="E346" s="37"/>
      <c r="F346" s="186" t="s">
        <v>363</v>
      </c>
      <c r="G346" s="37"/>
      <c r="H346" s="37"/>
      <c r="I346" s="187"/>
      <c r="J346" s="37"/>
      <c r="K346" s="37"/>
      <c r="L346" s="40"/>
      <c r="M346" s="188"/>
      <c r="N346" s="189"/>
      <c r="O346" s="65"/>
      <c r="P346" s="65"/>
      <c r="Q346" s="65"/>
      <c r="R346" s="65"/>
      <c r="S346" s="65"/>
      <c r="T346" s="66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123</v>
      </c>
      <c r="AU346" s="18" t="s">
        <v>83</v>
      </c>
    </row>
    <row r="347" spans="1:47" s="2" customFormat="1" ht="11.25">
      <c r="A347" s="35"/>
      <c r="B347" s="36"/>
      <c r="C347" s="37"/>
      <c r="D347" s="190" t="s">
        <v>125</v>
      </c>
      <c r="E347" s="37"/>
      <c r="F347" s="191" t="s">
        <v>364</v>
      </c>
      <c r="G347" s="37"/>
      <c r="H347" s="37"/>
      <c r="I347" s="187"/>
      <c r="J347" s="37"/>
      <c r="K347" s="37"/>
      <c r="L347" s="40"/>
      <c r="M347" s="188"/>
      <c r="N347" s="189"/>
      <c r="O347" s="65"/>
      <c r="P347" s="65"/>
      <c r="Q347" s="65"/>
      <c r="R347" s="65"/>
      <c r="S347" s="65"/>
      <c r="T347" s="66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T347" s="18" t="s">
        <v>125</v>
      </c>
      <c r="AU347" s="18" t="s">
        <v>83</v>
      </c>
    </row>
    <row r="348" spans="1:65" s="2" customFormat="1" ht="24.2" customHeight="1">
      <c r="A348" s="35"/>
      <c r="B348" s="36"/>
      <c r="C348" s="171" t="s">
        <v>365</v>
      </c>
      <c r="D348" s="171" t="s">
        <v>117</v>
      </c>
      <c r="E348" s="172" t="s">
        <v>366</v>
      </c>
      <c r="F348" s="173" t="s">
        <v>367</v>
      </c>
      <c r="G348" s="174" t="s">
        <v>168</v>
      </c>
      <c r="H348" s="175">
        <v>68.3</v>
      </c>
      <c r="I348" s="176">
        <v>0</v>
      </c>
      <c r="J348" s="177">
        <f>ROUND(I348*H348,2)</f>
        <v>0</v>
      </c>
      <c r="K348" s="178"/>
      <c r="L348" s="40"/>
      <c r="M348" s="179" t="s">
        <v>21</v>
      </c>
      <c r="N348" s="180" t="s">
        <v>45</v>
      </c>
      <c r="O348" s="65"/>
      <c r="P348" s="181">
        <f>O348*H348</f>
        <v>0</v>
      </c>
      <c r="Q348" s="181">
        <v>0</v>
      </c>
      <c r="R348" s="181">
        <f>Q348*H348</f>
        <v>0</v>
      </c>
      <c r="S348" s="181">
        <v>0</v>
      </c>
      <c r="T348" s="182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83" t="s">
        <v>121</v>
      </c>
      <c r="AT348" s="183" t="s">
        <v>117</v>
      </c>
      <c r="AU348" s="183" t="s">
        <v>83</v>
      </c>
      <c r="AY348" s="18" t="s">
        <v>115</v>
      </c>
      <c r="BE348" s="184">
        <f>IF(N348="základní",J348,0)</f>
        <v>0</v>
      </c>
      <c r="BF348" s="184">
        <f>IF(N348="snížená",J348,0)</f>
        <v>0</v>
      </c>
      <c r="BG348" s="184">
        <f>IF(N348="zákl. přenesená",J348,0)</f>
        <v>0</v>
      </c>
      <c r="BH348" s="184">
        <f>IF(N348="sníž. přenesená",J348,0)</f>
        <v>0</v>
      </c>
      <c r="BI348" s="184">
        <f>IF(N348="nulová",J348,0)</f>
        <v>0</v>
      </c>
      <c r="BJ348" s="18" t="s">
        <v>79</v>
      </c>
      <c r="BK348" s="184">
        <f>ROUND(I348*H348,2)</f>
        <v>0</v>
      </c>
      <c r="BL348" s="18" t="s">
        <v>121</v>
      </c>
      <c r="BM348" s="183" t="s">
        <v>368</v>
      </c>
    </row>
    <row r="349" spans="1:47" s="2" customFormat="1" ht="11.25">
      <c r="A349" s="35"/>
      <c r="B349" s="36"/>
      <c r="C349" s="37"/>
      <c r="D349" s="185" t="s">
        <v>123</v>
      </c>
      <c r="E349" s="37"/>
      <c r="F349" s="186" t="s">
        <v>367</v>
      </c>
      <c r="G349" s="37"/>
      <c r="H349" s="37"/>
      <c r="I349" s="187"/>
      <c r="J349" s="37"/>
      <c r="K349" s="37"/>
      <c r="L349" s="40"/>
      <c r="M349" s="188"/>
      <c r="N349" s="189"/>
      <c r="O349" s="65"/>
      <c r="P349" s="65"/>
      <c r="Q349" s="65"/>
      <c r="R349" s="65"/>
      <c r="S349" s="65"/>
      <c r="T349" s="66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T349" s="18" t="s">
        <v>123</v>
      </c>
      <c r="AU349" s="18" t="s">
        <v>83</v>
      </c>
    </row>
    <row r="350" spans="1:47" s="2" customFormat="1" ht="11.25">
      <c r="A350" s="35"/>
      <c r="B350" s="36"/>
      <c r="C350" s="37"/>
      <c r="D350" s="190" t="s">
        <v>125</v>
      </c>
      <c r="E350" s="37"/>
      <c r="F350" s="191" t="s">
        <v>369</v>
      </c>
      <c r="G350" s="37"/>
      <c r="H350" s="37"/>
      <c r="I350" s="187"/>
      <c r="J350" s="37"/>
      <c r="K350" s="37"/>
      <c r="L350" s="40"/>
      <c r="M350" s="188"/>
      <c r="N350" s="189"/>
      <c r="O350" s="65"/>
      <c r="P350" s="65"/>
      <c r="Q350" s="65"/>
      <c r="R350" s="65"/>
      <c r="S350" s="65"/>
      <c r="T350" s="66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T350" s="18" t="s">
        <v>125</v>
      </c>
      <c r="AU350" s="18" t="s">
        <v>83</v>
      </c>
    </row>
    <row r="351" spans="1:65" s="2" customFormat="1" ht="24.2" customHeight="1">
      <c r="A351" s="35"/>
      <c r="B351" s="36"/>
      <c r="C351" s="171" t="s">
        <v>370</v>
      </c>
      <c r="D351" s="171" t="s">
        <v>117</v>
      </c>
      <c r="E351" s="172" t="s">
        <v>371</v>
      </c>
      <c r="F351" s="173" t="s">
        <v>372</v>
      </c>
      <c r="G351" s="174" t="s">
        <v>317</v>
      </c>
      <c r="H351" s="175">
        <v>2</v>
      </c>
      <c r="I351" s="176">
        <v>0</v>
      </c>
      <c r="J351" s="177">
        <f>ROUND(I351*H351,2)</f>
        <v>0</v>
      </c>
      <c r="K351" s="178"/>
      <c r="L351" s="40"/>
      <c r="M351" s="179" t="s">
        <v>21</v>
      </c>
      <c r="N351" s="180" t="s">
        <v>45</v>
      </c>
      <c r="O351" s="65"/>
      <c r="P351" s="181">
        <f>O351*H351</f>
        <v>0</v>
      </c>
      <c r="Q351" s="181">
        <v>0.45937</v>
      </c>
      <c r="R351" s="181">
        <f>Q351*H351</f>
        <v>0.91874</v>
      </c>
      <c r="S351" s="181">
        <v>0</v>
      </c>
      <c r="T351" s="182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83" t="s">
        <v>121</v>
      </c>
      <c r="AT351" s="183" t="s">
        <v>117</v>
      </c>
      <c r="AU351" s="183" t="s">
        <v>83</v>
      </c>
      <c r="AY351" s="18" t="s">
        <v>115</v>
      </c>
      <c r="BE351" s="184">
        <f>IF(N351="základní",J351,0)</f>
        <v>0</v>
      </c>
      <c r="BF351" s="184">
        <f>IF(N351="snížená",J351,0)</f>
        <v>0</v>
      </c>
      <c r="BG351" s="184">
        <f>IF(N351="zákl. přenesená",J351,0)</f>
        <v>0</v>
      </c>
      <c r="BH351" s="184">
        <f>IF(N351="sníž. přenesená",J351,0)</f>
        <v>0</v>
      </c>
      <c r="BI351" s="184">
        <f>IF(N351="nulová",J351,0)</f>
        <v>0</v>
      </c>
      <c r="BJ351" s="18" t="s">
        <v>79</v>
      </c>
      <c r="BK351" s="184">
        <f>ROUND(I351*H351,2)</f>
        <v>0</v>
      </c>
      <c r="BL351" s="18" t="s">
        <v>121</v>
      </c>
      <c r="BM351" s="183" t="s">
        <v>373</v>
      </c>
    </row>
    <row r="352" spans="1:47" s="2" customFormat="1" ht="19.5">
      <c r="A352" s="35"/>
      <c r="B352" s="36"/>
      <c r="C352" s="37"/>
      <c r="D352" s="185" t="s">
        <v>123</v>
      </c>
      <c r="E352" s="37"/>
      <c r="F352" s="186" t="s">
        <v>374</v>
      </c>
      <c r="G352" s="37"/>
      <c r="H352" s="37"/>
      <c r="I352" s="187"/>
      <c r="J352" s="37"/>
      <c r="K352" s="37"/>
      <c r="L352" s="40"/>
      <c r="M352" s="188"/>
      <c r="N352" s="189"/>
      <c r="O352" s="65"/>
      <c r="P352" s="65"/>
      <c r="Q352" s="65"/>
      <c r="R352" s="65"/>
      <c r="S352" s="65"/>
      <c r="T352" s="66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T352" s="18" t="s">
        <v>123</v>
      </c>
      <c r="AU352" s="18" t="s">
        <v>83</v>
      </c>
    </row>
    <row r="353" spans="1:47" s="2" customFormat="1" ht="11.25">
      <c r="A353" s="35"/>
      <c r="B353" s="36"/>
      <c r="C353" s="37"/>
      <c r="D353" s="190" t="s">
        <v>125</v>
      </c>
      <c r="E353" s="37"/>
      <c r="F353" s="191" t="s">
        <v>375</v>
      </c>
      <c r="G353" s="37"/>
      <c r="H353" s="37"/>
      <c r="I353" s="187"/>
      <c r="J353" s="37"/>
      <c r="K353" s="37"/>
      <c r="L353" s="40"/>
      <c r="M353" s="188"/>
      <c r="N353" s="189"/>
      <c r="O353" s="65"/>
      <c r="P353" s="65"/>
      <c r="Q353" s="65"/>
      <c r="R353" s="65"/>
      <c r="S353" s="65"/>
      <c r="T353" s="66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T353" s="18" t="s">
        <v>125</v>
      </c>
      <c r="AU353" s="18" t="s">
        <v>83</v>
      </c>
    </row>
    <row r="354" spans="1:65" s="2" customFormat="1" ht="16.5" customHeight="1">
      <c r="A354" s="35"/>
      <c r="B354" s="36"/>
      <c r="C354" s="171" t="s">
        <v>376</v>
      </c>
      <c r="D354" s="171" t="s">
        <v>117</v>
      </c>
      <c r="E354" s="172" t="s">
        <v>377</v>
      </c>
      <c r="F354" s="173" t="s">
        <v>378</v>
      </c>
      <c r="G354" s="174" t="s">
        <v>168</v>
      </c>
      <c r="H354" s="175">
        <v>140</v>
      </c>
      <c r="I354" s="176">
        <v>0</v>
      </c>
      <c r="J354" s="177">
        <f>ROUND(I354*H354,2)</f>
        <v>0</v>
      </c>
      <c r="K354" s="178"/>
      <c r="L354" s="40"/>
      <c r="M354" s="179" t="s">
        <v>21</v>
      </c>
      <c r="N354" s="180" t="s">
        <v>45</v>
      </c>
      <c r="O354" s="65"/>
      <c r="P354" s="181">
        <f>O354*H354</f>
        <v>0</v>
      </c>
      <c r="Q354" s="181">
        <v>0.00019</v>
      </c>
      <c r="R354" s="181">
        <f>Q354*H354</f>
        <v>0.026600000000000002</v>
      </c>
      <c r="S354" s="181">
        <v>0</v>
      </c>
      <c r="T354" s="182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83" t="s">
        <v>121</v>
      </c>
      <c r="AT354" s="183" t="s">
        <v>117</v>
      </c>
      <c r="AU354" s="183" t="s">
        <v>83</v>
      </c>
      <c r="AY354" s="18" t="s">
        <v>115</v>
      </c>
      <c r="BE354" s="184">
        <f>IF(N354="základní",J354,0)</f>
        <v>0</v>
      </c>
      <c r="BF354" s="184">
        <f>IF(N354="snížená",J354,0)</f>
        <v>0</v>
      </c>
      <c r="BG354" s="184">
        <f>IF(N354="zákl. přenesená",J354,0)</f>
        <v>0</v>
      </c>
      <c r="BH354" s="184">
        <f>IF(N354="sníž. přenesená",J354,0)</f>
        <v>0</v>
      </c>
      <c r="BI354" s="184">
        <f>IF(N354="nulová",J354,0)</f>
        <v>0</v>
      </c>
      <c r="BJ354" s="18" t="s">
        <v>79</v>
      </c>
      <c r="BK354" s="184">
        <f>ROUND(I354*H354,2)</f>
        <v>0</v>
      </c>
      <c r="BL354" s="18" t="s">
        <v>121</v>
      </c>
      <c r="BM354" s="183" t="s">
        <v>379</v>
      </c>
    </row>
    <row r="355" spans="1:47" s="2" customFormat="1" ht="11.25">
      <c r="A355" s="35"/>
      <c r="B355" s="36"/>
      <c r="C355" s="37"/>
      <c r="D355" s="185" t="s">
        <v>123</v>
      </c>
      <c r="E355" s="37"/>
      <c r="F355" s="186" t="s">
        <v>380</v>
      </c>
      <c r="G355" s="37"/>
      <c r="H355" s="37"/>
      <c r="I355" s="187"/>
      <c r="J355" s="37"/>
      <c r="K355" s="37"/>
      <c r="L355" s="40"/>
      <c r="M355" s="188"/>
      <c r="N355" s="189"/>
      <c r="O355" s="65"/>
      <c r="P355" s="65"/>
      <c r="Q355" s="65"/>
      <c r="R355" s="65"/>
      <c r="S355" s="65"/>
      <c r="T355" s="66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T355" s="18" t="s">
        <v>123</v>
      </c>
      <c r="AU355" s="18" t="s">
        <v>83</v>
      </c>
    </row>
    <row r="356" spans="1:47" s="2" customFormat="1" ht="11.25">
      <c r="A356" s="35"/>
      <c r="B356" s="36"/>
      <c r="C356" s="37"/>
      <c r="D356" s="190" t="s">
        <v>125</v>
      </c>
      <c r="E356" s="37"/>
      <c r="F356" s="191" t="s">
        <v>381</v>
      </c>
      <c r="G356" s="37"/>
      <c r="H356" s="37"/>
      <c r="I356" s="187"/>
      <c r="J356" s="37"/>
      <c r="K356" s="37"/>
      <c r="L356" s="40"/>
      <c r="M356" s="188"/>
      <c r="N356" s="189"/>
      <c r="O356" s="65"/>
      <c r="P356" s="65"/>
      <c r="Q356" s="65"/>
      <c r="R356" s="65"/>
      <c r="S356" s="65"/>
      <c r="T356" s="66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T356" s="18" t="s">
        <v>125</v>
      </c>
      <c r="AU356" s="18" t="s">
        <v>83</v>
      </c>
    </row>
    <row r="357" spans="1:65" s="2" customFormat="1" ht="16.5" customHeight="1">
      <c r="A357" s="35"/>
      <c r="B357" s="36"/>
      <c r="C357" s="225" t="s">
        <v>382</v>
      </c>
      <c r="D357" s="225" t="s">
        <v>173</v>
      </c>
      <c r="E357" s="226" t="s">
        <v>383</v>
      </c>
      <c r="F357" s="227" t="s">
        <v>384</v>
      </c>
      <c r="G357" s="228" t="s">
        <v>168</v>
      </c>
      <c r="H357" s="229">
        <v>140</v>
      </c>
      <c r="I357" s="230">
        <v>0</v>
      </c>
      <c r="J357" s="231">
        <f>ROUND(I357*H357,2)</f>
        <v>0</v>
      </c>
      <c r="K357" s="232"/>
      <c r="L357" s="233"/>
      <c r="M357" s="234" t="s">
        <v>21</v>
      </c>
      <c r="N357" s="235" t="s">
        <v>45</v>
      </c>
      <c r="O357" s="65"/>
      <c r="P357" s="181">
        <f>O357*H357</f>
        <v>0</v>
      </c>
      <c r="Q357" s="181">
        <v>0</v>
      </c>
      <c r="R357" s="181">
        <f>Q357*H357</f>
        <v>0</v>
      </c>
      <c r="S357" s="181">
        <v>0</v>
      </c>
      <c r="T357" s="182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83" t="s">
        <v>176</v>
      </c>
      <c r="AT357" s="183" t="s">
        <v>173</v>
      </c>
      <c r="AU357" s="183" t="s">
        <v>83</v>
      </c>
      <c r="AY357" s="18" t="s">
        <v>115</v>
      </c>
      <c r="BE357" s="184">
        <f>IF(N357="základní",J357,0)</f>
        <v>0</v>
      </c>
      <c r="BF357" s="184">
        <f>IF(N357="snížená",J357,0)</f>
        <v>0</v>
      </c>
      <c r="BG357" s="184">
        <f>IF(N357="zákl. přenesená",J357,0)</f>
        <v>0</v>
      </c>
      <c r="BH357" s="184">
        <f>IF(N357="sníž. přenesená",J357,0)</f>
        <v>0</v>
      </c>
      <c r="BI357" s="184">
        <f>IF(N357="nulová",J357,0)</f>
        <v>0</v>
      </c>
      <c r="BJ357" s="18" t="s">
        <v>79</v>
      </c>
      <c r="BK357" s="184">
        <f>ROUND(I357*H357,2)</f>
        <v>0</v>
      </c>
      <c r="BL357" s="18" t="s">
        <v>121</v>
      </c>
      <c r="BM357" s="183" t="s">
        <v>385</v>
      </c>
    </row>
    <row r="358" spans="1:47" s="2" customFormat="1" ht="11.25">
      <c r="A358" s="35"/>
      <c r="B358" s="36"/>
      <c r="C358" s="37"/>
      <c r="D358" s="185" t="s">
        <v>123</v>
      </c>
      <c r="E358" s="37"/>
      <c r="F358" s="186" t="s">
        <v>384</v>
      </c>
      <c r="G358" s="37"/>
      <c r="H358" s="37"/>
      <c r="I358" s="187"/>
      <c r="J358" s="37"/>
      <c r="K358" s="37"/>
      <c r="L358" s="40"/>
      <c r="M358" s="188"/>
      <c r="N358" s="189"/>
      <c r="O358" s="65"/>
      <c r="P358" s="65"/>
      <c r="Q358" s="65"/>
      <c r="R358" s="65"/>
      <c r="S358" s="65"/>
      <c r="T358" s="66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T358" s="18" t="s">
        <v>123</v>
      </c>
      <c r="AU358" s="18" t="s">
        <v>83</v>
      </c>
    </row>
    <row r="359" spans="1:65" s="2" customFormat="1" ht="21.75" customHeight="1">
      <c r="A359" s="35"/>
      <c r="B359" s="36"/>
      <c r="C359" s="171" t="s">
        <v>386</v>
      </c>
      <c r="D359" s="171" t="s">
        <v>117</v>
      </c>
      <c r="E359" s="172" t="s">
        <v>387</v>
      </c>
      <c r="F359" s="173" t="s">
        <v>388</v>
      </c>
      <c r="G359" s="174" t="s">
        <v>168</v>
      </c>
      <c r="H359" s="175">
        <v>68.3</v>
      </c>
      <c r="I359" s="176">
        <v>0</v>
      </c>
      <c r="J359" s="177">
        <f>ROUND(I359*H359,2)</f>
        <v>0</v>
      </c>
      <c r="K359" s="178"/>
      <c r="L359" s="40"/>
      <c r="M359" s="179" t="s">
        <v>21</v>
      </c>
      <c r="N359" s="180" t="s">
        <v>45</v>
      </c>
      <c r="O359" s="65"/>
      <c r="P359" s="181">
        <f>O359*H359</f>
        <v>0</v>
      </c>
      <c r="Q359" s="181">
        <v>9E-05</v>
      </c>
      <c r="R359" s="181">
        <f>Q359*H359</f>
        <v>0.0061470000000000006</v>
      </c>
      <c r="S359" s="181">
        <v>0</v>
      </c>
      <c r="T359" s="182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83" t="s">
        <v>121</v>
      </c>
      <c r="AT359" s="183" t="s">
        <v>117</v>
      </c>
      <c r="AU359" s="183" t="s">
        <v>83</v>
      </c>
      <c r="AY359" s="18" t="s">
        <v>115</v>
      </c>
      <c r="BE359" s="184">
        <f>IF(N359="základní",J359,0)</f>
        <v>0</v>
      </c>
      <c r="BF359" s="184">
        <f>IF(N359="snížená",J359,0)</f>
        <v>0</v>
      </c>
      <c r="BG359" s="184">
        <f>IF(N359="zákl. přenesená",J359,0)</f>
        <v>0</v>
      </c>
      <c r="BH359" s="184">
        <f>IF(N359="sníž. přenesená",J359,0)</f>
        <v>0</v>
      </c>
      <c r="BI359" s="184">
        <f>IF(N359="nulová",J359,0)</f>
        <v>0</v>
      </c>
      <c r="BJ359" s="18" t="s">
        <v>79</v>
      </c>
      <c r="BK359" s="184">
        <f>ROUND(I359*H359,2)</f>
        <v>0</v>
      </c>
      <c r="BL359" s="18" t="s">
        <v>121</v>
      </c>
      <c r="BM359" s="183" t="s">
        <v>389</v>
      </c>
    </row>
    <row r="360" spans="1:47" s="2" customFormat="1" ht="11.25">
      <c r="A360" s="35"/>
      <c r="B360" s="36"/>
      <c r="C360" s="37"/>
      <c r="D360" s="185" t="s">
        <v>123</v>
      </c>
      <c r="E360" s="37"/>
      <c r="F360" s="186" t="s">
        <v>390</v>
      </c>
      <c r="G360" s="37"/>
      <c r="H360" s="37"/>
      <c r="I360" s="187"/>
      <c r="J360" s="37"/>
      <c r="K360" s="37"/>
      <c r="L360" s="40"/>
      <c r="M360" s="188"/>
      <c r="N360" s="189"/>
      <c r="O360" s="65"/>
      <c r="P360" s="65"/>
      <c r="Q360" s="65"/>
      <c r="R360" s="65"/>
      <c r="S360" s="65"/>
      <c r="T360" s="66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18" t="s">
        <v>123</v>
      </c>
      <c r="AU360" s="18" t="s">
        <v>83</v>
      </c>
    </row>
    <row r="361" spans="1:47" s="2" customFormat="1" ht="11.25">
      <c r="A361" s="35"/>
      <c r="B361" s="36"/>
      <c r="C361" s="37"/>
      <c r="D361" s="190" t="s">
        <v>125</v>
      </c>
      <c r="E361" s="37"/>
      <c r="F361" s="191" t="s">
        <v>391</v>
      </c>
      <c r="G361" s="37"/>
      <c r="H361" s="37"/>
      <c r="I361" s="187"/>
      <c r="J361" s="37"/>
      <c r="K361" s="37"/>
      <c r="L361" s="40"/>
      <c r="M361" s="188"/>
      <c r="N361" s="189"/>
      <c r="O361" s="65"/>
      <c r="P361" s="65"/>
      <c r="Q361" s="65"/>
      <c r="R361" s="65"/>
      <c r="S361" s="65"/>
      <c r="T361" s="66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T361" s="18" t="s">
        <v>125</v>
      </c>
      <c r="AU361" s="18" t="s">
        <v>83</v>
      </c>
    </row>
    <row r="362" spans="1:65" s="2" customFormat="1" ht="24.2" customHeight="1">
      <c r="A362" s="35"/>
      <c r="B362" s="36"/>
      <c r="C362" s="225" t="s">
        <v>392</v>
      </c>
      <c r="D362" s="225" t="s">
        <v>173</v>
      </c>
      <c r="E362" s="226" t="s">
        <v>393</v>
      </c>
      <c r="F362" s="227" t="s">
        <v>394</v>
      </c>
      <c r="G362" s="228" t="s">
        <v>168</v>
      </c>
      <c r="H362" s="229">
        <v>70</v>
      </c>
      <c r="I362" s="230">
        <v>0</v>
      </c>
      <c r="J362" s="231">
        <f>ROUND(I362*H362,2)</f>
        <v>0</v>
      </c>
      <c r="K362" s="232"/>
      <c r="L362" s="233"/>
      <c r="M362" s="234" t="s">
        <v>21</v>
      </c>
      <c r="N362" s="235" t="s">
        <v>45</v>
      </c>
      <c r="O362" s="65"/>
      <c r="P362" s="181">
        <f>O362*H362</f>
        <v>0</v>
      </c>
      <c r="Q362" s="181">
        <v>0</v>
      </c>
      <c r="R362" s="181">
        <f>Q362*H362</f>
        <v>0</v>
      </c>
      <c r="S362" s="181">
        <v>0</v>
      </c>
      <c r="T362" s="182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83" t="s">
        <v>176</v>
      </c>
      <c r="AT362" s="183" t="s">
        <v>173</v>
      </c>
      <c r="AU362" s="183" t="s">
        <v>83</v>
      </c>
      <c r="AY362" s="18" t="s">
        <v>115</v>
      </c>
      <c r="BE362" s="184">
        <f>IF(N362="základní",J362,0)</f>
        <v>0</v>
      </c>
      <c r="BF362" s="184">
        <f>IF(N362="snížená",J362,0)</f>
        <v>0</v>
      </c>
      <c r="BG362" s="184">
        <f>IF(N362="zákl. přenesená",J362,0)</f>
        <v>0</v>
      </c>
      <c r="BH362" s="184">
        <f>IF(N362="sníž. přenesená",J362,0)</f>
        <v>0</v>
      </c>
      <c r="BI362" s="184">
        <f>IF(N362="nulová",J362,0)</f>
        <v>0</v>
      </c>
      <c r="BJ362" s="18" t="s">
        <v>79</v>
      </c>
      <c r="BK362" s="184">
        <f>ROUND(I362*H362,2)</f>
        <v>0</v>
      </c>
      <c r="BL362" s="18" t="s">
        <v>121</v>
      </c>
      <c r="BM362" s="183" t="s">
        <v>395</v>
      </c>
    </row>
    <row r="363" spans="1:47" s="2" customFormat="1" ht="19.5">
      <c r="A363" s="35"/>
      <c r="B363" s="36"/>
      <c r="C363" s="37"/>
      <c r="D363" s="185" t="s">
        <v>123</v>
      </c>
      <c r="E363" s="37"/>
      <c r="F363" s="186" t="s">
        <v>394</v>
      </c>
      <c r="G363" s="37"/>
      <c r="H363" s="37"/>
      <c r="I363" s="187"/>
      <c r="J363" s="37"/>
      <c r="K363" s="37"/>
      <c r="L363" s="40"/>
      <c r="M363" s="188"/>
      <c r="N363" s="189"/>
      <c r="O363" s="65"/>
      <c r="P363" s="65"/>
      <c r="Q363" s="65"/>
      <c r="R363" s="65"/>
      <c r="S363" s="65"/>
      <c r="T363" s="66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T363" s="18" t="s">
        <v>123</v>
      </c>
      <c r="AU363" s="18" t="s">
        <v>83</v>
      </c>
    </row>
    <row r="364" spans="2:63" s="12" customFormat="1" ht="22.9" customHeight="1">
      <c r="B364" s="155"/>
      <c r="C364" s="156"/>
      <c r="D364" s="157" t="s">
        <v>73</v>
      </c>
      <c r="E364" s="169" t="s">
        <v>396</v>
      </c>
      <c r="F364" s="169" t="s">
        <v>397</v>
      </c>
      <c r="G364" s="156"/>
      <c r="H364" s="156"/>
      <c r="I364" s="159"/>
      <c r="J364" s="170">
        <f>BK364</f>
        <v>0</v>
      </c>
      <c r="K364" s="156"/>
      <c r="L364" s="161"/>
      <c r="M364" s="162"/>
      <c r="N364" s="163"/>
      <c r="O364" s="163"/>
      <c r="P364" s="164">
        <f>SUM(P365:P386)</f>
        <v>0</v>
      </c>
      <c r="Q364" s="163"/>
      <c r="R364" s="164">
        <f>SUM(R365:R386)</f>
        <v>9.505</v>
      </c>
      <c r="S364" s="163"/>
      <c r="T364" s="165">
        <f>SUM(T365:T386)</f>
        <v>0</v>
      </c>
      <c r="AR364" s="166" t="s">
        <v>79</v>
      </c>
      <c r="AT364" s="167" t="s">
        <v>73</v>
      </c>
      <c r="AU364" s="167" t="s">
        <v>79</v>
      </c>
      <c r="AY364" s="166" t="s">
        <v>115</v>
      </c>
      <c r="BK364" s="168">
        <f>SUM(BK365:BK386)</f>
        <v>0</v>
      </c>
    </row>
    <row r="365" spans="1:65" s="2" customFormat="1" ht="16.5" customHeight="1">
      <c r="A365" s="35"/>
      <c r="B365" s="36"/>
      <c r="C365" s="171" t="s">
        <v>398</v>
      </c>
      <c r="D365" s="171" t="s">
        <v>117</v>
      </c>
      <c r="E365" s="172" t="s">
        <v>399</v>
      </c>
      <c r="F365" s="173" t="s">
        <v>400</v>
      </c>
      <c r="G365" s="174" t="s">
        <v>401</v>
      </c>
      <c r="H365" s="175">
        <v>75</v>
      </c>
      <c r="I365" s="176">
        <v>0</v>
      </c>
      <c r="J365" s="177">
        <f>ROUND(I365*H365,2)</f>
        <v>0</v>
      </c>
      <c r="K365" s="178"/>
      <c r="L365" s="40"/>
      <c r="M365" s="179" t="s">
        <v>21</v>
      </c>
      <c r="N365" s="180" t="s">
        <v>45</v>
      </c>
      <c r="O365" s="65"/>
      <c r="P365" s="181">
        <f>O365*H365</f>
        <v>0</v>
      </c>
      <c r="Q365" s="181">
        <v>0</v>
      </c>
      <c r="R365" s="181">
        <f>Q365*H365</f>
        <v>0</v>
      </c>
      <c r="S365" s="181">
        <v>0</v>
      </c>
      <c r="T365" s="182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83" t="s">
        <v>402</v>
      </c>
      <c r="AT365" s="183" t="s">
        <v>117</v>
      </c>
      <c r="AU365" s="183" t="s">
        <v>83</v>
      </c>
      <c r="AY365" s="18" t="s">
        <v>115</v>
      </c>
      <c r="BE365" s="184">
        <f>IF(N365="základní",J365,0)</f>
        <v>0</v>
      </c>
      <c r="BF365" s="184">
        <f>IF(N365="snížená",J365,0)</f>
        <v>0</v>
      </c>
      <c r="BG365" s="184">
        <f>IF(N365="zákl. přenesená",J365,0)</f>
        <v>0</v>
      </c>
      <c r="BH365" s="184">
        <f>IF(N365="sníž. přenesená",J365,0)</f>
        <v>0</v>
      </c>
      <c r="BI365" s="184">
        <f>IF(N365="nulová",J365,0)</f>
        <v>0</v>
      </c>
      <c r="BJ365" s="18" t="s">
        <v>79</v>
      </c>
      <c r="BK365" s="184">
        <f>ROUND(I365*H365,2)</f>
        <v>0</v>
      </c>
      <c r="BL365" s="18" t="s">
        <v>402</v>
      </c>
      <c r="BM365" s="183" t="s">
        <v>403</v>
      </c>
    </row>
    <row r="366" spans="1:47" s="2" customFormat="1" ht="11.25">
      <c r="A366" s="35"/>
      <c r="B366" s="36"/>
      <c r="C366" s="37"/>
      <c r="D366" s="185" t="s">
        <v>123</v>
      </c>
      <c r="E366" s="37"/>
      <c r="F366" s="186" t="s">
        <v>400</v>
      </c>
      <c r="G366" s="37"/>
      <c r="H366" s="37"/>
      <c r="I366" s="187"/>
      <c r="J366" s="37"/>
      <c r="K366" s="37"/>
      <c r="L366" s="40"/>
      <c r="M366" s="188"/>
      <c r="N366" s="189"/>
      <c r="O366" s="65"/>
      <c r="P366" s="65"/>
      <c r="Q366" s="65"/>
      <c r="R366" s="65"/>
      <c r="S366" s="65"/>
      <c r="T366" s="66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T366" s="18" t="s">
        <v>123</v>
      </c>
      <c r="AU366" s="18" t="s">
        <v>83</v>
      </c>
    </row>
    <row r="367" spans="1:65" s="2" customFormat="1" ht="16.5" customHeight="1">
      <c r="A367" s="35"/>
      <c r="B367" s="36"/>
      <c r="C367" s="171" t="s">
        <v>404</v>
      </c>
      <c r="D367" s="171" t="s">
        <v>117</v>
      </c>
      <c r="E367" s="172" t="s">
        <v>405</v>
      </c>
      <c r="F367" s="173" t="s">
        <v>406</v>
      </c>
      <c r="G367" s="174" t="s">
        <v>317</v>
      </c>
      <c r="H367" s="175">
        <v>2</v>
      </c>
      <c r="I367" s="176">
        <v>0</v>
      </c>
      <c r="J367" s="177">
        <f>ROUND(I367*H367,2)</f>
        <v>0</v>
      </c>
      <c r="K367" s="178"/>
      <c r="L367" s="40"/>
      <c r="M367" s="179" t="s">
        <v>21</v>
      </c>
      <c r="N367" s="180" t="s">
        <v>45</v>
      </c>
      <c r="O367" s="65"/>
      <c r="P367" s="181">
        <f>O367*H367</f>
        <v>0</v>
      </c>
      <c r="Q367" s="181">
        <v>0</v>
      </c>
      <c r="R367" s="181">
        <f>Q367*H367</f>
        <v>0</v>
      </c>
      <c r="S367" s="181">
        <v>0</v>
      </c>
      <c r="T367" s="182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183" t="s">
        <v>407</v>
      </c>
      <c r="AT367" s="183" t="s">
        <v>117</v>
      </c>
      <c r="AU367" s="183" t="s">
        <v>83</v>
      </c>
      <c r="AY367" s="18" t="s">
        <v>115</v>
      </c>
      <c r="BE367" s="184">
        <f>IF(N367="základní",J367,0)</f>
        <v>0</v>
      </c>
      <c r="BF367" s="184">
        <f>IF(N367="snížená",J367,0)</f>
        <v>0</v>
      </c>
      <c r="BG367" s="184">
        <f>IF(N367="zákl. přenesená",J367,0)</f>
        <v>0</v>
      </c>
      <c r="BH367" s="184">
        <f>IF(N367="sníž. přenesená",J367,0)</f>
        <v>0</v>
      </c>
      <c r="BI367" s="184">
        <f>IF(N367="nulová",J367,0)</f>
        <v>0</v>
      </c>
      <c r="BJ367" s="18" t="s">
        <v>79</v>
      </c>
      <c r="BK367" s="184">
        <f>ROUND(I367*H367,2)</f>
        <v>0</v>
      </c>
      <c r="BL367" s="18" t="s">
        <v>407</v>
      </c>
      <c r="BM367" s="183" t="s">
        <v>408</v>
      </c>
    </row>
    <row r="368" spans="1:47" s="2" customFormat="1" ht="11.25">
      <c r="A368" s="35"/>
      <c r="B368" s="36"/>
      <c r="C368" s="37"/>
      <c r="D368" s="185" t="s">
        <v>123</v>
      </c>
      <c r="E368" s="37"/>
      <c r="F368" s="186" t="s">
        <v>406</v>
      </c>
      <c r="G368" s="37"/>
      <c r="H368" s="37"/>
      <c r="I368" s="187"/>
      <c r="J368" s="37"/>
      <c r="K368" s="37"/>
      <c r="L368" s="40"/>
      <c r="M368" s="188"/>
      <c r="N368" s="189"/>
      <c r="O368" s="65"/>
      <c r="P368" s="65"/>
      <c r="Q368" s="65"/>
      <c r="R368" s="65"/>
      <c r="S368" s="65"/>
      <c r="T368" s="66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T368" s="18" t="s">
        <v>123</v>
      </c>
      <c r="AU368" s="18" t="s">
        <v>83</v>
      </c>
    </row>
    <row r="369" spans="1:65" s="2" customFormat="1" ht="33" customHeight="1">
      <c r="A369" s="35"/>
      <c r="B369" s="36"/>
      <c r="C369" s="225" t="s">
        <v>409</v>
      </c>
      <c r="D369" s="225" t="s">
        <v>173</v>
      </c>
      <c r="E369" s="226" t="s">
        <v>410</v>
      </c>
      <c r="F369" s="227" t="s">
        <v>411</v>
      </c>
      <c r="G369" s="228" t="s">
        <v>168</v>
      </c>
      <c r="H369" s="229">
        <v>75</v>
      </c>
      <c r="I369" s="230">
        <v>0</v>
      </c>
      <c r="J369" s="231">
        <f>ROUND(I369*H369,2)</f>
        <v>0</v>
      </c>
      <c r="K369" s="232"/>
      <c r="L369" s="233"/>
      <c r="M369" s="234" t="s">
        <v>21</v>
      </c>
      <c r="N369" s="235" t="s">
        <v>45</v>
      </c>
      <c r="O369" s="65"/>
      <c r="P369" s="181">
        <f>O369*H369</f>
        <v>0</v>
      </c>
      <c r="Q369" s="181">
        <v>0</v>
      </c>
      <c r="R369" s="181">
        <f>Q369*H369</f>
        <v>0</v>
      </c>
      <c r="S369" s="181">
        <v>0</v>
      </c>
      <c r="T369" s="182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83" t="s">
        <v>407</v>
      </c>
      <c r="AT369" s="183" t="s">
        <v>173</v>
      </c>
      <c r="AU369" s="183" t="s">
        <v>83</v>
      </c>
      <c r="AY369" s="18" t="s">
        <v>115</v>
      </c>
      <c r="BE369" s="184">
        <f>IF(N369="základní",J369,0)</f>
        <v>0</v>
      </c>
      <c r="BF369" s="184">
        <f>IF(N369="snížená",J369,0)</f>
        <v>0</v>
      </c>
      <c r="BG369" s="184">
        <f>IF(N369="zákl. přenesená",J369,0)</f>
        <v>0</v>
      </c>
      <c r="BH369" s="184">
        <f>IF(N369="sníž. přenesená",J369,0)</f>
        <v>0</v>
      </c>
      <c r="BI369" s="184">
        <f>IF(N369="nulová",J369,0)</f>
        <v>0</v>
      </c>
      <c r="BJ369" s="18" t="s">
        <v>79</v>
      </c>
      <c r="BK369" s="184">
        <f>ROUND(I369*H369,2)</f>
        <v>0</v>
      </c>
      <c r="BL369" s="18" t="s">
        <v>407</v>
      </c>
      <c r="BM369" s="183" t="s">
        <v>412</v>
      </c>
    </row>
    <row r="370" spans="1:47" s="2" customFormat="1" ht="19.5">
      <c r="A370" s="35"/>
      <c r="B370" s="36"/>
      <c r="C370" s="37"/>
      <c r="D370" s="185" t="s">
        <v>123</v>
      </c>
      <c r="E370" s="37"/>
      <c r="F370" s="186" t="s">
        <v>411</v>
      </c>
      <c r="G370" s="37"/>
      <c r="H370" s="37"/>
      <c r="I370" s="187"/>
      <c r="J370" s="37"/>
      <c r="K370" s="37"/>
      <c r="L370" s="40"/>
      <c r="M370" s="188"/>
      <c r="N370" s="189"/>
      <c r="O370" s="65"/>
      <c r="P370" s="65"/>
      <c r="Q370" s="65"/>
      <c r="R370" s="65"/>
      <c r="S370" s="65"/>
      <c r="T370" s="66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T370" s="18" t="s">
        <v>123</v>
      </c>
      <c r="AU370" s="18" t="s">
        <v>83</v>
      </c>
    </row>
    <row r="371" spans="1:65" s="2" customFormat="1" ht="21.75" customHeight="1">
      <c r="A371" s="35"/>
      <c r="B371" s="36"/>
      <c r="C371" s="225" t="s">
        <v>413</v>
      </c>
      <c r="D371" s="225" t="s">
        <v>173</v>
      </c>
      <c r="E371" s="226" t="s">
        <v>414</v>
      </c>
      <c r="F371" s="227" t="s">
        <v>415</v>
      </c>
      <c r="G371" s="228" t="s">
        <v>312</v>
      </c>
      <c r="H371" s="229">
        <v>3</v>
      </c>
      <c r="I371" s="230">
        <v>0</v>
      </c>
      <c r="J371" s="231">
        <f>ROUND(I371*H371,2)</f>
        <v>0</v>
      </c>
      <c r="K371" s="232"/>
      <c r="L371" s="233"/>
      <c r="M371" s="234" t="s">
        <v>21</v>
      </c>
      <c r="N371" s="235" t="s">
        <v>45</v>
      </c>
      <c r="O371" s="65"/>
      <c r="P371" s="181">
        <f>O371*H371</f>
        <v>0</v>
      </c>
      <c r="Q371" s="181">
        <v>0</v>
      </c>
      <c r="R371" s="181">
        <f>Q371*H371</f>
        <v>0</v>
      </c>
      <c r="S371" s="181">
        <v>0</v>
      </c>
      <c r="T371" s="182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183" t="s">
        <v>407</v>
      </c>
      <c r="AT371" s="183" t="s">
        <v>173</v>
      </c>
      <c r="AU371" s="183" t="s">
        <v>83</v>
      </c>
      <c r="AY371" s="18" t="s">
        <v>115</v>
      </c>
      <c r="BE371" s="184">
        <f>IF(N371="základní",J371,0)</f>
        <v>0</v>
      </c>
      <c r="BF371" s="184">
        <f>IF(N371="snížená",J371,0)</f>
        <v>0</v>
      </c>
      <c r="BG371" s="184">
        <f>IF(N371="zákl. přenesená",J371,0)</f>
        <v>0</v>
      </c>
      <c r="BH371" s="184">
        <f>IF(N371="sníž. přenesená",J371,0)</f>
        <v>0</v>
      </c>
      <c r="BI371" s="184">
        <f>IF(N371="nulová",J371,0)</f>
        <v>0</v>
      </c>
      <c r="BJ371" s="18" t="s">
        <v>79</v>
      </c>
      <c r="BK371" s="184">
        <f>ROUND(I371*H371,2)</f>
        <v>0</v>
      </c>
      <c r="BL371" s="18" t="s">
        <v>407</v>
      </c>
      <c r="BM371" s="183" t="s">
        <v>416</v>
      </c>
    </row>
    <row r="372" spans="1:47" s="2" customFormat="1" ht="11.25">
      <c r="A372" s="35"/>
      <c r="B372" s="36"/>
      <c r="C372" s="37"/>
      <c r="D372" s="185" t="s">
        <v>123</v>
      </c>
      <c r="E372" s="37"/>
      <c r="F372" s="186" t="s">
        <v>415</v>
      </c>
      <c r="G372" s="37"/>
      <c r="H372" s="37"/>
      <c r="I372" s="187"/>
      <c r="J372" s="37"/>
      <c r="K372" s="37"/>
      <c r="L372" s="40"/>
      <c r="M372" s="188"/>
      <c r="N372" s="189"/>
      <c r="O372" s="65"/>
      <c r="P372" s="65"/>
      <c r="Q372" s="65"/>
      <c r="R372" s="65"/>
      <c r="S372" s="65"/>
      <c r="T372" s="66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T372" s="18" t="s">
        <v>123</v>
      </c>
      <c r="AU372" s="18" t="s">
        <v>83</v>
      </c>
    </row>
    <row r="373" spans="1:65" s="2" customFormat="1" ht="21.75" customHeight="1">
      <c r="A373" s="35"/>
      <c r="B373" s="36"/>
      <c r="C373" s="225" t="s">
        <v>417</v>
      </c>
      <c r="D373" s="225" t="s">
        <v>173</v>
      </c>
      <c r="E373" s="226" t="s">
        <v>418</v>
      </c>
      <c r="F373" s="227" t="s">
        <v>419</v>
      </c>
      <c r="G373" s="228" t="s">
        <v>312</v>
      </c>
      <c r="H373" s="229">
        <v>3</v>
      </c>
      <c r="I373" s="230">
        <v>0</v>
      </c>
      <c r="J373" s="231">
        <f>ROUND(I373*H373,2)</f>
        <v>0</v>
      </c>
      <c r="K373" s="232"/>
      <c r="L373" s="233"/>
      <c r="M373" s="234" t="s">
        <v>21</v>
      </c>
      <c r="N373" s="235" t="s">
        <v>45</v>
      </c>
      <c r="O373" s="65"/>
      <c r="P373" s="181">
        <f>O373*H373</f>
        <v>0</v>
      </c>
      <c r="Q373" s="181">
        <v>0</v>
      </c>
      <c r="R373" s="181">
        <f>Q373*H373</f>
        <v>0</v>
      </c>
      <c r="S373" s="181">
        <v>0</v>
      </c>
      <c r="T373" s="182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83" t="s">
        <v>407</v>
      </c>
      <c r="AT373" s="183" t="s">
        <v>173</v>
      </c>
      <c r="AU373" s="183" t="s">
        <v>83</v>
      </c>
      <c r="AY373" s="18" t="s">
        <v>115</v>
      </c>
      <c r="BE373" s="184">
        <f>IF(N373="základní",J373,0)</f>
        <v>0</v>
      </c>
      <c r="BF373" s="184">
        <f>IF(N373="snížená",J373,0)</f>
        <v>0</v>
      </c>
      <c r="BG373" s="184">
        <f>IF(N373="zákl. přenesená",J373,0)</f>
        <v>0</v>
      </c>
      <c r="BH373" s="184">
        <f>IF(N373="sníž. přenesená",J373,0)</f>
        <v>0</v>
      </c>
      <c r="BI373" s="184">
        <f>IF(N373="nulová",J373,0)</f>
        <v>0</v>
      </c>
      <c r="BJ373" s="18" t="s">
        <v>79</v>
      </c>
      <c r="BK373" s="184">
        <f>ROUND(I373*H373,2)</f>
        <v>0</v>
      </c>
      <c r="BL373" s="18" t="s">
        <v>407</v>
      </c>
      <c r="BM373" s="183" t="s">
        <v>420</v>
      </c>
    </row>
    <row r="374" spans="1:47" s="2" customFormat="1" ht="11.25">
      <c r="A374" s="35"/>
      <c r="B374" s="36"/>
      <c r="C374" s="37"/>
      <c r="D374" s="185" t="s">
        <v>123</v>
      </c>
      <c r="E374" s="37"/>
      <c r="F374" s="186" t="s">
        <v>419</v>
      </c>
      <c r="G374" s="37"/>
      <c r="H374" s="37"/>
      <c r="I374" s="187"/>
      <c r="J374" s="37"/>
      <c r="K374" s="37"/>
      <c r="L374" s="40"/>
      <c r="M374" s="188"/>
      <c r="N374" s="189"/>
      <c r="O374" s="65"/>
      <c r="P374" s="65"/>
      <c r="Q374" s="65"/>
      <c r="R374" s="65"/>
      <c r="S374" s="65"/>
      <c r="T374" s="66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T374" s="18" t="s">
        <v>123</v>
      </c>
      <c r="AU374" s="18" t="s">
        <v>83</v>
      </c>
    </row>
    <row r="375" spans="1:65" s="2" customFormat="1" ht="16.5" customHeight="1">
      <c r="A375" s="35"/>
      <c r="B375" s="36"/>
      <c r="C375" s="225" t="s">
        <v>421</v>
      </c>
      <c r="D375" s="225" t="s">
        <v>173</v>
      </c>
      <c r="E375" s="226" t="s">
        <v>422</v>
      </c>
      <c r="F375" s="227" t="s">
        <v>423</v>
      </c>
      <c r="G375" s="228" t="s">
        <v>312</v>
      </c>
      <c r="H375" s="229">
        <v>6</v>
      </c>
      <c r="I375" s="230">
        <v>0</v>
      </c>
      <c r="J375" s="231">
        <f>ROUND(I375*H375,2)</f>
        <v>0</v>
      </c>
      <c r="K375" s="232"/>
      <c r="L375" s="233"/>
      <c r="M375" s="234" t="s">
        <v>21</v>
      </c>
      <c r="N375" s="235" t="s">
        <v>45</v>
      </c>
      <c r="O375" s="65"/>
      <c r="P375" s="181">
        <f>O375*H375</f>
        <v>0</v>
      </c>
      <c r="Q375" s="181">
        <v>0</v>
      </c>
      <c r="R375" s="181">
        <f>Q375*H375</f>
        <v>0</v>
      </c>
      <c r="S375" s="181">
        <v>0</v>
      </c>
      <c r="T375" s="182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83" t="s">
        <v>407</v>
      </c>
      <c r="AT375" s="183" t="s">
        <v>173</v>
      </c>
      <c r="AU375" s="183" t="s">
        <v>83</v>
      </c>
      <c r="AY375" s="18" t="s">
        <v>115</v>
      </c>
      <c r="BE375" s="184">
        <f>IF(N375="základní",J375,0)</f>
        <v>0</v>
      </c>
      <c r="BF375" s="184">
        <f>IF(N375="snížená",J375,0)</f>
        <v>0</v>
      </c>
      <c r="BG375" s="184">
        <f>IF(N375="zákl. přenesená",J375,0)</f>
        <v>0</v>
      </c>
      <c r="BH375" s="184">
        <f>IF(N375="sníž. přenesená",J375,0)</f>
        <v>0</v>
      </c>
      <c r="BI375" s="184">
        <f>IF(N375="nulová",J375,0)</f>
        <v>0</v>
      </c>
      <c r="BJ375" s="18" t="s">
        <v>79</v>
      </c>
      <c r="BK375" s="184">
        <f>ROUND(I375*H375,2)</f>
        <v>0</v>
      </c>
      <c r="BL375" s="18" t="s">
        <v>407</v>
      </c>
      <c r="BM375" s="183" t="s">
        <v>424</v>
      </c>
    </row>
    <row r="376" spans="1:47" s="2" customFormat="1" ht="11.25">
      <c r="A376" s="35"/>
      <c r="B376" s="36"/>
      <c r="C376" s="37"/>
      <c r="D376" s="185" t="s">
        <v>123</v>
      </c>
      <c r="E376" s="37"/>
      <c r="F376" s="186" t="s">
        <v>423</v>
      </c>
      <c r="G376" s="37"/>
      <c r="H376" s="37"/>
      <c r="I376" s="187"/>
      <c r="J376" s="37"/>
      <c r="K376" s="37"/>
      <c r="L376" s="40"/>
      <c r="M376" s="188"/>
      <c r="N376" s="189"/>
      <c r="O376" s="65"/>
      <c r="P376" s="65"/>
      <c r="Q376" s="65"/>
      <c r="R376" s="65"/>
      <c r="S376" s="65"/>
      <c r="T376" s="66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T376" s="18" t="s">
        <v>123</v>
      </c>
      <c r="AU376" s="18" t="s">
        <v>83</v>
      </c>
    </row>
    <row r="377" spans="1:65" s="2" customFormat="1" ht="16.5" customHeight="1">
      <c r="A377" s="35"/>
      <c r="B377" s="36"/>
      <c r="C377" s="225" t="s">
        <v>425</v>
      </c>
      <c r="D377" s="225" t="s">
        <v>173</v>
      </c>
      <c r="E377" s="226" t="s">
        <v>426</v>
      </c>
      <c r="F377" s="227" t="s">
        <v>427</v>
      </c>
      <c r="G377" s="228" t="s">
        <v>312</v>
      </c>
      <c r="H377" s="229">
        <v>3</v>
      </c>
      <c r="I377" s="230">
        <v>0</v>
      </c>
      <c r="J377" s="231">
        <f>ROUND(I377*H377,2)</f>
        <v>0</v>
      </c>
      <c r="K377" s="232"/>
      <c r="L377" s="233"/>
      <c r="M377" s="234" t="s">
        <v>21</v>
      </c>
      <c r="N377" s="235" t="s">
        <v>45</v>
      </c>
      <c r="O377" s="65"/>
      <c r="P377" s="181">
        <f>O377*H377</f>
        <v>0</v>
      </c>
      <c r="Q377" s="181">
        <v>0</v>
      </c>
      <c r="R377" s="181">
        <f>Q377*H377</f>
        <v>0</v>
      </c>
      <c r="S377" s="181">
        <v>0</v>
      </c>
      <c r="T377" s="182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183" t="s">
        <v>407</v>
      </c>
      <c r="AT377" s="183" t="s">
        <v>173</v>
      </c>
      <c r="AU377" s="183" t="s">
        <v>83</v>
      </c>
      <c r="AY377" s="18" t="s">
        <v>115</v>
      </c>
      <c r="BE377" s="184">
        <f>IF(N377="základní",J377,0)</f>
        <v>0</v>
      </c>
      <c r="BF377" s="184">
        <f>IF(N377="snížená",J377,0)</f>
        <v>0</v>
      </c>
      <c r="BG377" s="184">
        <f>IF(N377="zákl. přenesená",J377,0)</f>
        <v>0</v>
      </c>
      <c r="BH377" s="184">
        <f>IF(N377="sníž. přenesená",J377,0)</f>
        <v>0</v>
      </c>
      <c r="BI377" s="184">
        <f>IF(N377="nulová",J377,0)</f>
        <v>0</v>
      </c>
      <c r="BJ377" s="18" t="s">
        <v>79</v>
      </c>
      <c r="BK377" s="184">
        <f>ROUND(I377*H377,2)</f>
        <v>0</v>
      </c>
      <c r="BL377" s="18" t="s">
        <v>407</v>
      </c>
      <c r="BM377" s="183" t="s">
        <v>428</v>
      </c>
    </row>
    <row r="378" spans="1:47" s="2" customFormat="1" ht="11.25">
      <c r="A378" s="35"/>
      <c r="B378" s="36"/>
      <c r="C378" s="37"/>
      <c r="D378" s="185" t="s">
        <v>123</v>
      </c>
      <c r="E378" s="37"/>
      <c r="F378" s="186" t="s">
        <v>427</v>
      </c>
      <c r="G378" s="37"/>
      <c r="H378" s="37"/>
      <c r="I378" s="187"/>
      <c r="J378" s="37"/>
      <c r="K378" s="37"/>
      <c r="L378" s="40"/>
      <c r="M378" s="188"/>
      <c r="N378" s="189"/>
      <c r="O378" s="65"/>
      <c r="P378" s="65"/>
      <c r="Q378" s="65"/>
      <c r="R378" s="65"/>
      <c r="S378" s="65"/>
      <c r="T378" s="66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T378" s="18" t="s">
        <v>123</v>
      </c>
      <c r="AU378" s="18" t="s">
        <v>83</v>
      </c>
    </row>
    <row r="379" spans="1:65" s="2" customFormat="1" ht="21.75" customHeight="1">
      <c r="A379" s="35"/>
      <c r="B379" s="36"/>
      <c r="C379" s="225" t="s">
        <v>429</v>
      </c>
      <c r="D379" s="225" t="s">
        <v>173</v>
      </c>
      <c r="E379" s="226" t="s">
        <v>430</v>
      </c>
      <c r="F379" s="227" t="s">
        <v>431</v>
      </c>
      <c r="G379" s="228" t="s">
        <v>312</v>
      </c>
      <c r="H379" s="229">
        <v>3</v>
      </c>
      <c r="I379" s="230">
        <v>0</v>
      </c>
      <c r="J379" s="231">
        <f>ROUND(I379*H379,2)</f>
        <v>0</v>
      </c>
      <c r="K379" s="232"/>
      <c r="L379" s="233"/>
      <c r="M379" s="234" t="s">
        <v>21</v>
      </c>
      <c r="N379" s="235" t="s">
        <v>45</v>
      </c>
      <c r="O379" s="65"/>
      <c r="P379" s="181">
        <f>O379*H379</f>
        <v>0</v>
      </c>
      <c r="Q379" s="181">
        <v>0</v>
      </c>
      <c r="R379" s="181">
        <f>Q379*H379</f>
        <v>0</v>
      </c>
      <c r="S379" s="181">
        <v>0</v>
      </c>
      <c r="T379" s="182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83" t="s">
        <v>407</v>
      </c>
      <c r="AT379" s="183" t="s">
        <v>173</v>
      </c>
      <c r="AU379" s="183" t="s">
        <v>83</v>
      </c>
      <c r="AY379" s="18" t="s">
        <v>115</v>
      </c>
      <c r="BE379" s="184">
        <f>IF(N379="základní",J379,0)</f>
        <v>0</v>
      </c>
      <c r="BF379" s="184">
        <f>IF(N379="snížená",J379,0)</f>
        <v>0</v>
      </c>
      <c r="BG379" s="184">
        <f>IF(N379="zákl. přenesená",J379,0)</f>
        <v>0</v>
      </c>
      <c r="BH379" s="184">
        <f>IF(N379="sníž. přenesená",J379,0)</f>
        <v>0</v>
      </c>
      <c r="BI379" s="184">
        <f>IF(N379="nulová",J379,0)</f>
        <v>0</v>
      </c>
      <c r="BJ379" s="18" t="s">
        <v>79</v>
      </c>
      <c r="BK379" s="184">
        <f>ROUND(I379*H379,2)</f>
        <v>0</v>
      </c>
      <c r="BL379" s="18" t="s">
        <v>407</v>
      </c>
      <c r="BM379" s="183" t="s">
        <v>432</v>
      </c>
    </row>
    <row r="380" spans="1:47" s="2" customFormat="1" ht="11.25">
      <c r="A380" s="35"/>
      <c r="B380" s="36"/>
      <c r="C380" s="37"/>
      <c r="D380" s="185" t="s">
        <v>123</v>
      </c>
      <c r="E380" s="37"/>
      <c r="F380" s="186" t="s">
        <v>431</v>
      </c>
      <c r="G380" s="37"/>
      <c r="H380" s="37"/>
      <c r="I380" s="187"/>
      <c r="J380" s="37"/>
      <c r="K380" s="37"/>
      <c r="L380" s="40"/>
      <c r="M380" s="188"/>
      <c r="N380" s="189"/>
      <c r="O380" s="65"/>
      <c r="P380" s="65"/>
      <c r="Q380" s="65"/>
      <c r="R380" s="65"/>
      <c r="S380" s="65"/>
      <c r="T380" s="66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T380" s="18" t="s">
        <v>123</v>
      </c>
      <c r="AU380" s="18" t="s">
        <v>83</v>
      </c>
    </row>
    <row r="381" spans="1:65" s="2" customFormat="1" ht="21.75" customHeight="1">
      <c r="A381" s="35"/>
      <c r="B381" s="36"/>
      <c r="C381" s="225" t="s">
        <v>433</v>
      </c>
      <c r="D381" s="225" t="s">
        <v>173</v>
      </c>
      <c r="E381" s="226" t="s">
        <v>434</v>
      </c>
      <c r="F381" s="227" t="s">
        <v>435</v>
      </c>
      <c r="G381" s="228" t="s">
        <v>312</v>
      </c>
      <c r="H381" s="229">
        <v>1</v>
      </c>
      <c r="I381" s="230">
        <v>0</v>
      </c>
      <c r="J381" s="231">
        <f>ROUND(I381*H381,2)</f>
        <v>0</v>
      </c>
      <c r="K381" s="232"/>
      <c r="L381" s="233"/>
      <c r="M381" s="234" t="s">
        <v>21</v>
      </c>
      <c r="N381" s="235" t="s">
        <v>45</v>
      </c>
      <c r="O381" s="65"/>
      <c r="P381" s="181">
        <f>O381*H381</f>
        <v>0</v>
      </c>
      <c r="Q381" s="181">
        <v>0</v>
      </c>
      <c r="R381" s="181">
        <f>Q381*H381</f>
        <v>0</v>
      </c>
      <c r="S381" s="181">
        <v>0</v>
      </c>
      <c r="T381" s="182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183" t="s">
        <v>176</v>
      </c>
      <c r="AT381" s="183" t="s">
        <v>173</v>
      </c>
      <c r="AU381" s="183" t="s">
        <v>83</v>
      </c>
      <c r="AY381" s="18" t="s">
        <v>115</v>
      </c>
      <c r="BE381" s="184">
        <f>IF(N381="základní",J381,0)</f>
        <v>0</v>
      </c>
      <c r="BF381" s="184">
        <f>IF(N381="snížená",J381,0)</f>
        <v>0</v>
      </c>
      <c r="BG381" s="184">
        <f>IF(N381="zákl. přenesená",J381,0)</f>
        <v>0</v>
      </c>
      <c r="BH381" s="184">
        <f>IF(N381="sníž. přenesená",J381,0)</f>
        <v>0</v>
      </c>
      <c r="BI381" s="184">
        <f>IF(N381="nulová",J381,0)</f>
        <v>0</v>
      </c>
      <c r="BJ381" s="18" t="s">
        <v>79</v>
      </c>
      <c r="BK381" s="184">
        <f>ROUND(I381*H381,2)</f>
        <v>0</v>
      </c>
      <c r="BL381" s="18" t="s">
        <v>121</v>
      </c>
      <c r="BM381" s="183" t="s">
        <v>436</v>
      </c>
    </row>
    <row r="382" spans="1:47" s="2" customFormat="1" ht="11.25">
      <c r="A382" s="35"/>
      <c r="B382" s="36"/>
      <c r="C382" s="37"/>
      <c r="D382" s="185" t="s">
        <v>123</v>
      </c>
      <c r="E382" s="37"/>
      <c r="F382" s="186" t="s">
        <v>435</v>
      </c>
      <c r="G382" s="37"/>
      <c r="H382" s="37"/>
      <c r="I382" s="187"/>
      <c r="J382" s="37"/>
      <c r="K382" s="37"/>
      <c r="L382" s="40"/>
      <c r="M382" s="188"/>
      <c r="N382" s="189"/>
      <c r="O382" s="65"/>
      <c r="P382" s="65"/>
      <c r="Q382" s="65"/>
      <c r="R382" s="65"/>
      <c r="S382" s="65"/>
      <c r="T382" s="66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T382" s="18" t="s">
        <v>123</v>
      </c>
      <c r="AU382" s="18" t="s">
        <v>83</v>
      </c>
    </row>
    <row r="383" spans="1:65" s="2" customFormat="1" ht="16.5" customHeight="1">
      <c r="A383" s="35"/>
      <c r="B383" s="36"/>
      <c r="C383" s="225" t="s">
        <v>437</v>
      </c>
      <c r="D383" s="225" t="s">
        <v>173</v>
      </c>
      <c r="E383" s="226" t="s">
        <v>438</v>
      </c>
      <c r="F383" s="227" t="s">
        <v>439</v>
      </c>
      <c r="G383" s="228" t="s">
        <v>312</v>
      </c>
      <c r="H383" s="229">
        <v>1</v>
      </c>
      <c r="I383" s="230">
        <v>0</v>
      </c>
      <c r="J383" s="231">
        <f>ROUND(I383*H383,2)</f>
        <v>0</v>
      </c>
      <c r="K383" s="232"/>
      <c r="L383" s="233"/>
      <c r="M383" s="234" t="s">
        <v>21</v>
      </c>
      <c r="N383" s="235" t="s">
        <v>45</v>
      </c>
      <c r="O383" s="65"/>
      <c r="P383" s="181">
        <f>O383*H383</f>
        <v>0</v>
      </c>
      <c r="Q383" s="181">
        <v>0.005</v>
      </c>
      <c r="R383" s="181">
        <f>Q383*H383</f>
        <v>0.005</v>
      </c>
      <c r="S383" s="181">
        <v>0</v>
      </c>
      <c r="T383" s="182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183" t="s">
        <v>176</v>
      </c>
      <c r="AT383" s="183" t="s">
        <v>173</v>
      </c>
      <c r="AU383" s="183" t="s">
        <v>83</v>
      </c>
      <c r="AY383" s="18" t="s">
        <v>115</v>
      </c>
      <c r="BE383" s="184">
        <f>IF(N383="základní",J383,0)</f>
        <v>0</v>
      </c>
      <c r="BF383" s="184">
        <f>IF(N383="snížená",J383,0)</f>
        <v>0</v>
      </c>
      <c r="BG383" s="184">
        <f>IF(N383="zákl. přenesená",J383,0)</f>
        <v>0</v>
      </c>
      <c r="BH383" s="184">
        <f>IF(N383="sníž. přenesená",J383,0)</f>
        <v>0</v>
      </c>
      <c r="BI383" s="184">
        <f>IF(N383="nulová",J383,0)</f>
        <v>0</v>
      </c>
      <c r="BJ383" s="18" t="s">
        <v>79</v>
      </c>
      <c r="BK383" s="184">
        <f>ROUND(I383*H383,2)</f>
        <v>0</v>
      </c>
      <c r="BL383" s="18" t="s">
        <v>121</v>
      </c>
      <c r="BM383" s="183" t="s">
        <v>440</v>
      </c>
    </row>
    <row r="384" spans="1:47" s="2" customFormat="1" ht="11.25">
      <c r="A384" s="35"/>
      <c r="B384" s="36"/>
      <c r="C384" s="37"/>
      <c r="D384" s="185" t="s">
        <v>123</v>
      </c>
      <c r="E384" s="37"/>
      <c r="F384" s="186" t="s">
        <v>439</v>
      </c>
      <c r="G384" s="37"/>
      <c r="H384" s="37"/>
      <c r="I384" s="187"/>
      <c r="J384" s="37"/>
      <c r="K384" s="37"/>
      <c r="L384" s="40"/>
      <c r="M384" s="188"/>
      <c r="N384" s="189"/>
      <c r="O384" s="65"/>
      <c r="P384" s="65"/>
      <c r="Q384" s="65"/>
      <c r="R384" s="65"/>
      <c r="S384" s="65"/>
      <c r="T384" s="66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T384" s="18" t="s">
        <v>123</v>
      </c>
      <c r="AU384" s="18" t="s">
        <v>83</v>
      </c>
    </row>
    <row r="385" spans="1:65" s="2" customFormat="1" ht="24.2" customHeight="1">
      <c r="A385" s="35"/>
      <c r="B385" s="36"/>
      <c r="C385" s="225" t="s">
        <v>441</v>
      </c>
      <c r="D385" s="225" t="s">
        <v>173</v>
      </c>
      <c r="E385" s="226" t="s">
        <v>442</v>
      </c>
      <c r="F385" s="227" t="s">
        <v>443</v>
      </c>
      <c r="G385" s="228" t="s">
        <v>312</v>
      </c>
      <c r="H385" s="229">
        <v>1</v>
      </c>
      <c r="I385" s="230">
        <v>0</v>
      </c>
      <c r="J385" s="231">
        <f>ROUND(I385*H385,2)</f>
        <v>0</v>
      </c>
      <c r="K385" s="232"/>
      <c r="L385" s="233"/>
      <c r="M385" s="234" t="s">
        <v>21</v>
      </c>
      <c r="N385" s="235" t="s">
        <v>45</v>
      </c>
      <c r="O385" s="65"/>
      <c r="P385" s="181">
        <f>O385*H385</f>
        <v>0</v>
      </c>
      <c r="Q385" s="181">
        <v>9.5</v>
      </c>
      <c r="R385" s="181">
        <f>Q385*H385</f>
        <v>9.5</v>
      </c>
      <c r="S385" s="181">
        <v>0</v>
      </c>
      <c r="T385" s="182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83" t="s">
        <v>176</v>
      </c>
      <c r="AT385" s="183" t="s">
        <v>173</v>
      </c>
      <c r="AU385" s="183" t="s">
        <v>83</v>
      </c>
      <c r="AY385" s="18" t="s">
        <v>115</v>
      </c>
      <c r="BE385" s="184">
        <f>IF(N385="základní",J385,0)</f>
        <v>0</v>
      </c>
      <c r="BF385" s="184">
        <f>IF(N385="snížená",J385,0)</f>
        <v>0</v>
      </c>
      <c r="BG385" s="184">
        <f>IF(N385="zákl. přenesená",J385,0)</f>
        <v>0</v>
      </c>
      <c r="BH385" s="184">
        <f>IF(N385="sníž. přenesená",J385,0)</f>
        <v>0</v>
      </c>
      <c r="BI385" s="184">
        <f>IF(N385="nulová",J385,0)</f>
        <v>0</v>
      </c>
      <c r="BJ385" s="18" t="s">
        <v>79</v>
      </c>
      <c r="BK385" s="184">
        <f>ROUND(I385*H385,2)</f>
        <v>0</v>
      </c>
      <c r="BL385" s="18" t="s">
        <v>121</v>
      </c>
      <c r="BM385" s="183" t="s">
        <v>444</v>
      </c>
    </row>
    <row r="386" spans="1:47" s="2" customFormat="1" ht="11.25">
      <c r="A386" s="35"/>
      <c r="B386" s="36"/>
      <c r="C386" s="37"/>
      <c r="D386" s="185" t="s">
        <v>123</v>
      </c>
      <c r="E386" s="37"/>
      <c r="F386" s="186" t="s">
        <v>443</v>
      </c>
      <c r="G386" s="37"/>
      <c r="H386" s="37"/>
      <c r="I386" s="187"/>
      <c r="J386" s="37"/>
      <c r="K386" s="37"/>
      <c r="L386" s="40"/>
      <c r="M386" s="188"/>
      <c r="N386" s="189"/>
      <c r="O386" s="65"/>
      <c r="P386" s="65"/>
      <c r="Q386" s="65"/>
      <c r="R386" s="65"/>
      <c r="S386" s="65"/>
      <c r="T386" s="66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T386" s="18" t="s">
        <v>123</v>
      </c>
      <c r="AU386" s="18" t="s">
        <v>83</v>
      </c>
    </row>
    <row r="387" spans="2:63" s="12" customFormat="1" ht="22.9" customHeight="1">
      <c r="B387" s="155"/>
      <c r="C387" s="156"/>
      <c r="D387" s="157" t="s">
        <v>73</v>
      </c>
      <c r="E387" s="169" t="s">
        <v>445</v>
      </c>
      <c r="F387" s="169" t="s">
        <v>446</v>
      </c>
      <c r="G387" s="156"/>
      <c r="H387" s="156"/>
      <c r="I387" s="159"/>
      <c r="J387" s="170">
        <f>BK387</f>
        <v>0</v>
      </c>
      <c r="K387" s="156"/>
      <c r="L387" s="161"/>
      <c r="M387" s="162"/>
      <c r="N387" s="163"/>
      <c r="O387" s="163"/>
      <c r="P387" s="164">
        <f>SUM(P388:P474)</f>
        <v>0</v>
      </c>
      <c r="Q387" s="163"/>
      <c r="R387" s="164">
        <f>SUM(R388:R474)</f>
        <v>44.868689999999994</v>
      </c>
      <c r="S387" s="163"/>
      <c r="T387" s="165">
        <f>SUM(T388:T474)</f>
        <v>0.04268</v>
      </c>
      <c r="AR387" s="166" t="s">
        <v>79</v>
      </c>
      <c r="AT387" s="167" t="s">
        <v>73</v>
      </c>
      <c r="AU387" s="167" t="s">
        <v>79</v>
      </c>
      <c r="AY387" s="166" t="s">
        <v>115</v>
      </c>
      <c r="BK387" s="168">
        <f>SUM(BK388:BK474)</f>
        <v>0</v>
      </c>
    </row>
    <row r="388" spans="1:65" s="2" customFormat="1" ht="24.2" customHeight="1">
      <c r="A388" s="35"/>
      <c r="B388" s="36"/>
      <c r="C388" s="171" t="s">
        <v>447</v>
      </c>
      <c r="D388" s="171" t="s">
        <v>117</v>
      </c>
      <c r="E388" s="172" t="s">
        <v>334</v>
      </c>
      <c r="F388" s="173" t="s">
        <v>335</v>
      </c>
      <c r="G388" s="174" t="s">
        <v>317</v>
      </c>
      <c r="H388" s="175">
        <v>4</v>
      </c>
      <c r="I388" s="176">
        <v>0</v>
      </c>
      <c r="J388" s="177">
        <f>ROUND(I388*H388,2)</f>
        <v>0</v>
      </c>
      <c r="K388" s="178"/>
      <c r="L388" s="40"/>
      <c r="M388" s="179" t="s">
        <v>21</v>
      </c>
      <c r="N388" s="180" t="s">
        <v>45</v>
      </c>
      <c r="O388" s="65"/>
      <c r="P388" s="181">
        <f>O388*H388</f>
        <v>0</v>
      </c>
      <c r="Q388" s="181">
        <v>0.00167</v>
      </c>
      <c r="R388" s="181">
        <f>Q388*H388</f>
        <v>0.00668</v>
      </c>
      <c r="S388" s="181">
        <v>0.01067</v>
      </c>
      <c r="T388" s="182">
        <f>S388*H388</f>
        <v>0.04268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183" t="s">
        <v>121</v>
      </c>
      <c r="AT388" s="183" t="s">
        <v>117</v>
      </c>
      <c r="AU388" s="183" t="s">
        <v>83</v>
      </c>
      <c r="AY388" s="18" t="s">
        <v>115</v>
      </c>
      <c r="BE388" s="184">
        <f>IF(N388="základní",J388,0)</f>
        <v>0</v>
      </c>
      <c r="BF388" s="184">
        <f>IF(N388="snížená",J388,0)</f>
        <v>0</v>
      </c>
      <c r="BG388" s="184">
        <f>IF(N388="zákl. přenesená",J388,0)</f>
        <v>0</v>
      </c>
      <c r="BH388" s="184">
        <f>IF(N388="sníž. přenesená",J388,0)</f>
        <v>0</v>
      </c>
      <c r="BI388" s="184">
        <f>IF(N388="nulová",J388,0)</f>
        <v>0</v>
      </c>
      <c r="BJ388" s="18" t="s">
        <v>79</v>
      </c>
      <c r="BK388" s="184">
        <f>ROUND(I388*H388,2)</f>
        <v>0</v>
      </c>
      <c r="BL388" s="18" t="s">
        <v>121</v>
      </c>
      <c r="BM388" s="183" t="s">
        <v>448</v>
      </c>
    </row>
    <row r="389" spans="1:47" s="2" customFormat="1" ht="29.25">
      <c r="A389" s="35"/>
      <c r="B389" s="36"/>
      <c r="C389" s="37"/>
      <c r="D389" s="185" t="s">
        <v>123</v>
      </c>
      <c r="E389" s="37"/>
      <c r="F389" s="186" t="s">
        <v>337</v>
      </c>
      <c r="G389" s="37"/>
      <c r="H389" s="37"/>
      <c r="I389" s="187"/>
      <c r="J389" s="37"/>
      <c r="K389" s="37"/>
      <c r="L389" s="40"/>
      <c r="M389" s="188"/>
      <c r="N389" s="189"/>
      <c r="O389" s="65"/>
      <c r="P389" s="65"/>
      <c r="Q389" s="65"/>
      <c r="R389" s="65"/>
      <c r="S389" s="65"/>
      <c r="T389" s="66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T389" s="18" t="s">
        <v>123</v>
      </c>
      <c r="AU389" s="18" t="s">
        <v>83</v>
      </c>
    </row>
    <row r="390" spans="1:47" s="2" customFormat="1" ht="11.25">
      <c r="A390" s="35"/>
      <c r="B390" s="36"/>
      <c r="C390" s="37"/>
      <c r="D390" s="190" t="s">
        <v>125</v>
      </c>
      <c r="E390" s="37"/>
      <c r="F390" s="191" t="s">
        <v>338</v>
      </c>
      <c r="G390" s="37"/>
      <c r="H390" s="37"/>
      <c r="I390" s="187"/>
      <c r="J390" s="37"/>
      <c r="K390" s="37"/>
      <c r="L390" s="40"/>
      <c r="M390" s="188"/>
      <c r="N390" s="189"/>
      <c r="O390" s="65"/>
      <c r="P390" s="65"/>
      <c r="Q390" s="65"/>
      <c r="R390" s="65"/>
      <c r="S390" s="65"/>
      <c r="T390" s="66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T390" s="18" t="s">
        <v>125</v>
      </c>
      <c r="AU390" s="18" t="s">
        <v>83</v>
      </c>
    </row>
    <row r="391" spans="1:65" s="2" customFormat="1" ht="21.75" customHeight="1">
      <c r="A391" s="35"/>
      <c r="B391" s="36"/>
      <c r="C391" s="225" t="s">
        <v>449</v>
      </c>
      <c r="D391" s="225" t="s">
        <v>173</v>
      </c>
      <c r="E391" s="226" t="s">
        <v>434</v>
      </c>
      <c r="F391" s="227" t="s">
        <v>435</v>
      </c>
      <c r="G391" s="228" t="s">
        <v>312</v>
      </c>
      <c r="H391" s="229">
        <v>2</v>
      </c>
      <c r="I391" s="230">
        <v>0</v>
      </c>
      <c r="J391" s="231">
        <f>ROUND(I391*H391,2)</f>
        <v>0</v>
      </c>
      <c r="K391" s="232"/>
      <c r="L391" s="233"/>
      <c r="M391" s="234" t="s">
        <v>21</v>
      </c>
      <c r="N391" s="235" t="s">
        <v>45</v>
      </c>
      <c r="O391" s="65"/>
      <c r="P391" s="181">
        <f>O391*H391</f>
        <v>0</v>
      </c>
      <c r="Q391" s="181">
        <v>0</v>
      </c>
      <c r="R391" s="181">
        <f>Q391*H391</f>
        <v>0</v>
      </c>
      <c r="S391" s="181">
        <v>0</v>
      </c>
      <c r="T391" s="182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183" t="s">
        <v>176</v>
      </c>
      <c r="AT391" s="183" t="s">
        <v>173</v>
      </c>
      <c r="AU391" s="183" t="s">
        <v>83</v>
      </c>
      <c r="AY391" s="18" t="s">
        <v>115</v>
      </c>
      <c r="BE391" s="184">
        <f>IF(N391="základní",J391,0)</f>
        <v>0</v>
      </c>
      <c r="BF391" s="184">
        <f>IF(N391="snížená",J391,0)</f>
        <v>0</v>
      </c>
      <c r="BG391" s="184">
        <f>IF(N391="zákl. přenesená",J391,0)</f>
        <v>0</v>
      </c>
      <c r="BH391" s="184">
        <f>IF(N391="sníž. přenesená",J391,0)</f>
        <v>0</v>
      </c>
      <c r="BI391" s="184">
        <f>IF(N391="nulová",J391,0)</f>
        <v>0</v>
      </c>
      <c r="BJ391" s="18" t="s">
        <v>79</v>
      </c>
      <c r="BK391" s="184">
        <f>ROUND(I391*H391,2)</f>
        <v>0</v>
      </c>
      <c r="BL391" s="18" t="s">
        <v>121</v>
      </c>
      <c r="BM391" s="183" t="s">
        <v>450</v>
      </c>
    </row>
    <row r="392" spans="1:47" s="2" customFormat="1" ht="11.25">
      <c r="A392" s="35"/>
      <c r="B392" s="36"/>
      <c r="C392" s="37"/>
      <c r="D392" s="185" t="s">
        <v>123</v>
      </c>
      <c r="E392" s="37"/>
      <c r="F392" s="186" t="s">
        <v>435</v>
      </c>
      <c r="G392" s="37"/>
      <c r="H392" s="37"/>
      <c r="I392" s="187"/>
      <c r="J392" s="37"/>
      <c r="K392" s="37"/>
      <c r="L392" s="40"/>
      <c r="M392" s="188"/>
      <c r="N392" s="189"/>
      <c r="O392" s="65"/>
      <c r="P392" s="65"/>
      <c r="Q392" s="65"/>
      <c r="R392" s="65"/>
      <c r="S392" s="65"/>
      <c r="T392" s="66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T392" s="18" t="s">
        <v>123</v>
      </c>
      <c r="AU392" s="18" t="s">
        <v>83</v>
      </c>
    </row>
    <row r="393" spans="1:65" s="2" customFormat="1" ht="16.5" customHeight="1">
      <c r="A393" s="35"/>
      <c r="B393" s="36"/>
      <c r="C393" s="225" t="s">
        <v>451</v>
      </c>
      <c r="D393" s="225" t="s">
        <v>173</v>
      </c>
      <c r="E393" s="226" t="s">
        <v>452</v>
      </c>
      <c r="F393" s="227" t="s">
        <v>453</v>
      </c>
      <c r="G393" s="228" t="s">
        <v>312</v>
      </c>
      <c r="H393" s="229">
        <v>1</v>
      </c>
      <c r="I393" s="230">
        <v>0</v>
      </c>
      <c r="J393" s="231">
        <f>ROUND(I393*H393,2)</f>
        <v>0</v>
      </c>
      <c r="K393" s="232"/>
      <c r="L393" s="233"/>
      <c r="M393" s="234" t="s">
        <v>21</v>
      </c>
      <c r="N393" s="235" t="s">
        <v>45</v>
      </c>
      <c r="O393" s="65"/>
      <c r="P393" s="181">
        <f>O393*H393</f>
        <v>0</v>
      </c>
      <c r="Q393" s="181">
        <v>0</v>
      </c>
      <c r="R393" s="181">
        <f>Q393*H393</f>
        <v>0</v>
      </c>
      <c r="S393" s="181">
        <v>0</v>
      </c>
      <c r="T393" s="182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83" t="s">
        <v>176</v>
      </c>
      <c r="AT393" s="183" t="s">
        <v>173</v>
      </c>
      <c r="AU393" s="183" t="s">
        <v>83</v>
      </c>
      <c r="AY393" s="18" t="s">
        <v>115</v>
      </c>
      <c r="BE393" s="184">
        <f>IF(N393="základní",J393,0)</f>
        <v>0</v>
      </c>
      <c r="BF393" s="184">
        <f>IF(N393="snížená",J393,0)</f>
        <v>0</v>
      </c>
      <c r="BG393" s="184">
        <f>IF(N393="zákl. přenesená",J393,0)</f>
        <v>0</v>
      </c>
      <c r="BH393" s="184">
        <f>IF(N393="sníž. přenesená",J393,0)</f>
        <v>0</v>
      </c>
      <c r="BI393" s="184">
        <f>IF(N393="nulová",J393,0)</f>
        <v>0</v>
      </c>
      <c r="BJ393" s="18" t="s">
        <v>79</v>
      </c>
      <c r="BK393" s="184">
        <f>ROUND(I393*H393,2)</f>
        <v>0</v>
      </c>
      <c r="BL393" s="18" t="s">
        <v>121</v>
      </c>
      <c r="BM393" s="183" t="s">
        <v>454</v>
      </c>
    </row>
    <row r="394" spans="1:47" s="2" customFormat="1" ht="11.25">
      <c r="A394" s="35"/>
      <c r="B394" s="36"/>
      <c r="C394" s="37"/>
      <c r="D394" s="185" t="s">
        <v>123</v>
      </c>
      <c r="E394" s="37"/>
      <c r="F394" s="186" t="s">
        <v>453</v>
      </c>
      <c r="G394" s="37"/>
      <c r="H394" s="37"/>
      <c r="I394" s="187"/>
      <c r="J394" s="37"/>
      <c r="K394" s="37"/>
      <c r="L394" s="40"/>
      <c r="M394" s="188"/>
      <c r="N394" s="189"/>
      <c r="O394" s="65"/>
      <c r="P394" s="65"/>
      <c r="Q394" s="65"/>
      <c r="R394" s="65"/>
      <c r="S394" s="65"/>
      <c r="T394" s="66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T394" s="18" t="s">
        <v>123</v>
      </c>
      <c r="AU394" s="18" t="s">
        <v>83</v>
      </c>
    </row>
    <row r="395" spans="1:65" s="2" customFormat="1" ht="16.5" customHeight="1">
      <c r="A395" s="35"/>
      <c r="B395" s="36"/>
      <c r="C395" s="225" t="s">
        <v>455</v>
      </c>
      <c r="D395" s="225" t="s">
        <v>173</v>
      </c>
      <c r="E395" s="226" t="s">
        <v>456</v>
      </c>
      <c r="F395" s="227" t="s">
        <v>457</v>
      </c>
      <c r="G395" s="228" t="s">
        <v>312</v>
      </c>
      <c r="H395" s="229">
        <v>1</v>
      </c>
      <c r="I395" s="230">
        <v>0</v>
      </c>
      <c r="J395" s="231">
        <f>ROUND(I395*H395,2)</f>
        <v>0</v>
      </c>
      <c r="K395" s="232"/>
      <c r="L395" s="233"/>
      <c r="M395" s="234" t="s">
        <v>21</v>
      </c>
      <c r="N395" s="235" t="s">
        <v>45</v>
      </c>
      <c r="O395" s="65"/>
      <c r="P395" s="181">
        <f>O395*H395</f>
        <v>0</v>
      </c>
      <c r="Q395" s="181">
        <v>6</v>
      </c>
      <c r="R395" s="181">
        <f>Q395*H395</f>
        <v>6</v>
      </c>
      <c r="S395" s="181">
        <v>0</v>
      </c>
      <c r="T395" s="182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83" t="s">
        <v>176</v>
      </c>
      <c r="AT395" s="183" t="s">
        <v>173</v>
      </c>
      <c r="AU395" s="183" t="s">
        <v>83</v>
      </c>
      <c r="AY395" s="18" t="s">
        <v>115</v>
      </c>
      <c r="BE395" s="184">
        <f>IF(N395="základní",J395,0)</f>
        <v>0</v>
      </c>
      <c r="BF395" s="184">
        <f>IF(N395="snížená",J395,0)</f>
        <v>0</v>
      </c>
      <c r="BG395" s="184">
        <f>IF(N395="zákl. přenesená",J395,0)</f>
        <v>0</v>
      </c>
      <c r="BH395" s="184">
        <f>IF(N395="sníž. přenesená",J395,0)</f>
        <v>0</v>
      </c>
      <c r="BI395" s="184">
        <f>IF(N395="nulová",J395,0)</f>
        <v>0</v>
      </c>
      <c r="BJ395" s="18" t="s">
        <v>79</v>
      </c>
      <c r="BK395" s="184">
        <f>ROUND(I395*H395,2)</f>
        <v>0</v>
      </c>
      <c r="BL395" s="18" t="s">
        <v>121</v>
      </c>
      <c r="BM395" s="183" t="s">
        <v>458</v>
      </c>
    </row>
    <row r="396" spans="1:47" s="2" customFormat="1" ht="11.25">
      <c r="A396" s="35"/>
      <c r="B396" s="36"/>
      <c r="C396" s="37"/>
      <c r="D396" s="185" t="s">
        <v>123</v>
      </c>
      <c r="E396" s="37"/>
      <c r="F396" s="186" t="s">
        <v>457</v>
      </c>
      <c r="G396" s="37"/>
      <c r="H396" s="37"/>
      <c r="I396" s="187"/>
      <c r="J396" s="37"/>
      <c r="K396" s="37"/>
      <c r="L396" s="40"/>
      <c r="M396" s="188"/>
      <c r="N396" s="189"/>
      <c r="O396" s="65"/>
      <c r="P396" s="65"/>
      <c r="Q396" s="65"/>
      <c r="R396" s="65"/>
      <c r="S396" s="65"/>
      <c r="T396" s="66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T396" s="18" t="s">
        <v>123</v>
      </c>
      <c r="AU396" s="18" t="s">
        <v>83</v>
      </c>
    </row>
    <row r="397" spans="1:65" s="2" customFormat="1" ht="16.5" customHeight="1">
      <c r="A397" s="35"/>
      <c r="B397" s="36"/>
      <c r="C397" s="225" t="s">
        <v>459</v>
      </c>
      <c r="D397" s="225" t="s">
        <v>173</v>
      </c>
      <c r="E397" s="226" t="s">
        <v>322</v>
      </c>
      <c r="F397" s="227" t="s">
        <v>323</v>
      </c>
      <c r="G397" s="228" t="s">
        <v>312</v>
      </c>
      <c r="H397" s="229">
        <v>1</v>
      </c>
      <c r="I397" s="230">
        <v>0</v>
      </c>
      <c r="J397" s="231">
        <f>ROUND(I397*H397,2)</f>
        <v>0</v>
      </c>
      <c r="K397" s="232"/>
      <c r="L397" s="233"/>
      <c r="M397" s="234" t="s">
        <v>21</v>
      </c>
      <c r="N397" s="235" t="s">
        <v>45</v>
      </c>
      <c r="O397" s="65"/>
      <c r="P397" s="181">
        <f>O397*H397</f>
        <v>0</v>
      </c>
      <c r="Q397" s="181">
        <v>0.007</v>
      </c>
      <c r="R397" s="181">
        <f>Q397*H397</f>
        <v>0.007</v>
      </c>
      <c r="S397" s="181">
        <v>0</v>
      </c>
      <c r="T397" s="182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183" t="s">
        <v>176</v>
      </c>
      <c r="AT397" s="183" t="s">
        <v>173</v>
      </c>
      <c r="AU397" s="183" t="s">
        <v>83</v>
      </c>
      <c r="AY397" s="18" t="s">
        <v>115</v>
      </c>
      <c r="BE397" s="184">
        <f>IF(N397="základní",J397,0)</f>
        <v>0</v>
      </c>
      <c r="BF397" s="184">
        <f>IF(N397="snížená",J397,0)</f>
        <v>0</v>
      </c>
      <c r="BG397" s="184">
        <f>IF(N397="zákl. přenesená",J397,0)</f>
        <v>0</v>
      </c>
      <c r="BH397" s="184">
        <f>IF(N397="sníž. přenesená",J397,0)</f>
        <v>0</v>
      </c>
      <c r="BI397" s="184">
        <f>IF(N397="nulová",J397,0)</f>
        <v>0</v>
      </c>
      <c r="BJ397" s="18" t="s">
        <v>79</v>
      </c>
      <c r="BK397" s="184">
        <f>ROUND(I397*H397,2)</f>
        <v>0</v>
      </c>
      <c r="BL397" s="18" t="s">
        <v>121</v>
      </c>
      <c r="BM397" s="183" t="s">
        <v>460</v>
      </c>
    </row>
    <row r="398" spans="1:47" s="2" customFormat="1" ht="11.25">
      <c r="A398" s="35"/>
      <c r="B398" s="36"/>
      <c r="C398" s="37"/>
      <c r="D398" s="185" t="s">
        <v>123</v>
      </c>
      <c r="E398" s="37"/>
      <c r="F398" s="186" t="s">
        <v>323</v>
      </c>
      <c r="G398" s="37"/>
      <c r="H398" s="37"/>
      <c r="I398" s="187"/>
      <c r="J398" s="37"/>
      <c r="K398" s="37"/>
      <c r="L398" s="40"/>
      <c r="M398" s="188"/>
      <c r="N398" s="189"/>
      <c r="O398" s="65"/>
      <c r="P398" s="65"/>
      <c r="Q398" s="65"/>
      <c r="R398" s="65"/>
      <c r="S398" s="65"/>
      <c r="T398" s="66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T398" s="18" t="s">
        <v>123</v>
      </c>
      <c r="AU398" s="18" t="s">
        <v>83</v>
      </c>
    </row>
    <row r="399" spans="1:65" s="2" customFormat="1" ht="24.2" customHeight="1">
      <c r="A399" s="35"/>
      <c r="B399" s="36"/>
      <c r="C399" s="225" t="s">
        <v>461</v>
      </c>
      <c r="D399" s="225" t="s">
        <v>173</v>
      </c>
      <c r="E399" s="226" t="s">
        <v>462</v>
      </c>
      <c r="F399" s="227" t="s">
        <v>463</v>
      </c>
      <c r="G399" s="228" t="s">
        <v>312</v>
      </c>
      <c r="H399" s="229">
        <v>1</v>
      </c>
      <c r="I399" s="230">
        <v>0</v>
      </c>
      <c r="J399" s="231">
        <f>ROUND(I399*H399,2)</f>
        <v>0</v>
      </c>
      <c r="K399" s="232"/>
      <c r="L399" s="233"/>
      <c r="M399" s="234" t="s">
        <v>21</v>
      </c>
      <c r="N399" s="235" t="s">
        <v>45</v>
      </c>
      <c r="O399" s="65"/>
      <c r="P399" s="181">
        <f>O399*H399</f>
        <v>0</v>
      </c>
      <c r="Q399" s="181">
        <v>0</v>
      </c>
      <c r="R399" s="181">
        <f>Q399*H399</f>
        <v>0</v>
      </c>
      <c r="S399" s="181">
        <v>0</v>
      </c>
      <c r="T399" s="182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183" t="s">
        <v>176</v>
      </c>
      <c r="AT399" s="183" t="s">
        <v>173</v>
      </c>
      <c r="AU399" s="183" t="s">
        <v>83</v>
      </c>
      <c r="AY399" s="18" t="s">
        <v>115</v>
      </c>
      <c r="BE399" s="184">
        <f>IF(N399="základní",J399,0)</f>
        <v>0</v>
      </c>
      <c r="BF399" s="184">
        <f>IF(N399="snížená",J399,0)</f>
        <v>0</v>
      </c>
      <c r="BG399" s="184">
        <f>IF(N399="zákl. přenesená",J399,0)</f>
        <v>0</v>
      </c>
      <c r="BH399" s="184">
        <f>IF(N399="sníž. přenesená",J399,0)</f>
        <v>0</v>
      </c>
      <c r="BI399" s="184">
        <f>IF(N399="nulová",J399,0)</f>
        <v>0</v>
      </c>
      <c r="BJ399" s="18" t="s">
        <v>79</v>
      </c>
      <c r="BK399" s="184">
        <f>ROUND(I399*H399,2)</f>
        <v>0</v>
      </c>
      <c r="BL399" s="18" t="s">
        <v>121</v>
      </c>
      <c r="BM399" s="183" t="s">
        <v>464</v>
      </c>
    </row>
    <row r="400" spans="1:47" s="2" customFormat="1" ht="19.5">
      <c r="A400" s="35"/>
      <c r="B400" s="36"/>
      <c r="C400" s="37"/>
      <c r="D400" s="185" t="s">
        <v>123</v>
      </c>
      <c r="E400" s="37"/>
      <c r="F400" s="186" t="s">
        <v>463</v>
      </c>
      <c r="G400" s="37"/>
      <c r="H400" s="37"/>
      <c r="I400" s="187"/>
      <c r="J400" s="37"/>
      <c r="K400" s="37"/>
      <c r="L400" s="40"/>
      <c r="M400" s="188"/>
      <c r="N400" s="189"/>
      <c r="O400" s="65"/>
      <c r="P400" s="65"/>
      <c r="Q400" s="65"/>
      <c r="R400" s="65"/>
      <c r="S400" s="65"/>
      <c r="T400" s="66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T400" s="18" t="s">
        <v>123</v>
      </c>
      <c r="AU400" s="18" t="s">
        <v>83</v>
      </c>
    </row>
    <row r="401" spans="1:65" s="2" customFormat="1" ht="24.2" customHeight="1">
      <c r="A401" s="35"/>
      <c r="B401" s="36"/>
      <c r="C401" s="171" t="s">
        <v>465</v>
      </c>
      <c r="D401" s="171" t="s">
        <v>117</v>
      </c>
      <c r="E401" s="172" t="s">
        <v>466</v>
      </c>
      <c r="F401" s="173" t="s">
        <v>467</v>
      </c>
      <c r="G401" s="174" t="s">
        <v>168</v>
      </c>
      <c r="H401" s="175">
        <v>3</v>
      </c>
      <c r="I401" s="176">
        <v>0</v>
      </c>
      <c r="J401" s="177">
        <f>ROUND(I401*H401,2)</f>
        <v>0</v>
      </c>
      <c r="K401" s="178"/>
      <c r="L401" s="40"/>
      <c r="M401" s="179" t="s">
        <v>21</v>
      </c>
      <c r="N401" s="180" t="s">
        <v>45</v>
      </c>
      <c r="O401" s="65"/>
      <c r="P401" s="181">
        <f>O401*H401</f>
        <v>0</v>
      </c>
      <c r="Q401" s="181">
        <v>0</v>
      </c>
      <c r="R401" s="181">
        <f>Q401*H401</f>
        <v>0</v>
      </c>
      <c r="S401" s="181">
        <v>0</v>
      </c>
      <c r="T401" s="182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83" t="s">
        <v>121</v>
      </c>
      <c r="AT401" s="183" t="s">
        <v>117</v>
      </c>
      <c r="AU401" s="183" t="s">
        <v>83</v>
      </c>
      <c r="AY401" s="18" t="s">
        <v>115</v>
      </c>
      <c r="BE401" s="184">
        <f>IF(N401="základní",J401,0)</f>
        <v>0</v>
      </c>
      <c r="BF401" s="184">
        <f>IF(N401="snížená",J401,0)</f>
        <v>0</v>
      </c>
      <c r="BG401" s="184">
        <f>IF(N401="zákl. přenesená",J401,0)</f>
        <v>0</v>
      </c>
      <c r="BH401" s="184">
        <f>IF(N401="sníž. přenesená",J401,0)</f>
        <v>0</v>
      </c>
      <c r="BI401" s="184">
        <f>IF(N401="nulová",J401,0)</f>
        <v>0</v>
      </c>
      <c r="BJ401" s="18" t="s">
        <v>79</v>
      </c>
      <c r="BK401" s="184">
        <f>ROUND(I401*H401,2)</f>
        <v>0</v>
      </c>
      <c r="BL401" s="18" t="s">
        <v>121</v>
      </c>
      <c r="BM401" s="183" t="s">
        <v>468</v>
      </c>
    </row>
    <row r="402" spans="1:47" s="2" customFormat="1" ht="29.25">
      <c r="A402" s="35"/>
      <c r="B402" s="36"/>
      <c r="C402" s="37"/>
      <c r="D402" s="185" t="s">
        <v>123</v>
      </c>
      <c r="E402" s="37"/>
      <c r="F402" s="186" t="s">
        <v>469</v>
      </c>
      <c r="G402" s="37"/>
      <c r="H402" s="37"/>
      <c r="I402" s="187"/>
      <c r="J402" s="37"/>
      <c r="K402" s="37"/>
      <c r="L402" s="40"/>
      <c r="M402" s="188"/>
      <c r="N402" s="189"/>
      <c r="O402" s="65"/>
      <c r="P402" s="65"/>
      <c r="Q402" s="65"/>
      <c r="R402" s="65"/>
      <c r="S402" s="65"/>
      <c r="T402" s="66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T402" s="18" t="s">
        <v>123</v>
      </c>
      <c r="AU402" s="18" t="s">
        <v>83</v>
      </c>
    </row>
    <row r="403" spans="1:47" s="2" customFormat="1" ht="11.25">
      <c r="A403" s="35"/>
      <c r="B403" s="36"/>
      <c r="C403" s="37"/>
      <c r="D403" s="190" t="s">
        <v>125</v>
      </c>
      <c r="E403" s="37"/>
      <c r="F403" s="191" t="s">
        <v>470</v>
      </c>
      <c r="G403" s="37"/>
      <c r="H403" s="37"/>
      <c r="I403" s="187"/>
      <c r="J403" s="37"/>
      <c r="K403" s="37"/>
      <c r="L403" s="40"/>
      <c r="M403" s="188"/>
      <c r="N403" s="189"/>
      <c r="O403" s="65"/>
      <c r="P403" s="65"/>
      <c r="Q403" s="65"/>
      <c r="R403" s="65"/>
      <c r="S403" s="65"/>
      <c r="T403" s="66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T403" s="18" t="s">
        <v>125</v>
      </c>
      <c r="AU403" s="18" t="s">
        <v>83</v>
      </c>
    </row>
    <row r="404" spans="1:65" s="2" customFormat="1" ht="33" customHeight="1">
      <c r="A404" s="35"/>
      <c r="B404" s="36"/>
      <c r="C404" s="225" t="s">
        <v>471</v>
      </c>
      <c r="D404" s="225" t="s">
        <v>173</v>
      </c>
      <c r="E404" s="226" t="s">
        <v>472</v>
      </c>
      <c r="F404" s="227" t="s">
        <v>473</v>
      </c>
      <c r="G404" s="228" t="s">
        <v>168</v>
      </c>
      <c r="H404" s="229">
        <v>3</v>
      </c>
      <c r="I404" s="230">
        <v>0</v>
      </c>
      <c r="J404" s="231">
        <f>ROUND(I404*H404,2)</f>
        <v>0</v>
      </c>
      <c r="K404" s="232"/>
      <c r="L404" s="233"/>
      <c r="M404" s="234" t="s">
        <v>21</v>
      </c>
      <c r="N404" s="235" t="s">
        <v>45</v>
      </c>
      <c r="O404" s="65"/>
      <c r="P404" s="181">
        <f>O404*H404</f>
        <v>0</v>
      </c>
      <c r="Q404" s="181">
        <v>0</v>
      </c>
      <c r="R404" s="181">
        <f>Q404*H404</f>
        <v>0</v>
      </c>
      <c r="S404" s="181">
        <v>0</v>
      </c>
      <c r="T404" s="182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83" t="s">
        <v>176</v>
      </c>
      <c r="AT404" s="183" t="s">
        <v>173</v>
      </c>
      <c r="AU404" s="183" t="s">
        <v>83</v>
      </c>
      <c r="AY404" s="18" t="s">
        <v>115</v>
      </c>
      <c r="BE404" s="184">
        <f>IF(N404="základní",J404,0)</f>
        <v>0</v>
      </c>
      <c r="BF404" s="184">
        <f>IF(N404="snížená",J404,0)</f>
        <v>0</v>
      </c>
      <c r="BG404" s="184">
        <f>IF(N404="zákl. přenesená",J404,0)</f>
        <v>0</v>
      </c>
      <c r="BH404" s="184">
        <f>IF(N404="sníž. přenesená",J404,0)</f>
        <v>0</v>
      </c>
      <c r="BI404" s="184">
        <f>IF(N404="nulová",J404,0)</f>
        <v>0</v>
      </c>
      <c r="BJ404" s="18" t="s">
        <v>79</v>
      </c>
      <c r="BK404" s="184">
        <f>ROUND(I404*H404,2)</f>
        <v>0</v>
      </c>
      <c r="BL404" s="18" t="s">
        <v>121</v>
      </c>
      <c r="BM404" s="183" t="s">
        <v>474</v>
      </c>
    </row>
    <row r="405" spans="1:47" s="2" customFormat="1" ht="19.5">
      <c r="A405" s="35"/>
      <c r="B405" s="36"/>
      <c r="C405" s="37"/>
      <c r="D405" s="185" t="s">
        <v>123</v>
      </c>
      <c r="E405" s="37"/>
      <c r="F405" s="186" t="s">
        <v>473</v>
      </c>
      <c r="G405" s="37"/>
      <c r="H405" s="37"/>
      <c r="I405" s="187"/>
      <c r="J405" s="37"/>
      <c r="K405" s="37"/>
      <c r="L405" s="40"/>
      <c r="M405" s="188"/>
      <c r="N405" s="189"/>
      <c r="O405" s="65"/>
      <c r="P405" s="65"/>
      <c r="Q405" s="65"/>
      <c r="R405" s="65"/>
      <c r="S405" s="65"/>
      <c r="T405" s="66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T405" s="18" t="s">
        <v>123</v>
      </c>
      <c r="AU405" s="18" t="s">
        <v>83</v>
      </c>
    </row>
    <row r="406" spans="1:65" s="2" customFormat="1" ht="24.2" customHeight="1">
      <c r="A406" s="35"/>
      <c r="B406" s="36"/>
      <c r="C406" s="171" t="s">
        <v>475</v>
      </c>
      <c r="D406" s="171" t="s">
        <v>117</v>
      </c>
      <c r="E406" s="172" t="s">
        <v>476</v>
      </c>
      <c r="F406" s="173" t="s">
        <v>477</v>
      </c>
      <c r="G406" s="174" t="s">
        <v>168</v>
      </c>
      <c r="H406" s="175">
        <v>7</v>
      </c>
      <c r="I406" s="176">
        <v>0</v>
      </c>
      <c r="J406" s="177">
        <f>ROUND(I406*H406,2)</f>
        <v>0</v>
      </c>
      <c r="K406" s="178"/>
      <c r="L406" s="40"/>
      <c r="M406" s="179" t="s">
        <v>21</v>
      </c>
      <c r="N406" s="180" t="s">
        <v>45</v>
      </c>
      <c r="O406" s="65"/>
      <c r="P406" s="181">
        <f>O406*H406</f>
        <v>0</v>
      </c>
      <c r="Q406" s="181">
        <v>0</v>
      </c>
      <c r="R406" s="181">
        <f>Q406*H406</f>
        <v>0</v>
      </c>
      <c r="S406" s="181">
        <v>0</v>
      </c>
      <c r="T406" s="182">
        <f>S406*H406</f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183" t="s">
        <v>121</v>
      </c>
      <c r="AT406" s="183" t="s">
        <v>117</v>
      </c>
      <c r="AU406" s="183" t="s">
        <v>83</v>
      </c>
      <c r="AY406" s="18" t="s">
        <v>115</v>
      </c>
      <c r="BE406" s="184">
        <f>IF(N406="základní",J406,0)</f>
        <v>0</v>
      </c>
      <c r="BF406" s="184">
        <f>IF(N406="snížená",J406,0)</f>
        <v>0</v>
      </c>
      <c r="BG406" s="184">
        <f>IF(N406="zákl. přenesená",J406,0)</f>
        <v>0</v>
      </c>
      <c r="BH406" s="184">
        <f>IF(N406="sníž. přenesená",J406,0)</f>
        <v>0</v>
      </c>
      <c r="BI406" s="184">
        <f>IF(N406="nulová",J406,0)</f>
        <v>0</v>
      </c>
      <c r="BJ406" s="18" t="s">
        <v>79</v>
      </c>
      <c r="BK406" s="184">
        <f>ROUND(I406*H406,2)</f>
        <v>0</v>
      </c>
      <c r="BL406" s="18" t="s">
        <v>121</v>
      </c>
      <c r="BM406" s="183" t="s">
        <v>478</v>
      </c>
    </row>
    <row r="407" spans="1:47" s="2" customFormat="1" ht="29.25">
      <c r="A407" s="35"/>
      <c r="B407" s="36"/>
      <c r="C407" s="37"/>
      <c r="D407" s="185" t="s">
        <v>123</v>
      </c>
      <c r="E407" s="37"/>
      <c r="F407" s="186" t="s">
        <v>479</v>
      </c>
      <c r="G407" s="37"/>
      <c r="H407" s="37"/>
      <c r="I407" s="187"/>
      <c r="J407" s="37"/>
      <c r="K407" s="37"/>
      <c r="L407" s="40"/>
      <c r="M407" s="188"/>
      <c r="N407" s="189"/>
      <c r="O407" s="65"/>
      <c r="P407" s="65"/>
      <c r="Q407" s="65"/>
      <c r="R407" s="65"/>
      <c r="S407" s="65"/>
      <c r="T407" s="66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T407" s="18" t="s">
        <v>123</v>
      </c>
      <c r="AU407" s="18" t="s">
        <v>83</v>
      </c>
    </row>
    <row r="408" spans="1:47" s="2" customFormat="1" ht="11.25">
      <c r="A408" s="35"/>
      <c r="B408" s="36"/>
      <c r="C408" s="37"/>
      <c r="D408" s="190" t="s">
        <v>125</v>
      </c>
      <c r="E408" s="37"/>
      <c r="F408" s="191" t="s">
        <v>480</v>
      </c>
      <c r="G408" s="37"/>
      <c r="H408" s="37"/>
      <c r="I408" s="187"/>
      <c r="J408" s="37"/>
      <c r="K408" s="37"/>
      <c r="L408" s="40"/>
      <c r="M408" s="188"/>
      <c r="N408" s="189"/>
      <c r="O408" s="65"/>
      <c r="P408" s="65"/>
      <c r="Q408" s="65"/>
      <c r="R408" s="65"/>
      <c r="S408" s="65"/>
      <c r="T408" s="66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T408" s="18" t="s">
        <v>125</v>
      </c>
      <c r="AU408" s="18" t="s">
        <v>83</v>
      </c>
    </row>
    <row r="409" spans="1:65" s="2" customFormat="1" ht="33" customHeight="1">
      <c r="A409" s="35"/>
      <c r="B409" s="36"/>
      <c r="C409" s="225" t="s">
        <v>481</v>
      </c>
      <c r="D409" s="225" t="s">
        <v>173</v>
      </c>
      <c r="E409" s="226" t="s">
        <v>482</v>
      </c>
      <c r="F409" s="227" t="s">
        <v>483</v>
      </c>
      <c r="G409" s="228" t="s">
        <v>168</v>
      </c>
      <c r="H409" s="229">
        <v>12</v>
      </c>
      <c r="I409" s="230">
        <v>0</v>
      </c>
      <c r="J409" s="231">
        <f>ROUND(I409*H409,2)</f>
        <v>0</v>
      </c>
      <c r="K409" s="232"/>
      <c r="L409" s="233"/>
      <c r="M409" s="234" t="s">
        <v>21</v>
      </c>
      <c r="N409" s="235" t="s">
        <v>45</v>
      </c>
      <c r="O409" s="65"/>
      <c r="P409" s="181">
        <f>O409*H409</f>
        <v>0</v>
      </c>
      <c r="Q409" s="181">
        <v>0</v>
      </c>
      <c r="R409" s="181">
        <f>Q409*H409</f>
        <v>0</v>
      </c>
      <c r="S409" s="181">
        <v>0</v>
      </c>
      <c r="T409" s="182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183" t="s">
        <v>176</v>
      </c>
      <c r="AT409" s="183" t="s">
        <v>173</v>
      </c>
      <c r="AU409" s="183" t="s">
        <v>83</v>
      </c>
      <c r="AY409" s="18" t="s">
        <v>115</v>
      </c>
      <c r="BE409" s="184">
        <f>IF(N409="základní",J409,0)</f>
        <v>0</v>
      </c>
      <c r="BF409" s="184">
        <f>IF(N409="snížená",J409,0)</f>
        <v>0</v>
      </c>
      <c r="BG409" s="184">
        <f>IF(N409="zákl. přenesená",J409,0)</f>
        <v>0</v>
      </c>
      <c r="BH409" s="184">
        <f>IF(N409="sníž. přenesená",J409,0)</f>
        <v>0</v>
      </c>
      <c r="BI409" s="184">
        <f>IF(N409="nulová",J409,0)</f>
        <v>0</v>
      </c>
      <c r="BJ409" s="18" t="s">
        <v>79</v>
      </c>
      <c r="BK409" s="184">
        <f>ROUND(I409*H409,2)</f>
        <v>0</v>
      </c>
      <c r="BL409" s="18" t="s">
        <v>121</v>
      </c>
      <c r="BM409" s="183" t="s">
        <v>484</v>
      </c>
    </row>
    <row r="410" spans="1:47" s="2" customFormat="1" ht="19.5">
      <c r="A410" s="35"/>
      <c r="B410" s="36"/>
      <c r="C410" s="37"/>
      <c r="D410" s="185" t="s">
        <v>123</v>
      </c>
      <c r="E410" s="37"/>
      <c r="F410" s="186" t="s">
        <v>483</v>
      </c>
      <c r="G410" s="37"/>
      <c r="H410" s="37"/>
      <c r="I410" s="187"/>
      <c r="J410" s="37"/>
      <c r="K410" s="37"/>
      <c r="L410" s="40"/>
      <c r="M410" s="188"/>
      <c r="N410" s="189"/>
      <c r="O410" s="65"/>
      <c r="P410" s="65"/>
      <c r="Q410" s="65"/>
      <c r="R410" s="65"/>
      <c r="S410" s="65"/>
      <c r="T410" s="66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T410" s="18" t="s">
        <v>123</v>
      </c>
      <c r="AU410" s="18" t="s">
        <v>83</v>
      </c>
    </row>
    <row r="411" spans="1:65" s="2" customFormat="1" ht="24.2" customHeight="1">
      <c r="A411" s="35"/>
      <c r="B411" s="36"/>
      <c r="C411" s="225" t="s">
        <v>485</v>
      </c>
      <c r="D411" s="225" t="s">
        <v>173</v>
      </c>
      <c r="E411" s="226" t="s">
        <v>486</v>
      </c>
      <c r="F411" s="227" t="s">
        <v>487</v>
      </c>
      <c r="G411" s="228" t="s">
        <v>312</v>
      </c>
      <c r="H411" s="229">
        <v>1</v>
      </c>
      <c r="I411" s="230">
        <v>0</v>
      </c>
      <c r="J411" s="231">
        <f>ROUND(I411*H411,2)</f>
        <v>0</v>
      </c>
      <c r="K411" s="232"/>
      <c r="L411" s="233"/>
      <c r="M411" s="234" t="s">
        <v>21</v>
      </c>
      <c r="N411" s="235" t="s">
        <v>45</v>
      </c>
      <c r="O411" s="65"/>
      <c r="P411" s="181">
        <f>O411*H411</f>
        <v>0</v>
      </c>
      <c r="Q411" s="181">
        <v>0</v>
      </c>
      <c r="R411" s="181">
        <f>Q411*H411</f>
        <v>0</v>
      </c>
      <c r="S411" s="181">
        <v>0</v>
      </c>
      <c r="T411" s="182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83" t="s">
        <v>176</v>
      </c>
      <c r="AT411" s="183" t="s">
        <v>173</v>
      </c>
      <c r="AU411" s="183" t="s">
        <v>83</v>
      </c>
      <c r="AY411" s="18" t="s">
        <v>115</v>
      </c>
      <c r="BE411" s="184">
        <f>IF(N411="základní",J411,0)</f>
        <v>0</v>
      </c>
      <c r="BF411" s="184">
        <f>IF(N411="snížená",J411,0)</f>
        <v>0</v>
      </c>
      <c r="BG411" s="184">
        <f>IF(N411="zákl. přenesená",J411,0)</f>
        <v>0</v>
      </c>
      <c r="BH411" s="184">
        <f>IF(N411="sníž. přenesená",J411,0)</f>
        <v>0</v>
      </c>
      <c r="BI411" s="184">
        <f>IF(N411="nulová",J411,0)</f>
        <v>0</v>
      </c>
      <c r="BJ411" s="18" t="s">
        <v>79</v>
      </c>
      <c r="BK411" s="184">
        <f>ROUND(I411*H411,2)</f>
        <v>0</v>
      </c>
      <c r="BL411" s="18" t="s">
        <v>121</v>
      </c>
      <c r="BM411" s="183" t="s">
        <v>488</v>
      </c>
    </row>
    <row r="412" spans="1:47" s="2" customFormat="1" ht="19.5">
      <c r="A412" s="35"/>
      <c r="B412" s="36"/>
      <c r="C412" s="37"/>
      <c r="D412" s="185" t="s">
        <v>123</v>
      </c>
      <c r="E412" s="37"/>
      <c r="F412" s="186" t="s">
        <v>487</v>
      </c>
      <c r="G412" s="37"/>
      <c r="H412" s="37"/>
      <c r="I412" s="187"/>
      <c r="J412" s="37"/>
      <c r="K412" s="37"/>
      <c r="L412" s="40"/>
      <c r="M412" s="188"/>
      <c r="N412" s="189"/>
      <c r="O412" s="65"/>
      <c r="P412" s="65"/>
      <c r="Q412" s="65"/>
      <c r="R412" s="65"/>
      <c r="S412" s="65"/>
      <c r="T412" s="66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T412" s="18" t="s">
        <v>123</v>
      </c>
      <c r="AU412" s="18" t="s">
        <v>83</v>
      </c>
    </row>
    <row r="413" spans="1:65" s="2" customFormat="1" ht="24.2" customHeight="1">
      <c r="A413" s="35"/>
      <c r="B413" s="36"/>
      <c r="C413" s="171" t="s">
        <v>489</v>
      </c>
      <c r="D413" s="171" t="s">
        <v>117</v>
      </c>
      <c r="E413" s="172" t="s">
        <v>490</v>
      </c>
      <c r="F413" s="173" t="s">
        <v>491</v>
      </c>
      <c r="G413" s="174" t="s">
        <v>317</v>
      </c>
      <c r="H413" s="175">
        <v>3</v>
      </c>
      <c r="I413" s="176">
        <v>0</v>
      </c>
      <c r="J413" s="177">
        <f>ROUND(I413*H413,2)</f>
        <v>0</v>
      </c>
      <c r="K413" s="178"/>
      <c r="L413" s="40"/>
      <c r="M413" s="179" t="s">
        <v>21</v>
      </c>
      <c r="N413" s="180" t="s">
        <v>45</v>
      </c>
      <c r="O413" s="65"/>
      <c r="P413" s="181">
        <f>O413*H413</f>
        <v>0</v>
      </c>
      <c r="Q413" s="181">
        <v>0</v>
      </c>
      <c r="R413" s="181">
        <f>Q413*H413</f>
        <v>0</v>
      </c>
      <c r="S413" s="181">
        <v>0</v>
      </c>
      <c r="T413" s="182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183" t="s">
        <v>121</v>
      </c>
      <c r="AT413" s="183" t="s">
        <v>117</v>
      </c>
      <c r="AU413" s="183" t="s">
        <v>83</v>
      </c>
      <c r="AY413" s="18" t="s">
        <v>115</v>
      </c>
      <c r="BE413" s="184">
        <f>IF(N413="základní",J413,0)</f>
        <v>0</v>
      </c>
      <c r="BF413" s="184">
        <f>IF(N413="snížená",J413,0)</f>
        <v>0</v>
      </c>
      <c r="BG413" s="184">
        <f>IF(N413="zákl. přenesená",J413,0)</f>
        <v>0</v>
      </c>
      <c r="BH413" s="184">
        <f>IF(N413="sníž. přenesená",J413,0)</f>
        <v>0</v>
      </c>
      <c r="BI413" s="184">
        <f>IF(N413="nulová",J413,0)</f>
        <v>0</v>
      </c>
      <c r="BJ413" s="18" t="s">
        <v>79</v>
      </c>
      <c r="BK413" s="184">
        <f>ROUND(I413*H413,2)</f>
        <v>0</v>
      </c>
      <c r="BL413" s="18" t="s">
        <v>121</v>
      </c>
      <c r="BM413" s="183" t="s">
        <v>492</v>
      </c>
    </row>
    <row r="414" spans="1:47" s="2" customFormat="1" ht="29.25">
      <c r="A414" s="35"/>
      <c r="B414" s="36"/>
      <c r="C414" s="37"/>
      <c r="D414" s="185" t="s">
        <v>123</v>
      </c>
      <c r="E414" s="37"/>
      <c r="F414" s="186" t="s">
        <v>493</v>
      </c>
      <c r="G414" s="37"/>
      <c r="H414" s="37"/>
      <c r="I414" s="187"/>
      <c r="J414" s="37"/>
      <c r="K414" s="37"/>
      <c r="L414" s="40"/>
      <c r="M414" s="188"/>
      <c r="N414" s="189"/>
      <c r="O414" s="65"/>
      <c r="P414" s="65"/>
      <c r="Q414" s="65"/>
      <c r="R414" s="65"/>
      <c r="S414" s="65"/>
      <c r="T414" s="66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T414" s="18" t="s">
        <v>123</v>
      </c>
      <c r="AU414" s="18" t="s">
        <v>83</v>
      </c>
    </row>
    <row r="415" spans="1:47" s="2" customFormat="1" ht="11.25">
      <c r="A415" s="35"/>
      <c r="B415" s="36"/>
      <c r="C415" s="37"/>
      <c r="D415" s="190" t="s">
        <v>125</v>
      </c>
      <c r="E415" s="37"/>
      <c r="F415" s="191" t="s">
        <v>494</v>
      </c>
      <c r="G415" s="37"/>
      <c r="H415" s="37"/>
      <c r="I415" s="187"/>
      <c r="J415" s="37"/>
      <c r="K415" s="37"/>
      <c r="L415" s="40"/>
      <c r="M415" s="188"/>
      <c r="N415" s="189"/>
      <c r="O415" s="65"/>
      <c r="P415" s="65"/>
      <c r="Q415" s="65"/>
      <c r="R415" s="65"/>
      <c r="S415" s="65"/>
      <c r="T415" s="66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T415" s="18" t="s">
        <v>125</v>
      </c>
      <c r="AU415" s="18" t="s">
        <v>83</v>
      </c>
    </row>
    <row r="416" spans="1:65" s="2" customFormat="1" ht="24.2" customHeight="1">
      <c r="A416" s="35"/>
      <c r="B416" s="36"/>
      <c r="C416" s="225" t="s">
        <v>495</v>
      </c>
      <c r="D416" s="225" t="s">
        <v>173</v>
      </c>
      <c r="E416" s="226" t="s">
        <v>496</v>
      </c>
      <c r="F416" s="227" t="s">
        <v>497</v>
      </c>
      <c r="G416" s="228" t="s">
        <v>312</v>
      </c>
      <c r="H416" s="229">
        <v>3</v>
      </c>
      <c r="I416" s="230">
        <v>0</v>
      </c>
      <c r="J416" s="231">
        <f>ROUND(I416*H416,2)</f>
        <v>0</v>
      </c>
      <c r="K416" s="232"/>
      <c r="L416" s="233"/>
      <c r="M416" s="234" t="s">
        <v>21</v>
      </c>
      <c r="N416" s="235" t="s">
        <v>45</v>
      </c>
      <c r="O416" s="65"/>
      <c r="P416" s="181">
        <f>O416*H416</f>
        <v>0</v>
      </c>
      <c r="Q416" s="181">
        <v>0</v>
      </c>
      <c r="R416" s="181">
        <f>Q416*H416</f>
        <v>0</v>
      </c>
      <c r="S416" s="181">
        <v>0</v>
      </c>
      <c r="T416" s="182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83" t="s">
        <v>176</v>
      </c>
      <c r="AT416" s="183" t="s">
        <v>173</v>
      </c>
      <c r="AU416" s="183" t="s">
        <v>83</v>
      </c>
      <c r="AY416" s="18" t="s">
        <v>115</v>
      </c>
      <c r="BE416" s="184">
        <f>IF(N416="základní",J416,0)</f>
        <v>0</v>
      </c>
      <c r="BF416" s="184">
        <f>IF(N416="snížená",J416,0)</f>
        <v>0</v>
      </c>
      <c r="BG416" s="184">
        <f>IF(N416="zákl. přenesená",J416,0)</f>
        <v>0</v>
      </c>
      <c r="BH416" s="184">
        <f>IF(N416="sníž. přenesená",J416,0)</f>
        <v>0</v>
      </c>
      <c r="BI416" s="184">
        <f>IF(N416="nulová",J416,0)</f>
        <v>0</v>
      </c>
      <c r="BJ416" s="18" t="s">
        <v>79</v>
      </c>
      <c r="BK416" s="184">
        <f>ROUND(I416*H416,2)</f>
        <v>0</v>
      </c>
      <c r="BL416" s="18" t="s">
        <v>121</v>
      </c>
      <c r="BM416" s="183" t="s">
        <v>498</v>
      </c>
    </row>
    <row r="417" spans="1:47" s="2" customFormat="1" ht="11.25">
      <c r="A417" s="35"/>
      <c r="B417" s="36"/>
      <c r="C417" s="37"/>
      <c r="D417" s="185" t="s">
        <v>123</v>
      </c>
      <c r="E417" s="37"/>
      <c r="F417" s="186" t="s">
        <v>497</v>
      </c>
      <c r="G417" s="37"/>
      <c r="H417" s="37"/>
      <c r="I417" s="187"/>
      <c r="J417" s="37"/>
      <c r="K417" s="37"/>
      <c r="L417" s="40"/>
      <c r="M417" s="188"/>
      <c r="N417" s="189"/>
      <c r="O417" s="65"/>
      <c r="P417" s="65"/>
      <c r="Q417" s="65"/>
      <c r="R417" s="65"/>
      <c r="S417" s="65"/>
      <c r="T417" s="66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T417" s="18" t="s">
        <v>123</v>
      </c>
      <c r="AU417" s="18" t="s">
        <v>83</v>
      </c>
    </row>
    <row r="418" spans="1:65" s="2" customFormat="1" ht="24.2" customHeight="1">
      <c r="A418" s="35"/>
      <c r="B418" s="36"/>
      <c r="C418" s="171" t="s">
        <v>499</v>
      </c>
      <c r="D418" s="171" t="s">
        <v>117</v>
      </c>
      <c r="E418" s="172" t="s">
        <v>500</v>
      </c>
      <c r="F418" s="173" t="s">
        <v>501</v>
      </c>
      <c r="G418" s="174" t="s">
        <v>317</v>
      </c>
      <c r="H418" s="175">
        <v>2</v>
      </c>
      <c r="I418" s="176">
        <v>0</v>
      </c>
      <c r="J418" s="177">
        <f>ROUND(I418*H418,2)</f>
        <v>0</v>
      </c>
      <c r="K418" s="178"/>
      <c r="L418" s="40"/>
      <c r="M418" s="179" t="s">
        <v>21</v>
      </c>
      <c r="N418" s="180" t="s">
        <v>45</v>
      </c>
      <c r="O418" s="65"/>
      <c r="P418" s="181">
        <f>O418*H418</f>
        <v>0</v>
      </c>
      <c r="Q418" s="181">
        <v>0</v>
      </c>
      <c r="R418" s="181">
        <f>Q418*H418</f>
        <v>0</v>
      </c>
      <c r="S418" s="181">
        <v>0</v>
      </c>
      <c r="T418" s="182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183" t="s">
        <v>121</v>
      </c>
      <c r="AT418" s="183" t="s">
        <v>117</v>
      </c>
      <c r="AU418" s="183" t="s">
        <v>83</v>
      </c>
      <c r="AY418" s="18" t="s">
        <v>115</v>
      </c>
      <c r="BE418" s="184">
        <f>IF(N418="základní",J418,0)</f>
        <v>0</v>
      </c>
      <c r="BF418" s="184">
        <f>IF(N418="snížená",J418,0)</f>
        <v>0</v>
      </c>
      <c r="BG418" s="184">
        <f>IF(N418="zákl. přenesená",J418,0)</f>
        <v>0</v>
      </c>
      <c r="BH418" s="184">
        <f>IF(N418="sníž. přenesená",J418,0)</f>
        <v>0</v>
      </c>
      <c r="BI418" s="184">
        <f>IF(N418="nulová",J418,0)</f>
        <v>0</v>
      </c>
      <c r="BJ418" s="18" t="s">
        <v>79</v>
      </c>
      <c r="BK418" s="184">
        <f>ROUND(I418*H418,2)</f>
        <v>0</v>
      </c>
      <c r="BL418" s="18" t="s">
        <v>121</v>
      </c>
      <c r="BM418" s="183" t="s">
        <v>502</v>
      </c>
    </row>
    <row r="419" spans="1:47" s="2" customFormat="1" ht="29.25">
      <c r="A419" s="35"/>
      <c r="B419" s="36"/>
      <c r="C419" s="37"/>
      <c r="D419" s="185" t="s">
        <v>123</v>
      </c>
      <c r="E419" s="37"/>
      <c r="F419" s="186" t="s">
        <v>503</v>
      </c>
      <c r="G419" s="37"/>
      <c r="H419" s="37"/>
      <c r="I419" s="187"/>
      <c r="J419" s="37"/>
      <c r="K419" s="37"/>
      <c r="L419" s="40"/>
      <c r="M419" s="188"/>
      <c r="N419" s="189"/>
      <c r="O419" s="65"/>
      <c r="P419" s="65"/>
      <c r="Q419" s="65"/>
      <c r="R419" s="65"/>
      <c r="S419" s="65"/>
      <c r="T419" s="66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T419" s="18" t="s">
        <v>123</v>
      </c>
      <c r="AU419" s="18" t="s">
        <v>83</v>
      </c>
    </row>
    <row r="420" spans="1:47" s="2" customFormat="1" ht="11.25">
      <c r="A420" s="35"/>
      <c r="B420" s="36"/>
      <c r="C420" s="37"/>
      <c r="D420" s="190" t="s">
        <v>125</v>
      </c>
      <c r="E420" s="37"/>
      <c r="F420" s="191" t="s">
        <v>504</v>
      </c>
      <c r="G420" s="37"/>
      <c r="H420" s="37"/>
      <c r="I420" s="187"/>
      <c r="J420" s="37"/>
      <c r="K420" s="37"/>
      <c r="L420" s="40"/>
      <c r="M420" s="188"/>
      <c r="N420" s="189"/>
      <c r="O420" s="65"/>
      <c r="P420" s="65"/>
      <c r="Q420" s="65"/>
      <c r="R420" s="65"/>
      <c r="S420" s="65"/>
      <c r="T420" s="66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T420" s="18" t="s">
        <v>125</v>
      </c>
      <c r="AU420" s="18" t="s">
        <v>83</v>
      </c>
    </row>
    <row r="421" spans="1:65" s="2" customFormat="1" ht="24.2" customHeight="1">
      <c r="A421" s="35"/>
      <c r="B421" s="36"/>
      <c r="C421" s="225" t="s">
        <v>505</v>
      </c>
      <c r="D421" s="225" t="s">
        <v>173</v>
      </c>
      <c r="E421" s="226" t="s">
        <v>486</v>
      </c>
      <c r="F421" s="227" t="s">
        <v>487</v>
      </c>
      <c r="G421" s="228" t="s">
        <v>312</v>
      </c>
      <c r="H421" s="229">
        <v>2</v>
      </c>
      <c r="I421" s="230">
        <v>0</v>
      </c>
      <c r="J421" s="231">
        <f>ROUND(I421*H421,2)</f>
        <v>0</v>
      </c>
      <c r="K421" s="232"/>
      <c r="L421" s="233"/>
      <c r="M421" s="234" t="s">
        <v>21</v>
      </c>
      <c r="N421" s="235" t="s">
        <v>45</v>
      </c>
      <c r="O421" s="65"/>
      <c r="P421" s="181">
        <f>O421*H421</f>
        <v>0</v>
      </c>
      <c r="Q421" s="181">
        <v>0</v>
      </c>
      <c r="R421" s="181">
        <f>Q421*H421</f>
        <v>0</v>
      </c>
      <c r="S421" s="181">
        <v>0</v>
      </c>
      <c r="T421" s="182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183" t="s">
        <v>176</v>
      </c>
      <c r="AT421" s="183" t="s">
        <v>173</v>
      </c>
      <c r="AU421" s="183" t="s">
        <v>83</v>
      </c>
      <c r="AY421" s="18" t="s">
        <v>115</v>
      </c>
      <c r="BE421" s="184">
        <f>IF(N421="základní",J421,0)</f>
        <v>0</v>
      </c>
      <c r="BF421" s="184">
        <f>IF(N421="snížená",J421,0)</f>
        <v>0</v>
      </c>
      <c r="BG421" s="184">
        <f>IF(N421="zákl. přenesená",J421,0)</f>
        <v>0</v>
      </c>
      <c r="BH421" s="184">
        <f>IF(N421="sníž. přenesená",J421,0)</f>
        <v>0</v>
      </c>
      <c r="BI421" s="184">
        <f>IF(N421="nulová",J421,0)</f>
        <v>0</v>
      </c>
      <c r="BJ421" s="18" t="s">
        <v>79</v>
      </c>
      <c r="BK421" s="184">
        <f>ROUND(I421*H421,2)</f>
        <v>0</v>
      </c>
      <c r="BL421" s="18" t="s">
        <v>121</v>
      </c>
      <c r="BM421" s="183" t="s">
        <v>506</v>
      </c>
    </row>
    <row r="422" spans="1:47" s="2" customFormat="1" ht="19.5">
      <c r="A422" s="35"/>
      <c r="B422" s="36"/>
      <c r="C422" s="37"/>
      <c r="D422" s="185" t="s">
        <v>123</v>
      </c>
      <c r="E422" s="37"/>
      <c r="F422" s="186" t="s">
        <v>487</v>
      </c>
      <c r="G422" s="37"/>
      <c r="H422" s="37"/>
      <c r="I422" s="187"/>
      <c r="J422" s="37"/>
      <c r="K422" s="37"/>
      <c r="L422" s="40"/>
      <c r="M422" s="188"/>
      <c r="N422" s="189"/>
      <c r="O422" s="65"/>
      <c r="P422" s="65"/>
      <c r="Q422" s="65"/>
      <c r="R422" s="65"/>
      <c r="S422" s="65"/>
      <c r="T422" s="66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T422" s="18" t="s">
        <v>123</v>
      </c>
      <c r="AU422" s="18" t="s">
        <v>83</v>
      </c>
    </row>
    <row r="423" spans="1:65" s="2" customFormat="1" ht="37.9" customHeight="1">
      <c r="A423" s="35"/>
      <c r="B423" s="36"/>
      <c r="C423" s="225" t="s">
        <v>507</v>
      </c>
      <c r="D423" s="225" t="s">
        <v>173</v>
      </c>
      <c r="E423" s="226" t="s">
        <v>508</v>
      </c>
      <c r="F423" s="227" t="s">
        <v>509</v>
      </c>
      <c r="G423" s="228" t="s">
        <v>312</v>
      </c>
      <c r="H423" s="229">
        <v>2</v>
      </c>
      <c r="I423" s="230">
        <v>0</v>
      </c>
      <c r="J423" s="231">
        <f>ROUND(I423*H423,2)</f>
        <v>0</v>
      </c>
      <c r="K423" s="232"/>
      <c r="L423" s="233"/>
      <c r="M423" s="234" t="s">
        <v>21</v>
      </c>
      <c r="N423" s="235" t="s">
        <v>45</v>
      </c>
      <c r="O423" s="65"/>
      <c r="P423" s="181">
        <f>O423*H423</f>
        <v>0</v>
      </c>
      <c r="Q423" s="181">
        <v>0</v>
      </c>
      <c r="R423" s="181">
        <f>Q423*H423</f>
        <v>0</v>
      </c>
      <c r="S423" s="181">
        <v>0</v>
      </c>
      <c r="T423" s="182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183" t="s">
        <v>176</v>
      </c>
      <c r="AT423" s="183" t="s">
        <v>173</v>
      </c>
      <c r="AU423" s="183" t="s">
        <v>83</v>
      </c>
      <c r="AY423" s="18" t="s">
        <v>115</v>
      </c>
      <c r="BE423" s="184">
        <f>IF(N423="základní",J423,0)</f>
        <v>0</v>
      </c>
      <c r="BF423" s="184">
        <f>IF(N423="snížená",J423,0)</f>
        <v>0</v>
      </c>
      <c r="BG423" s="184">
        <f>IF(N423="zákl. přenesená",J423,0)</f>
        <v>0</v>
      </c>
      <c r="BH423" s="184">
        <f>IF(N423="sníž. přenesená",J423,0)</f>
        <v>0</v>
      </c>
      <c r="BI423" s="184">
        <f>IF(N423="nulová",J423,0)</f>
        <v>0</v>
      </c>
      <c r="BJ423" s="18" t="s">
        <v>79</v>
      </c>
      <c r="BK423" s="184">
        <f>ROUND(I423*H423,2)</f>
        <v>0</v>
      </c>
      <c r="BL423" s="18" t="s">
        <v>121</v>
      </c>
      <c r="BM423" s="183" t="s">
        <v>510</v>
      </c>
    </row>
    <row r="424" spans="1:47" s="2" customFormat="1" ht="19.5">
      <c r="A424" s="35"/>
      <c r="B424" s="36"/>
      <c r="C424" s="37"/>
      <c r="D424" s="185" t="s">
        <v>123</v>
      </c>
      <c r="E424" s="37"/>
      <c r="F424" s="186" t="s">
        <v>509</v>
      </c>
      <c r="G424" s="37"/>
      <c r="H424" s="37"/>
      <c r="I424" s="187"/>
      <c r="J424" s="37"/>
      <c r="K424" s="37"/>
      <c r="L424" s="40"/>
      <c r="M424" s="188"/>
      <c r="N424" s="189"/>
      <c r="O424" s="65"/>
      <c r="P424" s="65"/>
      <c r="Q424" s="65"/>
      <c r="R424" s="65"/>
      <c r="S424" s="65"/>
      <c r="T424" s="66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T424" s="18" t="s">
        <v>123</v>
      </c>
      <c r="AU424" s="18" t="s">
        <v>83</v>
      </c>
    </row>
    <row r="425" spans="1:65" s="2" customFormat="1" ht="24.2" customHeight="1">
      <c r="A425" s="35"/>
      <c r="B425" s="36"/>
      <c r="C425" s="225" t="s">
        <v>511</v>
      </c>
      <c r="D425" s="225" t="s">
        <v>173</v>
      </c>
      <c r="E425" s="226" t="s">
        <v>512</v>
      </c>
      <c r="F425" s="227" t="s">
        <v>513</v>
      </c>
      <c r="G425" s="228" t="s">
        <v>312</v>
      </c>
      <c r="H425" s="229">
        <v>2</v>
      </c>
      <c r="I425" s="230">
        <v>0</v>
      </c>
      <c r="J425" s="231">
        <f>ROUND(I425*H425,2)</f>
        <v>0</v>
      </c>
      <c r="K425" s="232"/>
      <c r="L425" s="233"/>
      <c r="M425" s="234" t="s">
        <v>21</v>
      </c>
      <c r="N425" s="235" t="s">
        <v>45</v>
      </c>
      <c r="O425" s="65"/>
      <c r="P425" s="181">
        <f>O425*H425</f>
        <v>0</v>
      </c>
      <c r="Q425" s="181">
        <v>0</v>
      </c>
      <c r="R425" s="181">
        <f>Q425*H425</f>
        <v>0</v>
      </c>
      <c r="S425" s="181">
        <v>0</v>
      </c>
      <c r="T425" s="182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183" t="s">
        <v>176</v>
      </c>
      <c r="AT425" s="183" t="s">
        <v>173</v>
      </c>
      <c r="AU425" s="183" t="s">
        <v>83</v>
      </c>
      <c r="AY425" s="18" t="s">
        <v>115</v>
      </c>
      <c r="BE425" s="184">
        <f>IF(N425="základní",J425,0)</f>
        <v>0</v>
      </c>
      <c r="BF425" s="184">
        <f>IF(N425="snížená",J425,0)</f>
        <v>0</v>
      </c>
      <c r="BG425" s="184">
        <f>IF(N425="zákl. přenesená",J425,0)</f>
        <v>0</v>
      </c>
      <c r="BH425" s="184">
        <f>IF(N425="sníž. přenesená",J425,0)</f>
        <v>0</v>
      </c>
      <c r="BI425" s="184">
        <f>IF(N425="nulová",J425,0)</f>
        <v>0</v>
      </c>
      <c r="BJ425" s="18" t="s">
        <v>79</v>
      </c>
      <c r="BK425" s="184">
        <f>ROUND(I425*H425,2)</f>
        <v>0</v>
      </c>
      <c r="BL425" s="18" t="s">
        <v>121</v>
      </c>
      <c r="BM425" s="183" t="s">
        <v>514</v>
      </c>
    </row>
    <row r="426" spans="1:47" s="2" customFormat="1" ht="19.5">
      <c r="A426" s="35"/>
      <c r="B426" s="36"/>
      <c r="C426" s="37"/>
      <c r="D426" s="185" t="s">
        <v>123</v>
      </c>
      <c r="E426" s="37"/>
      <c r="F426" s="186" t="s">
        <v>513</v>
      </c>
      <c r="G426" s="37"/>
      <c r="H426" s="37"/>
      <c r="I426" s="187"/>
      <c r="J426" s="37"/>
      <c r="K426" s="37"/>
      <c r="L426" s="40"/>
      <c r="M426" s="188"/>
      <c r="N426" s="189"/>
      <c r="O426" s="65"/>
      <c r="P426" s="65"/>
      <c r="Q426" s="65"/>
      <c r="R426" s="65"/>
      <c r="S426" s="65"/>
      <c r="T426" s="66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T426" s="18" t="s">
        <v>123</v>
      </c>
      <c r="AU426" s="18" t="s">
        <v>83</v>
      </c>
    </row>
    <row r="427" spans="1:65" s="2" customFormat="1" ht="21.75" customHeight="1">
      <c r="A427" s="35"/>
      <c r="B427" s="36"/>
      <c r="C427" s="171" t="s">
        <v>515</v>
      </c>
      <c r="D427" s="171" t="s">
        <v>117</v>
      </c>
      <c r="E427" s="172" t="s">
        <v>516</v>
      </c>
      <c r="F427" s="173" t="s">
        <v>517</v>
      </c>
      <c r="G427" s="174" t="s">
        <v>317</v>
      </c>
      <c r="H427" s="175">
        <v>3</v>
      </c>
      <c r="I427" s="176">
        <v>0</v>
      </c>
      <c r="J427" s="177">
        <f>ROUND(I427*H427,2)</f>
        <v>0</v>
      </c>
      <c r="K427" s="178"/>
      <c r="L427" s="40"/>
      <c r="M427" s="179" t="s">
        <v>21</v>
      </c>
      <c r="N427" s="180" t="s">
        <v>45</v>
      </c>
      <c r="O427" s="65"/>
      <c r="P427" s="181">
        <f>O427*H427</f>
        <v>0</v>
      </c>
      <c r="Q427" s="181">
        <v>0.00072</v>
      </c>
      <c r="R427" s="181">
        <f>Q427*H427</f>
        <v>0.00216</v>
      </c>
      <c r="S427" s="181">
        <v>0</v>
      </c>
      <c r="T427" s="182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83" t="s">
        <v>121</v>
      </c>
      <c r="AT427" s="183" t="s">
        <v>117</v>
      </c>
      <c r="AU427" s="183" t="s">
        <v>83</v>
      </c>
      <c r="AY427" s="18" t="s">
        <v>115</v>
      </c>
      <c r="BE427" s="184">
        <f>IF(N427="základní",J427,0)</f>
        <v>0</v>
      </c>
      <c r="BF427" s="184">
        <f>IF(N427="snížená",J427,0)</f>
        <v>0</v>
      </c>
      <c r="BG427" s="184">
        <f>IF(N427="zákl. přenesená",J427,0)</f>
        <v>0</v>
      </c>
      <c r="BH427" s="184">
        <f>IF(N427="sníž. přenesená",J427,0)</f>
        <v>0</v>
      </c>
      <c r="BI427" s="184">
        <f>IF(N427="nulová",J427,0)</f>
        <v>0</v>
      </c>
      <c r="BJ427" s="18" t="s">
        <v>79</v>
      </c>
      <c r="BK427" s="184">
        <f>ROUND(I427*H427,2)</f>
        <v>0</v>
      </c>
      <c r="BL427" s="18" t="s">
        <v>121</v>
      </c>
      <c r="BM427" s="183" t="s">
        <v>518</v>
      </c>
    </row>
    <row r="428" spans="1:47" s="2" customFormat="1" ht="29.25">
      <c r="A428" s="35"/>
      <c r="B428" s="36"/>
      <c r="C428" s="37"/>
      <c r="D428" s="185" t="s">
        <v>123</v>
      </c>
      <c r="E428" s="37"/>
      <c r="F428" s="186" t="s">
        <v>519</v>
      </c>
      <c r="G428" s="37"/>
      <c r="H428" s="37"/>
      <c r="I428" s="187"/>
      <c r="J428" s="37"/>
      <c r="K428" s="37"/>
      <c r="L428" s="40"/>
      <c r="M428" s="188"/>
      <c r="N428" s="189"/>
      <c r="O428" s="65"/>
      <c r="P428" s="65"/>
      <c r="Q428" s="65"/>
      <c r="R428" s="65"/>
      <c r="S428" s="65"/>
      <c r="T428" s="66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T428" s="18" t="s">
        <v>123</v>
      </c>
      <c r="AU428" s="18" t="s">
        <v>83</v>
      </c>
    </row>
    <row r="429" spans="1:47" s="2" customFormat="1" ht="11.25">
      <c r="A429" s="35"/>
      <c r="B429" s="36"/>
      <c r="C429" s="37"/>
      <c r="D429" s="190" t="s">
        <v>125</v>
      </c>
      <c r="E429" s="37"/>
      <c r="F429" s="191" t="s">
        <v>520</v>
      </c>
      <c r="G429" s="37"/>
      <c r="H429" s="37"/>
      <c r="I429" s="187"/>
      <c r="J429" s="37"/>
      <c r="K429" s="37"/>
      <c r="L429" s="40"/>
      <c r="M429" s="188"/>
      <c r="N429" s="189"/>
      <c r="O429" s="65"/>
      <c r="P429" s="65"/>
      <c r="Q429" s="65"/>
      <c r="R429" s="65"/>
      <c r="S429" s="65"/>
      <c r="T429" s="66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T429" s="18" t="s">
        <v>125</v>
      </c>
      <c r="AU429" s="18" t="s">
        <v>83</v>
      </c>
    </row>
    <row r="430" spans="1:65" s="2" customFormat="1" ht="16.5" customHeight="1">
      <c r="A430" s="35"/>
      <c r="B430" s="36"/>
      <c r="C430" s="225" t="s">
        <v>521</v>
      </c>
      <c r="D430" s="225" t="s">
        <v>173</v>
      </c>
      <c r="E430" s="226" t="s">
        <v>522</v>
      </c>
      <c r="F430" s="227" t="s">
        <v>523</v>
      </c>
      <c r="G430" s="228" t="s">
        <v>312</v>
      </c>
      <c r="H430" s="229">
        <v>3</v>
      </c>
      <c r="I430" s="230">
        <v>0</v>
      </c>
      <c r="J430" s="231">
        <f>ROUND(I430*H430,2)</f>
        <v>0</v>
      </c>
      <c r="K430" s="232"/>
      <c r="L430" s="233"/>
      <c r="M430" s="234" t="s">
        <v>21</v>
      </c>
      <c r="N430" s="235" t="s">
        <v>45</v>
      </c>
      <c r="O430" s="65"/>
      <c r="P430" s="181">
        <f>O430*H430</f>
        <v>0</v>
      </c>
      <c r="Q430" s="181">
        <v>2.5</v>
      </c>
      <c r="R430" s="181">
        <f>Q430*H430</f>
        <v>7.5</v>
      </c>
      <c r="S430" s="181">
        <v>0</v>
      </c>
      <c r="T430" s="182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183" t="s">
        <v>176</v>
      </c>
      <c r="AT430" s="183" t="s">
        <v>173</v>
      </c>
      <c r="AU430" s="183" t="s">
        <v>83</v>
      </c>
      <c r="AY430" s="18" t="s">
        <v>115</v>
      </c>
      <c r="BE430" s="184">
        <f>IF(N430="základní",J430,0)</f>
        <v>0</v>
      </c>
      <c r="BF430" s="184">
        <f>IF(N430="snížená",J430,0)</f>
        <v>0</v>
      </c>
      <c r="BG430" s="184">
        <f>IF(N430="zákl. přenesená",J430,0)</f>
        <v>0</v>
      </c>
      <c r="BH430" s="184">
        <f>IF(N430="sníž. přenesená",J430,0)</f>
        <v>0</v>
      </c>
      <c r="BI430" s="184">
        <f>IF(N430="nulová",J430,0)</f>
        <v>0</v>
      </c>
      <c r="BJ430" s="18" t="s">
        <v>79</v>
      </c>
      <c r="BK430" s="184">
        <f>ROUND(I430*H430,2)</f>
        <v>0</v>
      </c>
      <c r="BL430" s="18" t="s">
        <v>121</v>
      </c>
      <c r="BM430" s="183" t="s">
        <v>524</v>
      </c>
    </row>
    <row r="431" spans="1:47" s="2" customFormat="1" ht="11.25">
      <c r="A431" s="35"/>
      <c r="B431" s="36"/>
      <c r="C431" s="37"/>
      <c r="D431" s="185" t="s">
        <v>123</v>
      </c>
      <c r="E431" s="37"/>
      <c r="F431" s="186" t="s">
        <v>523</v>
      </c>
      <c r="G431" s="37"/>
      <c r="H431" s="37"/>
      <c r="I431" s="187"/>
      <c r="J431" s="37"/>
      <c r="K431" s="37"/>
      <c r="L431" s="40"/>
      <c r="M431" s="188"/>
      <c r="N431" s="189"/>
      <c r="O431" s="65"/>
      <c r="P431" s="65"/>
      <c r="Q431" s="65"/>
      <c r="R431" s="65"/>
      <c r="S431" s="65"/>
      <c r="T431" s="66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T431" s="18" t="s">
        <v>123</v>
      </c>
      <c r="AU431" s="18" t="s">
        <v>83</v>
      </c>
    </row>
    <row r="432" spans="1:65" s="2" customFormat="1" ht="21.75" customHeight="1">
      <c r="A432" s="35"/>
      <c r="B432" s="36"/>
      <c r="C432" s="225" t="s">
        <v>525</v>
      </c>
      <c r="D432" s="225" t="s">
        <v>173</v>
      </c>
      <c r="E432" s="226" t="s">
        <v>526</v>
      </c>
      <c r="F432" s="227" t="s">
        <v>527</v>
      </c>
      <c r="G432" s="228" t="s">
        <v>312</v>
      </c>
      <c r="H432" s="229">
        <v>3</v>
      </c>
      <c r="I432" s="230">
        <v>0</v>
      </c>
      <c r="J432" s="231">
        <f>ROUND(I432*H432,2)</f>
        <v>0</v>
      </c>
      <c r="K432" s="232"/>
      <c r="L432" s="233"/>
      <c r="M432" s="234" t="s">
        <v>21</v>
      </c>
      <c r="N432" s="235" t="s">
        <v>45</v>
      </c>
      <c r="O432" s="65"/>
      <c r="P432" s="181">
        <f>O432*H432</f>
        <v>0</v>
      </c>
      <c r="Q432" s="181">
        <v>0.7</v>
      </c>
      <c r="R432" s="181">
        <f>Q432*H432</f>
        <v>2.0999999999999996</v>
      </c>
      <c r="S432" s="181">
        <v>0</v>
      </c>
      <c r="T432" s="182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183" t="s">
        <v>176</v>
      </c>
      <c r="AT432" s="183" t="s">
        <v>173</v>
      </c>
      <c r="AU432" s="183" t="s">
        <v>83</v>
      </c>
      <c r="AY432" s="18" t="s">
        <v>115</v>
      </c>
      <c r="BE432" s="184">
        <f>IF(N432="základní",J432,0)</f>
        <v>0</v>
      </c>
      <c r="BF432" s="184">
        <f>IF(N432="snížená",J432,0)</f>
        <v>0</v>
      </c>
      <c r="BG432" s="184">
        <f>IF(N432="zákl. přenesená",J432,0)</f>
        <v>0</v>
      </c>
      <c r="BH432" s="184">
        <f>IF(N432="sníž. přenesená",J432,0)</f>
        <v>0</v>
      </c>
      <c r="BI432" s="184">
        <f>IF(N432="nulová",J432,0)</f>
        <v>0</v>
      </c>
      <c r="BJ432" s="18" t="s">
        <v>79</v>
      </c>
      <c r="BK432" s="184">
        <f>ROUND(I432*H432,2)</f>
        <v>0</v>
      </c>
      <c r="BL432" s="18" t="s">
        <v>121</v>
      </c>
      <c r="BM432" s="183" t="s">
        <v>528</v>
      </c>
    </row>
    <row r="433" spans="1:47" s="2" customFormat="1" ht="11.25">
      <c r="A433" s="35"/>
      <c r="B433" s="36"/>
      <c r="C433" s="37"/>
      <c r="D433" s="185" t="s">
        <v>123</v>
      </c>
      <c r="E433" s="37"/>
      <c r="F433" s="186" t="s">
        <v>527</v>
      </c>
      <c r="G433" s="37"/>
      <c r="H433" s="37"/>
      <c r="I433" s="187"/>
      <c r="J433" s="37"/>
      <c r="K433" s="37"/>
      <c r="L433" s="40"/>
      <c r="M433" s="188"/>
      <c r="N433" s="189"/>
      <c r="O433" s="65"/>
      <c r="P433" s="65"/>
      <c r="Q433" s="65"/>
      <c r="R433" s="65"/>
      <c r="S433" s="65"/>
      <c r="T433" s="66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T433" s="18" t="s">
        <v>123</v>
      </c>
      <c r="AU433" s="18" t="s">
        <v>83</v>
      </c>
    </row>
    <row r="434" spans="1:65" s="2" customFormat="1" ht="21.75" customHeight="1">
      <c r="A434" s="35"/>
      <c r="B434" s="36"/>
      <c r="C434" s="225" t="s">
        <v>529</v>
      </c>
      <c r="D434" s="225" t="s">
        <v>173</v>
      </c>
      <c r="E434" s="226" t="s">
        <v>530</v>
      </c>
      <c r="F434" s="227" t="s">
        <v>531</v>
      </c>
      <c r="G434" s="228" t="s">
        <v>312</v>
      </c>
      <c r="H434" s="229">
        <v>3</v>
      </c>
      <c r="I434" s="230">
        <v>0</v>
      </c>
      <c r="J434" s="231">
        <f>ROUND(I434*H434,2)</f>
        <v>0</v>
      </c>
      <c r="K434" s="232"/>
      <c r="L434" s="233"/>
      <c r="M434" s="234" t="s">
        <v>21</v>
      </c>
      <c r="N434" s="235" t="s">
        <v>45</v>
      </c>
      <c r="O434" s="65"/>
      <c r="P434" s="181">
        <f>O434*H434</f>
        <v>0</v>
      </c>
      <c r="Q434" s="181">
        <v>0</v>
      </c>
      <c r="R434" s="181">
        <f>Q434*H434</f>
        <v>0</v>
      </c>
      <c r="S434" s="181">
        <v>0</v>
      </c>
      <c r="T434" s="182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183" t="s">
        <v>176</v>
      </c>
      <c r="AT434" s="183" t="s">
        <v>173</v>
      </c>
      <c r="AU434" s="183" t="s">
        <v>83</v>
      </c>
      <c r="AY434" s="18" t="s">
        <v>115</v>
      </c>
      <c r="BE434" s="184">
        <f>IF(N434="základní",J434,0)</f>
        <v>0</v>
      </c>
      <c r="BF434" s="184">
        <f>IF(N434="snížená",J434,0)</f>
        <v>0</v>
      </c>
      <c r="BG434" s="184">
        <f>IF(N434="zákl. přenesená",J434,0)</f>
        <v>0</v>
      </c>
      <c r="BH434" s="184">
        <f>IF(N434="sníž. přenesená",J434,0)</f>
        <v>0</v>
      </c>
      <c r="BI434" s="184">
        <f>IF(N434="nulová",J434,0)</f>
        <v>0</v>
      </c>
      <c r="BJ434" s="18" t="s">
        <v>79</v>
      </c>
      <c r="BK434" s="184">
        <f>ROUND(I434*H434,2)</f>
        <v>0</v>
      </c>
      <c r="BL434" s="18" t="s">
        <v>121</v>
      </c>
      <c r="BM434" s="183" t="s">
        <v>532</v>
      </c>
    </row>
    <row r="435" spans="1:47" s="2" customFormat="1" ht="11.25">
      <c r="A435" s="35"/>
      <c r="B435" s="36"/>
      <c r="C435" s="37"/>
      <c r="D435" s="185" t="s">
        <v>123</v>
      </c>
      <c r="E435" s="37"/>
      <c r="F435" s="186" t="s">
        <v>531</v>
      </c>
      <c r="G435" s="37"/>
      <c r="H435" s="37"/>
      <c r="I435" s="187"/>
      <c r="J435" s="37"/>
      <c r="K435" s="37"/>
      <c r="L435" s="40"/>
      <c r="M435" s="188"/>
      <c r="N435" s="189"/>
      <c r="O435" s="65"/>
      <c r="P435" s="65"/>
      <c r="Q435" s="65"/>
      <c r="R435" s="65"/>
      <c r="S435" s="65"/>
      <c r="T435" s="66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T435" s="18" t="s">
        <v>123</v>
      </c>
      <c r="AU435" s="18" t="s">
        <v>83</v>
      </c>
    </row>
    <row r="436" spans="1:65" s="2" customFormat="1" ht="16.5" customHeight="1">
      <c r="A436" s="35"/>
      <c r="B436" s="36"/>
      <c r="C436" s="225" t="s">
        <v>533</v>
      </c>
      <c r="D436" s="225" t="s">
        <v>173</v>
      </c>
      <c r="E436" s="226" t="s">
        <v>534</v>
      </c>
      <c r="F436" s="227" t="s">
        <v>535</v>
      </c>
      <c r="G436" s="228" t="s">
        <v>312</v>
      </c>
      <c r="H436" s="229">
        <v>3</v>
      </c>
      <c r="I436" s="230">
        <v>0</v>
      </c>
      <c r="J436" s="231">
        <f>ROUND(I436*H436,2)</f>
        <v>0</v>
      </c>
      <c r="K436" s="232"/>
      <c r="L436" s="233"/>
      <c r="M436" s="234" t="s">
        <v>21</v>
      </c>
      <c r="N436" s="235" t="s">
        <v>45</v>
      </c>
      <c r="O436" s="65"/>
      <c r="P436" s="181">
        <f>O436*H436</f>
        <v>0</v>
      </c>
      <c r="Q436" s="181">
        <v>0</v>
      </c>
      <c r="R436" s="181">
        <f>Q436*H436</f>
        <v>0</v>
      </c>
      <c r="S436" s="181">
        <v>0</v>
      </c>
      <c r="T436" s="182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183" t="s">
        <v>176</v>
      </c>
      <c r="AT436" s="183" t="s">
        <v>173</v>
      </c>
      <c r="AU436" s="183" t="s">
        <v>83</v>
      </c>
      <c r="AY436" s="18" t="s">
        <v>115</v>
      </c>
      <c r="BE436" s="184">
        <f>IF(N436="základní",J436,0)</f>
        <v>0</v>
      </c>
      <c r="BF436" s="184">
        <f>IF(N436="snížená",J436,0)</f>
        <v>0</v>
      </c>
      <c r="BG436" s="184">
        <f>IF(N436="zákl. přenesená",J436,0)</f>
        <v>0</v>
      </c>
      <c r="BH436" s="184">
        <f>IF(N436="sníž. přenesená",J436,0)</f>
        <v>0</v>
      </c>
      <c r="BI436" s="184">
        <f>IF(N436="nulová",J436,0)</f>
        <v>0</v>
      </c>
      <c r="BJ436" s="18" t="s">
        <v>79</v>
      </c>
      <c r="BK436" s="184">
        <f>ROUND(I436*H436,2)</f>
        <v>0</v>
      </c>
      <c r="BL436" s="18" t="s">
        <v>121</v>
      </c>
      <c r="BM436" s="183" t="s">
        <v>536</v>
      </c>
    </row>
    <row r="437" spans="1:47" s="2" customFormat="1" ht="11.25">
      <c r="A437" s="35"/>
      <c r="B437" s="36"/>
      <c r="C437" s="37"/>
      <c r="D437" s="185" t="s">
        <v>123</v>
      </c>
      <c r="E437" s="37"/>
      <c r="F437" s="186" t="s">
        <v>535</v>
      </c>
      <c r="G437" s="37"/>
      <c r="H437" s="37"/>
      <c r="I437" s="187"/>
      <c r="J437" s="37"/>
      <c r="K437" s="37"/>
      <c r="L437" s="40"/>
      <c r="M437" s="188"/>
      <c r="N437" s="189"/>
      <c r="O437" s="65"/>
      <c r="P437" s="65"/>
      <c r="Q437" s="65"/>
      <c r="R437" s="65"/>
      <c r="S437" s="65"/>
      <c r="T437" s="66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T437" s="18" t="s">
        <v>123</v>
      </c>
      <c r="AU437" s="18" t="s">
        <v>83</v>
      </c>
    </row>
    <row r="438" spans="1:65" s="2" customFormat="1" ht="24.2" customHeight="1">
      <c r="A438" s="35"/>
      <c r="B438" s="36"/>
      <c r="C438" s="225" t="s">
        <v>537</v>
      </c>
      <c r="D438" s="225" t="s">
        <v>173</v>
      </c>
      <c r="E438" s="226" t="s">
        <v>538</v>
      </c>
      <c r="F438" s="227" t="s">
        <v>539</v>
      </c>
      <c r="G438" s="228" t="s">
        <v>312</v>
      </c>
      <c r="H438" s="229">
        <v>1</v>
      </c>
      <c r="I438" s="230">
        <v>0</v>
      </c>
      <c r="J438" s="231">
        <f>ROUND(I438*H438,2)</f>
        <v>0</v>
      </c>
      <c r="K438" s="232"/>
      <c r="L438" s="233"/>
      <c r="M438" s="234" t="s">
        <v>21</v>
      </c>
      <c r="N438" s="235" t="s">
        <v>45</v>
      </c>
      <c r="O438" s="65"/>
      <c r="P438" s="181">
        <f>O438*H438</f>
        <v>0</v>
      </c>
      <c r="Q438" s="181">
        <v>15.5</v>
      </c>
      <c r="R438" s="181">
        <f>Q438*H438</f>
        <v>15.5</v>
      </c>
      <c r="S438" s="181">
        <v>0</v>
      </c>
      <c r="T438" s="182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183" t="s">
        <v>176</v>
      </c>
      <c r="AT438" s="183" t="s">
        <v>173</v>
      </c>
      <c r="AU438" s="183" t="s">
        <v>83</v>
      </c>
      <c r="AY438" s="18" t="s">
        <v>115</v>
      </c>
      <c r="BE438" s="184">
        <f>IF(N438="základní",J438,0)</f>
        <v>0</v>
      </c>
      <c r="BF438" s="184">
        <f>IF(N438="snížená",J438,0)</f>
        <v>0</v>
      </c>
      <c r="BG438" s="184">
        <f>IF(N438="zákl. přenesená",J438,0)</f>
        <v>0</v>
      </c>
      <c r="BH438" s="184">
        <f>IF(N438="sníž. přenesená",J438,0)</f>
        <v>0</v>
      </c>
      <c r="BI438" s="184">
        <f>IF(N438="nulová",J438,0)</f>
        <v>0</v>
      </c>
      <c r="BJ438" s="18" t="s">
        <v>79</v>
      </c>
      <c r="BK438" s="184">
        <f>ROUND(I438*H438,2)</f>
        <v>0</v>
      </c>
      <c r="BL438" s="18" t="s">
        <v>121</v>
      </c>
      <c r="BM438" s="183" t="s">
        <v>540</v>
      </c>
    </row>
    <row r="439" spans="1:47" s="2" customFormat="1" ht="11.25">
      <c r="A439" s="35"/>
      <c r="B439" s="36"/>
      <c r="C439" s="37"/>
      <c r="D439" s="185" t="s">
        <v>123</v>
      </c>
      <c r="E439" s="37"/>
      <c r="F439" s="186" t="s">
        <v>539</v>
      </c>
      <c r="G439" s="37"/>
      <c r="H439" s="37"/>
      <c r="I439" s="187"/>
      <c r="J439" s="37"/>
      <c r="K439" s="37"/>
      <c r="L439" s="40"/>
      <c r="M439" s="188"/>
      <c r="N439" s="189"/>
      <c r="O439" s="65"/>
      <c r="P439" s="65"/>
      <c r="Q439" s="65"/>
      <c r="R439" s="65"/>
      <c r="S439" s="65"/>
      <c r="T439" s="66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T439" s="18" t="s">
        <v>123</v>
      </c>
      <c r="AU439" s="18" t="s">
        <v>83</v>
      </c>
    </row>
    <row r="440" spans="1:65" s="2" customFormat="1" ht="24.2" customHeight="1">
      <c r="A440" s="35"/>
      <c r="B440" s="36"/>
      <c r="C440" s="225" t="s">
        <v>541</v>
      </c>
      <c r="D440" s="225" t="s">
        <v>173</v>
      </c>
      <c r="E440" s="226" t="s">
        <v>542</v>
      </c>
      <c r="F440" s="227" t="s">
        <v>543</v>
      </c>
      <c r="G440" s="228" t="s">
        <v>312</v>
      </c>
      <c r="H440" s="229">
        <v>1</v>
      </c>
      <c r="I440" s="230">
        <v>0</v>
      </c>
      <c r="J440" s="231">
        <f>ROUND(I440*H440,2)</f>
        <v>0</v>
      </c>
      <c r="K440" s="232"/>
      <c r="L440" s="233"/>
      <c r="M440" s="234" t="s">
        <v>21</v>
      </c>
      <c r="N440" s="235" t="s">
        <v>45</v>
      </c>
      <c r="O440" s="65"/>
      <c r="P440" s="181">
        <f>O440*H440</f>
        <v>0</v>
      </c>
      <c r="Q440" s="181">
        <v>4.5</v>
      </c>
      <c r="R440" s="181">
        <f>Q440*H440</f>
        <v>4.5</v>
      </c>
      <c r="S440" s="181">
        <v>0</v>
      </c>
      <c r="T440" s="182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183" t="s">
        <v>176</v>
      </c>
      <c r="AT440" s="183" t="s">
        <v>173</v>
      </c>
      <c r="AU440" s="183" t="s">
        <v>83</v>
      </c>
      <c r="AY440" s="18" t="s">
        <v>115</v>
      </c>
      <c r="BE440" s="184">
        <f>IF(N440="základní",J440,0)</f>
        <v>0</v>
      </c>
      <c r="BF440" s="184">
        <f>IF(N440="snížená",J440,0)</f>
        <v>0</v>
      </c>
      <c r="BG440" s="184">
        <f>IF(N440="zákl. přenesená",J440,0)</f>
        <v>0</v>
      </c>
      <c r="BH440" s="184">
        <f>IF(N440="sníž. přenesená",J440,0)</f>
        <v>0</v>
      </c>
      <c r="BI440" s="184">
        <f>IF(N440="nulová",J440,0)</f>
        <v>0</v>
      </c>
      <c r="BJ440" s="18" t="s">
        <v>79</v>
      </c>
      <c r="BK440" s="184">
        <f>ROUND(I440*H440,2)</f>
        <v>0</v>
      </c>
      <c r="BL440" s="18" t="s">
        <v>121</v>
      </c>
      <c r="BM440" s="183" t="s">
        <v>544</v>
      </c>
    </row>
    <row r="441" spans="1:47" s="2" customFormat="1" ht="11.25">
      <c r="A441" s="35"/>
      <c r="B441" s="36"/>
      <c r="C441" s="37"/>
      <c r="D441" s="185" t="s">
        <v>123</v>
      </c>
      <c r="E441" s="37"/>
      <c r="F441" s="186" t="s">
        <v>543</v>
      </c>
      <c r="G441" s="37"/>
      <c r="H441" s="37"/>
      <c r="I441" s="187"/>
      <c r="J441" s="37"/>
      <c r="K441" s="37"/>
      <c r="L441" s="40"/>
      <c r="M441" s="188"/>
      <c r="N441" s="189"/>
      <c r="O441" s="65"/>
      <c r="P441" s="65"/>
      <c r="Q441" s="65"/>
      <c r="R441" s="65"/>
      <c r="S441" s="65"/>
      <c r="T441" s="66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T441" s="18" t="s">
        <v>123</v>
      </c>
      <c r="AU441" s="18" t="s">
        <v>83</v>
      </c>
    </row>
    <row r="442" spans="1:65" s="2" customFormat="1" ht="24.2" customHeight="1">
      <c r="A442" s="35"/>
      <c r="B442" s="36"/>
      <c r="C442" s="225" t="s">
        <v>545</v>
      </c>
      <c r="D442" s="225" t="s">
        <v>173</v>
      </c>
      <c r="E442" s="226" t="s">
        <v>546</v>
      </c>
      <c r="F442" s="227" t="s">
        <v>547</v>
      </c>
      <c r="G442" s="228" t="s">
        <v>312</v>
      </c>
      <c r="H442" s="229">
        <v>1</v>
      </c>
      <c r="I442" s="230">
        <v>0</v>
      </c>
      <c r="J442" s="231">
        <f>ROUND(I442*H442,2)</f>
        <v>0</v>
      </c>
      <c r="K442" s="232"/>
      <c r="L442" s="233"/>
      <c r="M442" s="234" t="s">
        <v>21</v>
      </c>
      <c r="N442" s="235" t="s">
        <v>45</v>
      </c>
      <c r="O442" s="65"/>
      <c r="P442" s="181">
        <f>O442*H442</f>
        <v>0</v>
      </c>
      <c r="Q442" s="181">
        <v>0</v>
      </c>
      <c r="R442" s="181">
        <f>Q442*H442</f>
        <v>0</v>
      </c>
      <c r="S442" s="181">
        <v>0</v>
      </c>
      <c r="T442" s="182">
        <f>S442*H442</f>
        <v>0</v>
      </c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R442" s="183" t="s">
        <v>176</v>
      </c>
      <c r="AT442" s="183" t="s">
        <v>173</v>
      </c>
      <c r="AU442" s="183" t="s">
        <v>83</v>
      </c>
      <c r="AY442" s="18" t="s">
        <v>115</v>
      </c>
      <c r="BE442" s="184">
        <f>IF(N442="základní",J442,0)</f>
        <v>0</v>
      </c>
      <c r="BF442" s="184">
        <f>IF(N442="snížená",J442,0)</f>
        <v>0</v>
      </c>
      <c r="BG442" s="184">
        <f>IF(N442="zákl. přenesená",J442,0)</f>
        <v>0</v>
      </c>
      <c r="BH442" s="184">
        <f>IF(N442="sníž. přenesená",J442,0)</f>
        <v>0</v>
      </c>
      <c r="BI442" s="184">
        <f>IF(N442="nulová",J442,0)</f>
        <v>0</v>
      </c>
      <c r="BJ442" s="18" t="s">
        <v>79</v>
      </c>
      <c r="BK442" s="184">
        <f>ROUND(I442*H442,2)</f>
        <v>0</v>
      </c>
      <c r="BL442" s="18" t="s">
        <v>121</v>
      </c>
      <c r="BM442" s="183" t="s">
        <v>548</v>
      </c>
    </row>
    <row r="443" spans="1:47" s="2" customFormat="1" ht="11.25">
      <c r="A443" s="35"/>
      <c r="B443" s="36"/>
      <c r="C443" s="37"/>
      <c r="D443" s="185" t="s">
        <v>123</v>
      </c>
      <c r="E443" s="37"/>
      <c r="F443" s="186" t="s">
        <v>547</v>
      </c>
      <c r="G443" s="37"/>
      <c r="H443" s="37"/>
      <c r="I443" s="187"/>
      <c r="J443" s="37"/>
      <c r="K443" s="37"/>
      <c r="L443" s="40"/>
      <c r="M443" s="188"/>
      <c r="N443" s="189"/>
      <c r="O443" s="65"/>
      <c r="P443" s="65"/>
      <c r="Q443" s="65"/>
      <c r="R443" s="65"/>
      <c r="S443" s="65"/>
      <c r="T443" s="66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T443" s="18" t="s">
        <v>123</v>
      </c>
      <c r="AU443" s="18" t="s">
        <v>83</v>
      </c>
    </row>
    <row r="444" spans="1:65" s="2" customFormat="1" ht="16.5" customHeight="1">
      <c r="A444" s="35"/>
      <c r="B444" s="36"/>
      <c r="C444" s="225" t="s">
        <v>549</v>
      </c>
      <c r="D444" s="225" t="s">
        <v>173</v>
      </c>
      <c r="E444" s="226" t="s">
        <v>550</v>
      </c>
      <c r="F444" s="227" t="s">
        <v>551</v>
      </c>
      <c r="G444" s="228" t="s">
        <v>312</v>
      </c>
      <c r="H444" s="229">
        <v>1</v>
      </c>
      <c r="I444" s="230">
        <v>0</v>
      </c>
      <c r="J444" s="231">
        <f>ROUND(I444*H444,2)</f>
        <v>0</v>
      </c>
      <c r="K444" s="232"/>
      <c r="L444" s="233"/>
      <c r="M444" s="234" t="s">
        <v>21</v>
      </c>
      <c r="N444" s="235" t="s">
        <v>45</v>
      </c>
      <c r="O444" s="65"/>
      <c r="P444" s="181">
        <f>O444*H444</f>
        <v>0</v>
      </c>
      <c r="Q444" s="181">
        <v>0</v>
      </c>
      <c r="R444" s="181">
        <f>Q444*H444</f>
        <v>0</v>
      </c>
      <c r="S444" s="181">
        <v>0</v>
      </c>
      <c r="T444" s="182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183" t="s">
        <v>176</v>
      </c>
      <c r="AT444" s="183" t="s">
        <v>173</v>
      </c>
      <c r="AU444" s="183" t="s">
        <v>83</v>
      </c>
      <c r="AY444" s="18" t="s">
        <v>115</v>
      </c>
      <c r="BE444" s="184">
        <f>IF(N444="základní",J444,0)</f>
        <v>0</v>
      </c>
      <c r="BF444" s="184">
        <f>IF(N444="snížená",J444,0)</f>
        <v>0</v>
      </c>
      <c r="BG444" s="184">
        <f>IF(N444="zákl. přenesená",J444,0)</f>
        <v>0</v>
      </c>
      <c r="BH444" s="184">
        <f>IF(N444="sníž. přenesená",J444,0)</f>
        <v>0</v>
      </c>
      <c r="BI444" s="184">
        <f>IF(N444="nulová",J444,0)</f>
        <v>0</v>
      </c>
      <c r="BJ444" s="18" t="s">
        <v>79</v>
      </c>
      <c r="BK444" s="184">
        <f>ROUND(I444*H444,2)</f>
        <v>0</v>
      </c>
      <c r="BL444" s="18" t="s">
        <v>121</v>
      </c>
      <c r="BM444" s="183" t="s">
        <v>552</v>
      </c>
    </row>
    <row r="445" spans="1:47" s="2" customFormat="1" ht="11.25">
      <c r="A445" s="35"/>
      <c r="B445" s="36"/>
      <c r="C445" s="37"/>
      <c r="D445" s="185" t="s">
        <v>123</v>
      </c>
      <c r="E445" s="37"/>
      <c r="F445" s="186" t="s">
        <v>551</v>
      </c>
      <c r="G445" s="37"/>
      <c r="H445" s="37"/>
      <c r="I445" s="187"/>
      <c r="J445" s="37"/>
      <c r="K445" s="37"/>
      <c r="L445" s="40"/>
      <c r="M445" s="188"/>
      <c r="N445" s="189"/>
      <c r="O445" s="65"/>
      <c r="P445" s="65"/>
      <c r="Q445" s="65"/>
      <c r="R445" s="65"/>
      <c r="S445" s="65"/>
      <c r="T445" s="66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T445" s="18" t="s">
        <v>123</v>
      </c>
      <c r="AU445" s="18" t="s">
        <v>83</v>
      </c>
    </row>
    <row r="446" spans="1:65" s="2" customFormat="1" ht="21.75" customHeight="1">
      <c r="A446" s="35"/>
      <c r="B446" s="36"/>
      <c r="C446" s="171" t="s">
        <v>553</v>
      </c>
      <c r="D446" s="171" t="s">
        <v>117</v>
      </c>
      <c r="E446" s="172" t="s">
        <v>554</v>
      </c>
      <c r="F446" s="173" t="s">
        <v>555</v>
      </c>
      <c r="G446" s="174" t="s">
        <v>317</v>
      </c>
      <c r="H446" s="175">
        <v>1</v>
      </c>
      <c r="I446" s="176">
        <v>0</v>
      </c>
      <c r="J446" s="177">
        <f>ROUND(I446*H446,2)</f>
        <v>0</v>
      </c>
      <c r="K446" s="178"/>
      <c r="L446" s="40"/>
      <c r="M446" s="179" t="s">
        <v>21</v>
      </c>
      <c r="N446" s="180" t="s">
        <v>45</v>
      </c>
      <c r="O446" s="65"/>
      <c r="P446" s="181">
        <f>O446*H446</f>
        <v>0</v>
      </c>
      <c r="Q446" s="181">
        <v>0.00162</v>
      </c>
      <c r="R446" s="181">
        <f>Q446*H446</f>
        <v>0.00162</v>
      </c>
      <c r="S446" s="181">
        <v>0</v>
      </c>
      <c r="T446" s="182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183" t="s">
        <v>121</v>
      </c>
      <c r="AT446" s="183" t="s">
        <v>117</v>
      </c>
      <c r="AU446" s="183" t="s">
        <v>83</v>
      </c>
      <c r="AY446" s="18" t="s">
        <v>115</v>
      </c>
      <c r="BE446" s="184">
        <f>IF(N446="základní",J446,0)</f>
        <v>0</v>
      </c>
      <c r="BF446" s="184">
        <f>IF(N446="snížená",J446,0)</f>
        <v>0</v>
      </c>
      <c r="BG446" s="184">
        <f>IF(N446="zákl. přenesená",J446,0)</f>
        <v>0</v>
      </c>
      <c r="BH446" s="184">
        <f>IF(N446="sníž. přenesená",J446,0)</f>
        <v>0</v>
      </c>
      <c r="BI446" s="184">
        <f>IF(N446="nulová",J446,0)</f>
        <v>0</v>
      </c>
      <c r="BJ446" s="18" t="s">
        <v>79</v>
      </c>
      <c r="BK446" s="184">
        <f>ROUND(I446*H446,2)</f>
        <v>0</v>
      </c>
      <c r="BL446" s="18" t="s">
        <v>121</v>
      </c>
      <c r="BM446" s="183" t="s">
        <v>556</v>
      </c>
    </row>
    <row r="447" spans="1:47" s="2" customFormat="1" ht="29.25">
      <c r="A447" s="35"/>
      <c r="B447" s="36"/>
      <c r="C447" s="37"/>
      <c r="D447" s="185" t="s">
        <v>123</v>
      </c>
      <c r="E447" s="37"/>
      <c r="F447" s="186" t="s">
        <v>557</v>
      </c>
      <c r="G447" s="37"/>
      <c r="H447" s="37"/>
      <c r="I447" s="187"/>
      <c r="J447" s="37"/>
      <c r="K447" s="37"/>
      <c r="L447" s="40"/>
      <c r="M447" s="188"/>
      <c r="N447" s="189"/>
      <c r="O447" s="65"/>
      <c r="P447" s="65"/>
      <c r="Q447" s="65"/>
      <c r="R447" s="65"/>
      <c r="S447" s="65"/>
      <c r="T447" s="66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T447" s="18" t="s">
        <v>123</v>
      </c>
      <c r="AU447" s="18" t="s">
        <v>83</v>
      </c>
    </row>
    <row r="448" spans="1:47" s="2" customFormat="1" ht="11.25">
      <c r="A448" s="35"/>
      <c r="B448" s="36"/>
      <c r="C448" s="37"/>
      <c r="D448" s="190" t="s">
        <v>125</v>
      </c>
      <c r="E448" s="37"/>
      <c r="F448" s="191" t="s">
        <v>558</v>
      </c>
      <c r="G448" s="37"/>
      <c r="H448" s="37"/>
      <c r="I448" s="187"/>
      <c r="J448" s="37"/>
      <c r="K448" s="37"/>
      <c r="L448" s="40"/>
      <c r="M448" s="188"/>
      <c r="N448" s="189"/>
      <c r="O448" s="65"/>
      <c r="P448" s="65"/>
      <c r="Q448" s="65"/>
      <c r="R448" s="65"/>
      <c r="S448" s="65"/>
      <c r="T448" s="66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T448" s="18" t="s">
        <v>125</v>
      </c>
      <c r="AU448" s="18" t="s">
        <v>83</v>
      </c>
    </row>
    <row r="449" spans="1:65" s="2" customFormat="1" ht="24.2" customHeight="1">
      <c r="A449" s="35"/>
      <c r="B449" s="36"/>
      <c r="C449" s="225" t="s">
        <v>559</v>
      </c>
      <c r="D449" s="225" t="s">
        <v>173</v>
      </c>
      <c r="E449" s="226" t="s">
        <v>560</v>
      </c>
      <c r="F449" s="227" t="s">
        <v>561</v>
      </c>
      <c r="G449" s="228" t="s">
        <v>312</v>
      </c>
      <c r="H449" s="229">
        <v>1</v>
      </c>
      <c r="I449" s="230">
        <v>0</v>
      </c>
      <c r="J449" s="231">
        <f>ROUND(I449*H449,2)</f>
        <v>0</v>
      </c>
      <c r="K449" s="232"/>
      <c r="L449" s="233"/>
      <c r="M449" s="234" t="s">
        <v>21</v>
      </c>
      <c r="N449" s="235" t="s">
        <v>45</v>
      </c>
      <c r="O449" s="65"/>
      <c r="P449" s="181">
        <f>O449*H449</f>
        <v>0</v>
      </c>
      <c r="Q449" s="181">
        <v>9.2</v>
      </c>
      <c r="R449" s="181">
        <f>Q449*H449</f>
        <v>9.2</v>
      </c>
      <c r="S449" s="181">
        <v>0</v>
      </c>
      <c r="T449" s="182">
        <f>S449*H449</f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183" t="s">
        <v>176</v>
      </c>
      <c r="AT449" s="183" t="s">
        <v>173</v>
      </c>
      <c r="AU449" s="183" t="s">
        <v>83</v>
      </c>
      <c r="AY449" s="18" t="s">
        <v>115</v>
      </c>
      <c r="BE449" s="184">
        <f>IF(N449="základní",J449,0)</f>
        <v>0</v>
      </c>
      <c r="BF449" s="184">
        <f>IF(N449="snížená",J449,0)</f>
        <v>0</v>
      </c>
      <c r="BG449" s="184">
        <f>IF(N449="zákl. přenesená",J449,0)</f>
        <v>0</v>
      </c>
      <c r="BH449" s="184">
        <f>IF(N449="sníž. přenesená",J449,0)</f>
        <v>0</v>
      </c>
      <c r="BI449" s="184">
        <f>IF(N449="nulová",J449,0)</f>
        <v>0</v>
      </c>
      <c r="BJ449" s="18" t="s">
        <v>79</v>
      </c>
      <c r="BK449" s="184">
        <f>ROUND(I449*H449,2)</f>
        <v>0</v>
      </c>
      <c r="BL449" s="18" t="s">
        <v>121</v>
      </c>
      <c r="BM449" s="183" t="s">
        <v>562</v>
      </c>
    </row>
    <row r="450" spans="1:47" s="2" customFormat="1" ht="11.25">
      <c r="A450" s="35"/>
      <c r="B450" s="36"/>
      <c r="C450" s="37"/>
      <c r="D450" s="185" t="s">
        <v>123</v>
      </c>
      <c r="E450" s="37"/>
      <c r="F450" s="186" t="s">
        <v>561</v>
      </c>
      <c r="G450" s="37"/>
      <c r="H450" s="37"/>
      <c r="I450" s="187"/>
      <c r="J450" s="37"/>
      <c r="K450" s="37"/>
      <c r="L450" s="40"/>
      <c r="M450" s="188"/>
      <c r="N450" s="189"/>
      <c r="O450" s="65"/>
      <c r="P450" s="65"/>
      <c r="Q450" s="65"/>
      <c r="R450" s="65"/>
      <c r="S450" s="65"/>
      <c r="T450" s="66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T450" s="18" t="s">
        <v>123</v>
      </c>
      <c r="AU450" s="18" t="s">
        <v>83</v>
      </c>
    </row>
    <row r="451" spans="1:65" s="2" customFormat="1" ht="21.75" customHeight="1">
      <c r="A451" s="35"/>
      <c r="B451" s="36"/>
      <c r="C451" s="225" t="s">
        <v>563</v>
      </c>
      <c r="D451" s="225" t="s">
        <v>173</v>
      </c>
      <c r="E451" s="226" t="s">
        <v>564</v>
      </c>
      <c r="F451" s="227" t="s">
        <v>565</v>
      </c>
      <c r="G451" s="228" t="s">
        <v>312</v>
      </c>
      <c r="H451" s="229">
        <v>1</v>
      </c>
      <c r="I451" s="230">
        <v>0</v>
      </c>
      <c r="J451" s="231">
        <f>ROUND(I451*H451,2)</f>
        <v>0</v>
      </c>
      <c r="K451" s="232"/>
      <c r="L451" s="233"/>
      <c r="M451" s="234" t="s">
        <v>21</v>
      </c>
      <c r="N451" s="235" t="s">
        <v>45</v>
      </c>
      <c r="O451" s="65"/>
      <c r="P451" s="181">
        <f>O451*H451</f>
        <v>0</v>
      </c>
      <c r="Q451" s="181">
        <v>0</v>
      </c>
      <c r="R451" s="181">
        <f>Q451*H451</f>
        <v>0</v>
      </c>
      <c r="S451" s="181">
        <v>0</v>
      </c>
      <c r="T451" s="182">
        <f>S451*H451</f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183" t="s">
        <v>176</v>
      </c>
      <c r="AT451" s="183" t="s">
        <v>173</v>
      </c>
      <c r="AU451" s="183" t="s">
        <v>83</v>
      </c>
      <c r="AY451" s="18" t="s">
        <v>115</v>
      </c>
      <c r="BE451" s="184">
        <f>IF(N451="základní",J451,0)</f>
        <v>0</v>
      </c>
      <c r="BF451" s="184">
        <f>IF(N451="snížená",J451,0)</f>
        <v>0</v>
      </c>
      <c r="BG451" s="184">
        <f>IF(N451="zákl. přenesená",J451,0)</f>
        <v>0</v>
      </c>
      <c r="BH451" s="184">
        <f>IF(N451="sníž. přenesená",J451,0)</f>
        <v>0</v>
      </c>
      <c r="BI451" s="184">
        <f>IF(N451="nulová",J451,0)</f>
        <v>0</v>
      </c>
      <c r="BJ451" s="18" t="s">
        <v>79</v>
      </c>
      <c r="BK451" s="184">
        <f>ROUND(I451*H451,2)</f>
        <v>0</v>
      </c>
      <c r="BL451" s="18" t="s">
        <v>121</v>
      </c>
      <c r="BM451" s="183" t="s">
        <v>566</v>
      </c>
    </row>
    <row r="452" spans="1:47" s="2" customFormat="1" ht="11.25">
      <c r="A452" s="35"/>
      <c r="B452" s="36"/>
      <c r="C452" s="37"/>
      <c r="D452" s="185" t="s">
        <v>123</v>
      </c>
      <c r="E452" s="37"/>
      <c r="F452" s="186" t="s">
        <v>565</v>
      </c>
      <c r="G452" s="37"/>
      <c r="H452" s="37"/>
      <c r="I452" s="187"/>
      <c r="J452" s="37"/>
      <c r="K452" s="37"/>
      <c r="L452" s="40"/>
      <c r="M452" s="188"/>
      <c r="N452" s="189"/>
      <c r="O452" s="65"/>
      <c r="P452" s="65"/>
      <c r="Q452" s="65"/>
      <c r="R452" s="65"/>
      <c r="S452" s="65"/>
      <c r="T452" s="66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T452" s="18" t="s">
        <v>123</v>
      </c>
      <c r="AU452" s="18" t="s">
        <v>83</v>
      </c>
    </row>
    <row r="453" spans="1:65" s="2" customFormat="1" ht="24.2" customHeight="1">
      <c r="A453" s="35"/>
      <c r="B453" s="36"/>
      <c r="C453" s="171" t="s">
        <v>567</v>
      </c>
      <c r="D453" s="171" t="s">
        <v>117</v>
      </c>
      <c r="E453" s="172" t="s">
        <v>568</v>
      </c>
      <c r="F453" s="173" t="s">
        <v>569</v>
      </c>
      <c r="G453" s="174" t="s">
        <v>317</v>
      </c>
      <c r="H453" s="175">
        <v>3</v>
      </c>
      <c r="I453" s="176">
        <v>0</v>
      </c>
      <c r="J453" s="177">
        <f>ROUND(I453*H453,2)</f>
        <v>0</v>
      </c>
      <c r="K453" s="178"/>
      <c r="L453" s="40"/>
      <c r="M453" s="179" t="s">
        <v>21</v>
      </c>
      <c r="N453" s="180" t="s">
        <v>45</v>
      </c>
      <c r="O453" s="65"/>
      <c r="P453" s="181">
        <f>O453*H453</f>
        <v>0</v>
      </c>
      <c r="Q453" s="181">
        <v>0</v>
      </c>
      <c r="R453" s="181">
        <f>Q453*H453</f>
        <v>0</v>
      </c>
      <c r="S453" s="181">
        <v>0</v>
      </c>
      <c r="T453" s="182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183" t="s">
        <v>121</v>
      </c>
      <c r="AT453" s="183" t="s">
        <v>117</v>
      </c>
      <c r="AU453" s="183" t="s">
        <v>83</v>
      </c>
      <c r="AY453" s="18" t="s">
        <v>115</v>
      </c>
      <c r="BE453" s="184">
        <f>IF(N453="základní",J453,0)</f>
        <v>0</v>
      </c>
      <c r="BF453" s="184">
        <f>IF(N453="snížená",J453,0)</f>
        <v>0</v>
      </c>
      <c r="BG453" s="184">
        <f>IF(N453="zákl. přenesená",J453,0)</f>
        <v>0</v>
      </c>
      <c r="BH453" s="184">
        <f>IF(N453="sníž. přenesená",J453,0)</f>
        <v>0</v>
      </c>
      <c r="BI453" s="184">
        <f>IF(N453="nulová",J453,0)</f>
        <v>0</v>
      </c>
      <c r="BJ453" s="18" t="s">
        <v>79</v>
      </c>
      <c r="BK453" s="184">
        <f>ROUND(I453*H453,2)</f>
        <v>0</v>
      </c>
      <c r="BL453" s="18" t="s">
        <v>121</v>
      </c>
      <c r="BM453" s="183" t="s">
        <v>570</v>
      </c>
    </row>
    <row r="454" spans="1:47" s="2" customFormat="1" ht="29.25">
      <c r="A454" s="35"/>
      <c r="B454" s="36"/>
      <c r="C454" s="37"/>
      <c r="D454" s="185" t="s">
        <v>123</v>
      </c>
      <c r="E454" s="37"/>
      <c r="F454" s="186" t="s">
        <v>571</v>
      </c>
      <c r="G454" s="37"/>
      <c r="H454" s="37"/>
      <c r="I454" s="187"/>
      <c r="J454" s="37"/>
      <c r="K454" s="37"/>
      <c r="L454" s="40"/>
      <c r="M454" s="188"/>
      <c r="N454" s="189"/>
      <c r="O454" s="65"/>
      <c r="P454" s="65"/>
      <c r="Q454" s="65"/>
      <c r="R454" s="65"/>
      <c r="S454" s="65"/>
      <c r="T454" s="66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T454" s="18" t="s">
        <v>123</v>
      </c>
      <c r="AU454" s="18" t="s">
        <v>83</v>
      </c>
    </row>
    <row r="455" spans="1:47" s="2" customFormat="1" ht="11.25">
      <c r="A455" s="35"/>
      <c r="B455" s="36"/>
      <c r="C455" s="37"/>
      <c r="D455" s="190" t="s">
        <v>125</v>
      </c>
      <c r="E455" s="37"/>
      <c r="F455" s="191" t="s">
        <v>572</v>
      </c>
      <c r="G455" s="37"/>
      <c r="H455" s="37"/>
      <c r="I455" s="187"/>
      <c r="J455" s="37"/>
      <c r="K455" s="37"/>
      <c r="L455" s="40"/>
      <c r="M455" s="188"/>
      <c r="N455" s="189"/>
      <c r="O455" s="65"/>
      <c r="P455" s="65"/>
      <c r="Q455" s="65"/>
      <c r="R455" s="65"/>
      <c r="S455" s="65"/>
      <c r="T455" s="66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T455" s="18" t="s">
        <v>125</v>
      </c>
      <c r="AU455" s="18" t="s">
        <v>83</v>
      </c>
    </row>
    <row r="456" spans="1:65" s="2" customFormat="1" ht="16.5" customHeight="1">
      <c r="A456" s="35"/>
      <c r="B456" s="36"/>
      <c r="C456" s="225" t="s">
        <v>573</v>
      </c>
      <c r="D456" s="225" t="s">
        <v>173</v>
      </c>
      <c r="E456" s="226" t="s">
        <v>574</v>
      </c>
      <c r="F456" s="227" t="s">
        <v>575</v>
      </c>
      <c r="G456" s="228" t="s">
        <v>312</v>
      </c>
      <c r="H456" s="229">
        <v>3</v>
      </c>
      <c r="I456" s="230">
        <v>0</v>
      </c>
      <c r="J456" s="231">
        <f>ROUND(I456*H456,2)</f>
        <v>0</v>
      </c>
      <c r="K456" s="232"/>
      <c r="L456" s="233"/>
      <c r="M456" s="234" t="s">
        <v>21</v>
      </c>
      <c r="N456" s="235" t="s">
        <v>45</v>
      </c>
      <c r="O456" s="65"/>
      <c r="P456" s="181">
        <f>O456*H456</f>
        <v>0</v>
      </c>
      <c r="Q456" s="181">
        <v>0</v>
      </c>
      <c r="R456" s="181">
        <f>Q456*H456</f>
        <v>0</v>
      </c>
      <c r="S456" s="181">
        <v>0</v>
      </c>
      <c r="T456" s="182">
        <f>S456*H456</f>
        <v>0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183" t="s">
        <v>176</v>
      </c>
      <c r="AT456" s="183" t="s">
        <v>173</v>
      </c>
      <c r="AU456" s="183" t="s">
        <v>83</v>
      </c>
      <c r="AY456" s="18" t="s">
        <v>115</v>
      </c>
      <c r="BE456" s="184">
        <f>IF(N456="základní",J456,0)</f>
        <v>0</v>
      </c>
      <c r="BF456" s="184">
        <f>IF(N456="snížená",J456,0)</f>
        <v>0</v>
      </c>
      <c r="BG456" s="184">
        <f>IF(N456="zákl. přenesená",J456,0)</f>
        <v>0</v>
      </c>
      <c r="BH456" s="184">
        <f>IF(N456="sníž. přenesená",J456,0)</f>
        <v>0</v>
      </c>
      <c r="BI456" s="184">
        <f>IF(N456="nulová",J456,0)</f>
        <v>0</v>
      </c>
      <c r="BJ456" s="18" t="s">
        <v>79</v>
      </c>
      <c r="BK456" s="184">
        <f>ROUND(I456*H456,2)</f>
        <v>0</v>
      </c>
      <c r="BL456" s="18" t="s">
        <v>121</v>
      </c>
      <c r="BM456" s="183" t="s">
        <v>576</v>
      </c>
    </row>
    <row r="457" spans="1:47" s="2" customFormat="1" ht="11.25">
      <c r="A457" s="35"/>
      <c r="B457" s="36"/>
      <c r="C457" s="37"/>
      <c r="D457" s="185" t="s">
        <v>123</v>
      </c>
      <c r="E457" s="37"/>
      <c r="F457" s="186" t="s">
        <v>575</v>
      </c>
      <c r="G457" s="37"/>
      <c r="H457" s="37"/>
      <c r="I457" s="187"/>
      <c r="J457" s="37"/>
      <c r="K457" s="37"/>
      <c r="L457" s="40"/>
      <c r="M457" s="188"/>
      <c r="N457" s="189"/>
      <c r="O457" s="65"/>
      <c r="P457" s="65"/>
      <c r="Q457" s="65"/>
      <c r="R457" s="65"/>
      <c r="S457" s="65"/>
      <c r="T457" s="66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T457" s="18" t="s">
        <v>123</v>
      </c>
      <c r="AU457" s="18" t="s">
        <v>83</v>
      </c>
    </row>
    <row r="458" spans="1:65" s="2" customFormat="1" ht="16.5" customHeight="1">
      <c r="A458" s="35"/>
      <c r="B458" s="36"/>
      <c r="C458" s="171" t="s">
        <v>396</v>
      </c>
      <c r="D458" s="171" t="s">
        <v>117</v>
      </c>
      <c r="E458" s="172" t="s">
        <v>377</v>
      </c>
      <c r="F458" s="173" t="s">
        <v>378</v>
      </c>
      <c r="G458" s="174" t="s">
        <v>168</v>
      </c>
      <c r="H458" s="175">
        <v>20</v>
      </c>
      <c r="I458" s="176">
        <v>0</v>
      </c>
      <c r="J458" s="177">
        <f>ROUND(I458*H458,2)</f>
        <v>0</v>
      </c>
      <c r="K458" s="178"/>
      <c r="L458" s="40"/>
      <c r="M458" s="179" t="s">
        <v>21</v>
      </c>
      <c r="N458" s="180" t="s">
        <v>45</v>
      </c>
      <c r="O458" s="65"/>
      <c r="P458" s="181">
        <f>O458*H458</f>
        <v>0</v>
      </c>
      <c r="Q458" s="181">
        <v>0.00019</v>
      </c>
      <c r="R458" s="181">
        <f>Q458*H458</f>
        <v>0.0038000000000000004</v>
      </c>
      <c r="S458" s="181">
        <v>0</v>
      </c>
      <c r="T458" s="182">
        <f>S458*H458</f>
        <v>0</v>
      </c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R458" s="183" t="s">
        <v>121</v>
      </c>
      <c r="AT458" s="183" t="s">
        <v>117</v>
      </c>
      <c r="AU458" s="183" t="s">
        <v>83</v>
      </c>
      <c r="AY458" s="18" t="s">
        <v>115</v>
      </c>
      <c r="BE458" s="184">
        <f>IF(N458="základní",J458,0)</f>
        <v>0</v>
      </c>
      <c r="BF458" s="184">
        <f>IF(N458="snížená",J458,0)</f>
        <v>0</v>
      </c>
      <c r="BG458" s="184">
        <f>IF(N458="zákl. přenesená",J458,0)</f>
        <v>0</v>
      </c>
      <c r="BH458" s="184">
        <f>IF(N458="sníž. přenesená",J458,0)</f>
        <v>0</v>
      </c>
      <c r="BI458" s="184">
        <f>IF(N458="nulová",J458,0)</f>
        <v>0</v>
      </c>
      <c r="BJ458" s="18" t="s">
        <v>79</v>
      </c>
      <c r="BK458" s="184">
        <f>ROUND(I458*H458,2)</f>
        <v>0</v>
      </c>
      <c r="BL458" s="18" t="s">
        <v>121</v>
      </c>
      <c r="BM458" s="183" t="s">
        <v>577</v>
      </c>
    </row>
    <row r="459" spans="1:47" s="2" customFormat="1" ht="11.25">
      <c r="A459" s="35"/>
      <c r="B459" s="36"/>
      <c r="C459" s="37"/>
      <c r="D459" s="185" t="s">
        <v>123</v>
      </c>
      <c r="E459" s="37"/>
      <c r="F459" s="186" t="s">
        <v>380</v>
      </c>
      <c r="G459" s="37"/>
      <c r="H459" s="37"/>
      <c r="I459" s="187"/>
      <c r="J459" s="37"/>
      <c r="K459" s="37"/>
      <c r="L459" s="40"/>
      <c r="M459" s="188"/>
      <c r="N459" s="189"/>
      <c r="O459" s="65"/>
      <c r="P459" s="65"/>
      <c r="Q459" s="65"/>
      <c r="R459" s="65"/>
      <c r="S459" s="65"/>
      <c r="T459" s="66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T459" s="18" t="s">
        <v>123</v>
      </c>
      <c r="AU459" s="18" t="s">
        <v>83</v>
      </c>
    </row>
    <row r="460" spans="1:47" s="2" customFormat="1" ht="11.25">
      <c r="A460" s="35"/>
      <c r="B460" s="36"/>
      <c r="C460" s="37"/>
      <c r="D460" s="190" t="s">
        <v>125</v>
      </c>
      <c r="E460" s="37"/>
      <c r="F460" s="191" t="s">
        <v>381</v>
      </c>
      <c r="G460" s="37"/>
      <c r="H460" s="37"/>
      <c r="I460" s="187"/>
      <c r="J460" s="37"/>
      <c r="K460" s="37"/>
      <c r="L460" s="40"/>
      <c r="M460" s="188"/>
      <c r="N460" s="189"/>
      <c r="O460" s="65"/>
      <c r="P460" s="65"/>
      <c r="Q460" s="65"/>
      <c r="R460" s="65"/>
      <c r="S460" s="65"/>
      <c r="T460" s="66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T460" s="18" t="s">
        <v>125</v>
      </c>
      <c r="AU460" s="18" t="s">
        <v>83</v>
      </c>
    </row>
    <row r="461" spans="1:65" s="2" customFormat="1" ht="21.75" customHeight="1">
      <c r="A461" s="35"/>
      <c r="B461" s="36"/>
      <c r="C461" s="171" t="s">
        <v>578</v>
      </c>
      <c r="D461" s="171" t="s">
        <v>117</v>
      </c>
      <c r="E461" s="172" t="s">
        <v>387</v>
      </c>
      <c r="F461" s="173" t="s">
        <v>388</v>
      </c>
      <c r="G461" s="174" t="s">
        <v>168</v>
      </c>
      <c r="H461" s="175">
        <v>10</v>
      </c>
      <c r="I461" s="176">
        <v>0</v>
      </c>
      <c r="J461" s="177">
        <f>ROUND(I461*H461,2)</f>
        <v>0</v>
      </c>
      <c r="K461" s="178"/>
      <c r="L461" s="40"/>
      <c r="M461" s="179" t="s">
        <v>21</v>
      </c>
      <c r="N461" s="180" t="s">
        <v>45</v>
      </c>
      <c r="O461" s="65"/>
      <c r="P461" s="181">
        <f>O461*H461</f>
        <v>0</v>
      </c>
      <c r="Q461" s="181">
        <v>9E-05</v>
      </c>
      <c r="R461" s="181">
        <f>Q461*H461</f>
        <v>0.0009000000000000001</v>
      </c>
      <c r="S461" s="181">
        <v>0</v>
      </c>
      <c r="T461" s="182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183" t="s">
        <v>121</v>
      </c>
      <c r="AT461" s="183" t="s">
        <v>117</v>
      </c>
      <c r="AU461" s="183" t="s">
        <v>83</v>
      </c>
      <c r="AY461" s="18" t="s">
        <v>115</v>
      </c>
      <c r="BE461" s="184">
        <f>IF(N461="základní",J461,0)</f>
        <v>0</v>
      </c>
      <c r="BF461" s="184">
        <f>IF(N461="snížená",J461,0)</f>
        <v>0</v>
      </c>
      <c r="BG461" s="184">
        <f>IF(N461="zákl. přenesená",J461,0)</f>
        <v>0</v>
      </c>
      <c r="BH461" s="184">
        <f>IF(N461="sníž. přenesená",J461,0)</f>
        <v>0</v>
      </c>
      <c r="BI461" s="184">
        <f>IF(N461="nulová",J461,0)</f>
        <v>0</v>
      </c>
      <c r="BJ461" s="18" t="s">
        <v>79</v>
      </c>
      <c r="BK461" s="184">
        <f>ROUND(I461*H461,2)</f>
        <v>0</v>
      </c>
      <c r="BL461" s="18" t="s">
        <v>121</v>
      </c>
      <c r="BM461" s="183" t="s">
        <v>579</v>
      </c>
    </row>
    <row r="462" spans="1:47" s="2" customFormat="1" ht="11.25">
      <c r="A462" s="35"/>
      <c r="B462" s="36"/>
      <c r="C462" s="37"/>
      <c r="D462" s="185" t="s">
        <v>123</v>
      </c>
      <c r="E462" s="37"/>
      <c r="F462" s="186" t="s">
        <v>390</v>
      </c>
      <c r="G462" s="37"/>
      <c r="H462" s="37"/>
      <c r="I462" s="187"/>
      <c r="J462" s="37"/>
      <c r="K462" s="37"/>
      <c r="L462" s="40"/>
      <c r="M462" s="188"/>
      <c r="N462" s="189"/>
      <c r="O462" s="65"/>
      <c r="P462" s="65"/>
      <c r="Q462" s="65"/>
      <c r="R462" s="65"/>
      <c r="S462" s="65"/>
      <c r="T462" s="66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T462" s="18" t="s">
        <v>123</v>
      </c>
      <c r="AU462" s="18" t="s">
        <v>83</v>
      </c>
    </row>
    <row r="463" spans="1:47" s="2" customFormat="1" ht="11.25">
      <c r="A463" s="35"/>
      <c r="B463" s="36"/>
      <c r="C463" s="37"/>
      <c r="D463" s="190" t="s">
        <v>125</v>
      </c>
      <c r="E463" s="37"/>
      <c r="F463" s="191" t="s">
        <v>391</v>
      </c>
      <c r="G463" s="37"/>
      <c r="H463" s="37"/>
      <c r="I463" s="187"/>
      <c r="J463" s="37"/>
      <c r="K463" s="37"/>
      <c r="L463" s="40"/>
      <c r="M463" s="188"/>
      <c r="N463" s="189"/>
      <c r="O463" s="65"/>
      <c r="P463" s="65"/>
      <c r="Q463" s="65"/>
      <c r="R463" s="65"/>
      <c r="S463" s="65"/>
      <c r="T463" s="66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T463" s="18" t="s">
        <v>125</v>
      </c>
      <c r="AU463" s="18" t="s">
        <v>83</v>
      </c>
    </row>
    <row r="464" spans="1:65" s="2" customFormat="1" ht="21.75" customHeight="1">
      <c r="A464" s="35"/>
      <c r="B464" s="36"/>
      <c r="C464" s="171" t="s">
        <v>445</v>
      </c>
      <c r="D464" s="171" t="s">
        <v>117</v>
      </c>
      <c r="E464" s="172" t="s">
        <v>580</v>
      </c>
      <c r="F464" s="173" t="s">
        <v>581</v>
      </c>
      <c r="G464" s="174" t="s">
        <v>168</v>
      </c>
      <c r="H464" s="175">
        <v>5</v>
      </c>
      <c r="I464" s="176">
        <v>0</v>
      </c>
      <c r="J464" s="177">
        <f>ROUND(I464*H464,2)</f>
        <v>0</v>
      </c>
      <c r="K464" s="178"/>
      <c r="L464" s="40"/>
      <c r="M464" s="179" t="s">
        <v>21</v>
      </c>
      <c r="N464" s="180" t="s">
        <v>45</v>
      </c>
      <c r="O464" s="65"/>
      <c r="P464" s="181">
        <f>O464*H464</f>
        <v>0</v>
      </c>
      <c r="Q464" s="181">
        <v>0.00491</v>
      </c>
      <c r="R464" s="181">
        <f>Q464*H464</f>
        <v>0.024550000000000002</v>
      </c>
      <c r="S464" s="181">
        <v>0</v>
      </c>
      <c r="T464" s="182">
        <f>S464*H464</f>
        <v>0</v>
      </c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R464" s="183" t="s">
        <v>475</v>
      </c>
      <c r="AT464" s="183" t="s">
        <v>117</v>
      </c>
      <c r="AU464" s="183" t="s">
        <v>83</v>
      </c>
      <c r="AY464" s="18" t="s">
        <v>115</v>
      </c>
      <c r="BE464" s="184">
        <f>IF(N464="základní",J464,0)</f>
        <v>0</v>
      </c>
      <c r="BF464" s="184">
        <f>IF(N464="snížená",J464,0)</f>
        <v>0</v>
      </c>
      <c r="BG464" s="184">
        <f>IF(N464="zákl. přenesená",J464,0)</f>
        <v>0</v>
      </c>
      <c r="BH464" s="184">
        <f>IF(N464="sníž. přenesená",J464,0)</f>
        <v>0</v>
      </c>
      <c r="BI464" s="184">
        <f>IF(N464="nulová",J464,0)</f>
        <v>0</v>
      </c>
      <c r="BJ464" s="18" t="s">
        <v>79</v>
      </c>
      <c r="BK464" s="184">
        <f>ROUND(I464*H464,2)</f>
        <v>0</v>
      </c>
      <c r="BL464" s="18" t="s">
        <v>475</v>
      </c>
      <c r="BM464" s="183" t="s">
        <v>582</v>
      </c>
    </row>
    <row r="465" spans="1:47" s="2" customFormat="1" ht="19.5">
      <c r="A465" s="35"/>
      <c r="B465" s="36"/>
      <c r="C465" s="37"/>
      <c r="D465" s="185" t="s">
        <v>123</v>
      </c>
      <c r="E465" s="37"/>
      <c r="F465" s="186" t="s">
        <v>583</v>
      </c>
      <c r="G465" s="37"/>
      <c r="H465" s="37"/>
      <c r="I465" s="187"/>
      <c r="J465" s="37"/>
      <c r="K465" s="37"/>
      <c r="L465" s="40"/>
      <c r="M465" s="188"/>
      <c r="N465" s="189"/>
      <c r="O465" s="65"/>
      <c r="P465" s="65"/>
      <c r="Q465" s="65"/>
      <c r="R465" s="65"/>
      <c r="S465" s="65"/>
      <c r="T465" s="66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T465" s="18" t="s">
        <v>123</v>
      </c>
      <c r="AU465" s="18" t="s">
        <v>83</v>
      </c>
    </row>
    <row r="466" spans="1:47" s="2" customFormat="1" ht="11.25">
      <c r="A466" s="35"/>
      <c r="B466" s="36"/>
      <c r="C466" s="37"/>
      <c r="D466" s="190" t="s">
        <v>125</v>
      </c>
      <c r="E466" s="37"/>
      <c r="F466" s="191" t="s">
        <v>584</v>
      </c>
      <c r="G466" s="37"/>
      <c r="H466" s="37"/>
      <c r="I466" s="187"/>
      <c r="J466" s="37"/>
      <c r="K466" s="37"/>
      <c r="L466" s="40"/>
      <c r="M466" s="188"/>
      <c r="N466" s="189"/>
      <c r="O466" s="65"/>
      <c r="P466" s="65"/>
      <c r="Q466" s="65"/>
      <c r="R466" s="65"/>
      <c r="S466" s="65"/>
      <c r="T466" s="66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T466" s="18" t="s">
        <v>125</v>
      </c>
      <c r="AU466" s="18" t="s">
        <v>83</v>
      </c>
    </row>
    <row r="467" spans="1:65" s="2" customFormat="1" ht="21.75" customHeight="1">
      <c r="A467" s="35"/>
      <c r="B467" s="36"/>
      <c r="C467" s="171" t="s">
        <v>585</v>
      </c>
      <c r="D467" s="171" t="s">
        <v>117</v>
      </c>
      <c r="E467" s="172" t="s">
        <v>586</v>
      </c>
      <c r="F467" s="173" t="s">
        <v>587</v>
      </c>
      <c r="G467" s="174" t="s">
        <v>317</v>
      </c>
      <c r="H467" s="175">
        <v>2</v>
      </c>
      <c r="I467" s="176">
        <v>0</v>
      </c>
      <c r="J467" s="177">
        <f>ROUND(I467*H467,2)</f>
        <v>0</v>
      </c>
      <c r="K467" s="178"/>
      <c r="L467" s="40"/>
      <c r="M467" s="179" t="s">
        <v>21</v>
      </c>
      <c r="N467" s="180" t="s">
        <v>45</v>
      </c>
      <c r="O467" s="65"/>
      <c r="P467" s="181">
        <f>O467*H467</f>
        <v>0</v>
      </c>
      <c r="Q467" s="181">
        <v>0.00046</v>
      </c>
      <c r="R467" s="181">
        <f>Q467*H467</f>
        <v>0.00092</v>
      </c>
      <c r="S467" s="181">
        <v>0</v>
      </c>
      <c r="T467" s="182">
        <f>S467*H467</f>
        <v>0</v>
      </c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R467" s="183" t="s">
        <v>121</v>
      </c>
      <c r="AT467" s="183" t="s">
        <v>117</v>
      </c>
      <c r="AU467" s="183" t="s">
        <v>83</v>
      </c>
      <c r="AY467" s="18" t="s">
        <v>115</v>
      </c>
      <c r="BE467" s="184">
        <f>IF(N467="základní",J467,0)</f>
        <v>0</v>
      </c>
      <c r="BF467" s="184">
        <f>IF(N467="snížená",J467,0)</f>
        <v>0</v>
      </c>
      <c r="BG467" s="184">
        <f>IF(N467="zákl. přenesená",J467,0)</f>
        <v>0</v>
      </c>
      <c r="BH467" s="184">
        <f>IF(N467="sníž. přenesená",J467,0)</f>
        <v>0</v>
      </c>
      <c r="BI467" s="184">
        <f>IF(N467="nulová",J467,0)</f>
        <v>0</v>
      </c>
      <c r="BJ467" s="18" t="s">
        <v>79</v>
      </c>
      <c r="BK467" s="184">
        <f>ROUND(I467*H467,2)</f>
        <v>0</v>
      </c>
      <c r="BL467" s="18" t="s">
        <v>121</v>
      </c>
      <c r="BM467" s="183" t="s">
        <v>588</v>
      </c>
    </row>
    <row r="468" spans="1:47" s="2" customFormat="1" ht="19.5">
      <c r="A468" s="35"/>
      <c r="B468" s="36"/>
      <c r="C468" s="37"/>
      <c r="D468" s="185" t="s">
        <v>123</v>
      </c>
      <c r="E468" s="37"/>
      <c r="F468" s="186" t="s">
        <v>589</v>
      </c>
      <c r="G468" s="37"/>
      <c r="H468" s="37"/>
      <c r="I468" s="187"/>
      <c r="J468" s="37"/>
      <c r="K468" s="37"/>
      <c r="L468" s="40"/>
      <c r="M468" s="188"/>
      <c r="N468" s="189"/>
      <c r="O468" s="65"/>
      <c r="P468" s="65"/>
      <c r="Q468" s="65"/>
      <c r="R468" s="65"/>
      <c r="S468" s="65"/>
      <c r="T468" s="66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T468" s="18" t="s">
        <v>123</v>
      </c>
      <c r="AU468" s="18" t="s">
        <v>83</v>
      </c>
    </row>
    <row r="469" spans="1:47" s="2" customFormat="1" ht="11.25">
      <c r="A469" s="35"/>
      <c r="B469" s="36"/>
      <c r="C469" s="37"/>
      <c r="D469" s="190" t="s">
        <v>125</v>
      </c>
      <c r="E469" s="37"/>
      <c r="F469" s="191" t="s">
        <v>590</v>
      </c>
      <c r="G469" s="37"/>
      <c r="H469" s="37"/>
      <c r="I469" s="187"/>
      <c r="J469" s="37"/>
      <c r="K469" s="37"/>
      <c r="L469" s="40"/>
      <c r="M469" s="188"/>
      <c r="N469" s="189"/>
      <c r="O469" s="65"/>
      <c r="P469" s="65"/>
      <c r="Q469" s="65"/>
      <c r="R469" s="65"/>
      <c r="S469" s="65"/>
      <c r="T469" s="66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T469" s="18" t="s">
        <v>125</v>
      </c>
      <c r="AU469" s="18" t="s">
        <v>83</v>
      </c>
    </row>
    <row r="470" spans="1:65" s="2" customFormat="1" ht="33" customHeight="1">
      <c r="A470" s="35"/>
      <c r="B470" s="36"/>
      <c r="C470" s="225" t="s">
        <v>591</v>
      </c>
      <c r="D470" s="225" t="s">
        <v>173</v>
      </c>
      <c r="E470" s="226" t="s">
        <v>592</v>
      </c>
      <c r="F470" s="227" t="s">
        <v>593</v>
      </c>
      <c r="G470" s="228" t="s">
        <v>168</v>
      </c>
      <c r="H470" s="229">
        <v>6</v>
      </c>
      <c r="I470" s="230">
        <v>0</v>
      </c>
      <c r="J470" s="231">
        <f>ROUND(I470*H470,2)</f>
        <v>0</v>
      </c>
      <c r="K470" s="232"/>
      <c r="L470" s="233"/>
      <c r="M470" s="234" t="s">
        <v>21</v>
      </c>
      <c r="N470" s="235" t="s">
        <v>45</v>
      </c>
      <c r="O470" s="65"/>
      <c r="P470" s="181">
        <f>O470*H470</f>
        <v>0</v>
      </c>
      <c r="Q470" s="181">
        <v>0</v>
      </c>
      <c r="R470" s="181">
        <f>Q470*H470</f>
        <v>0</v>
      </c>
      <c r="S470" s="181">
        <v>0</v>
      </c>
      <c r="T470" s="182">
        <f>S470*H470</f>
        <v>0</v>
      </c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R470" s="183" t="s">
        <v>594</v>
      </c>
      <c r="AT470" s="183" t="s">
        <v>173</v>
      </c>
      <c r="AU470" s="183" t="s">
        <v>83</v>
      </c>
      <c r="AY470" s="18" t="s">
        <v>115</v>
      </c>
      <c r="BE470" s="184">
        <f>IF(N470="základní",J470,0)</f>
        <v>0</v>
      </c>
      <c r="BF470" s="184">
        <f>IF(N470="snížená",J470,0)</f>
        <v>0</v>
      </c>
      <c r="BG470" s="184">
        <f>IF(N470="zákl. přenesená",J470,0)</f>
        <v>0</v>
      </c>
      <c r="BH470" s="184">
        <f>IF(N470="sníž. přenesená",J470,0)</f>
        <v>0</v>
      </c>
      <c r="BI470" s="184">
        <f>IF(N470="nulová",J470,0)</f>
        <v>0</v>
      </c>
      <c r="BJ470" s="18" t="s">
        <v>79</v>
      </c>
      <c r="BK470" s="184">
        <f>ROUND(I470*H470,2)</f>
        <v>0</v>
      </c>
      <c r="BL470" s="18" t="s">
        <v>475</v>
      </c>
      <c r="BM470" s="183" t="s">
        <v>595</v>
      </c>
    </row>
    <row r="471" spans="1:47" s="2" customFormat="1" ht="19.5">
      <c r="A471" s="35"/>
      <c r="B471" s="36"/>
      <c r="C471" s="37"/>
      <c r="D471" s="185" t="s">
        <v>123</v>
      </c>
      <c r="E471" s="37"/>
      <c r="F471" s="186" t="s">
        <v>593</v>
      </c>
      <c r="G471" s="37"/>
      <c r="H471" s="37"/>
      <c r="I471" s="187"/>
      <c r="J471" s="37"/>
      <c r="K471" s="37"/>
      <c r="L471" s="40"/>
      <c r="M471" s="188"/>
      <c r="N471" s="189"/>
      <c r="O471" s="65"/>
      <c r="P471" s="65"/>
      <c r="Q471" s="65"/>
      <c r="R471" s="65"/>
      <c r="S471" s="65"/>
      <c r="T471" s="66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T471" s="18" t="s">
        <v>123</v>
      </c>
      <c r="AU471" s="18" t="s">
        <v>83</v>
      </c>
    </row>
    <row r="472" spans="1:65" s="2" customFormat="1" ht="24.2" customHeight="1">
      <c r="A472" s="35"/>
      <c r="B472" s="36"/>
      <c r="C472" s="171" t="s">
        <v>596</v>
      </c>
      <c r="D472" s="171" t="s">
        <v>117</v>
      </c>
      <c r="E472" s="172" t="s">
        <v>597</v>
      </c>
      <c r="F472" s="173" t="s">
        <v>598</v>
      </c>
      <c r="G472" s="174" t="s">
        <v>317</v>
      </c>
      <c r="H472" s="175">
        <v>1</v>
      </c>
      <c r="I472" s="176">
        <v>0</v>
      </c>
      <c r="J472" s="177">
        <f>ROUND(I472*H472,2)</f>
        <v>0</v>
      </c>
      <c r="K472" s="178"/>
      <c r="L472" s="40"/>
      <c r="M472" s="179" t="s">
        <v>21</v>
      </c>
      <c r="N472" s="180" t="s">
        <v>45</v>
      </c>
      <c r="O472" s="65"/>
      <c r="P472" s="181">
        <f>O472*H472</f>
        <v>0</v>
      </c>
      <c r="Q472" s="181">
        <v>0.02106</v>
      </c>
      <c r="R472" s="181">
        <f>Q472*H472</f>
        <v>0.02106</v>
      </c>
      <c r="S472" s="181">
        <v>0</v>
      </c>
      <c r="T472" s="182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183" t="s">
        <v>241</v>
      </c>
      <c r="AT472" s="183" t="s">
        <v>117</v>
      </c>
      <c r="AU472" s="183" t="s">
        <v>83</v>
      </c>
      <c r="AY472" s="18" t="s">
        <v>115</v>
      </c>
      <c r="BE472" s="184">
        <f>IF(N472="základní",J472,0)</f>
        <v>0</v>
      </c>
      <c r="BF472" s="184">
        <f>IF(N472="snížená",J472,0)</f>
        <v>0</v>
      </c>
      <c r="BG472" s="184">
        <f>IF(N472="zákl. přenesená",J472,0)</f>
        <v>0</v>
      </c>
      <c r="BH472" s="184">
        <f>IF(N472="sníž. přenesená",J472,0)</f>
        <v>0</v>
      </c>
      <c r="BI472" s="184">
        <f>IF(N472="nulová",J472,0)</f>
        <v>0</v>
      </c>
      <c r="BJ472" s="18" t="s">
        <v>79</v>
      </c>
      <c r="BK472" s="184">
        <f>ROUND(I472*H472,2)</f>
        <v>0</v>
      </c>
      <c r="BL472" s="18" t="s">
        <v>241</v>
      </c>
      <c r="BM472" s="183" t="s">
        <v>599</v>
      </c>
    </row>
    <row r="473" spans="1:47" s="2" customFormat="1" ht="11.25">
      <c r="A473" s="35"/>
      <c r="B473" s="36"/>
      <c r="C473" s="37"/>
      <c r="D473" s="185" t="s">
        <v>123</v>
      </c>
      <c r="E473" s="37"/>
      <c r="F473" s="186" t="s">
        <v>600</v>
      </c>
      <c r="G473" s="37"/>
      <c r="H473" s="37"/>
      <c r="I473" s="187"/>
      <c r="J473" s="37"/>
      <c r="K473" s="37"/>
      <c r="L473" s="40"/>
      <c r="M473" s="188"/>
      <c r="N473" s="189"/>
      <c r="O473" s="65"/>
      <c r="P473" s="65"/>
      <c r="Q473" s="65"/>
      <c r="R473" s="65"/>
      <c r="S473" s="65"/>
      <c r="T473" s="66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T473" s="18" t="s">
        <v>123</v>
      </c>
      <c r="AU473" s="18" t="s">
        <v>83</v>
      </c>
    </row>
    <row r="474" spans="1:47" s="2" customFormat="1" ht="11.25">
      <c r="A474" s="35"/>
      <c r="B474" s="36"/>
      <c r="C474" s="37"/>
      <c r="D474" s="190" t="s">
        <v>125</v>
      </c>
      <c r="E474" s="37"/>
      <c r="F474" s="191" t="s">
        <v>601</v>
      </c>
      <c r="G474" s="37"/>
      <c r="H474" s="37"/>
      <c r="I474" s="187"/>
      <c r="J474" s="37"/>
      <c r="K474" s="37"/>
      <c r="L474" s="40"/>
      <c r="M474" s="188"/>
      <c r="N474" s="189"/>
      <c r="O474" s="65"/>
      <c r="P474" s="65"/>
      <c r="Q474" s="65"/>
      <c r="R474" s="65"/>
      <c r="S474" s="65"/>
      <c r="T474" s="66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T474" s="18" t="s">
        <v>125</v>
      </c>
      <c r="AU474" s="18" t="s">
        <v>83</v>
      </c>
    </row>
    <row r="475" spans="2:63" s="12" customFormat="1" ht="22.9" customHeight="1">
      <c r="B475" s="155"/>
      <c r="C475" s="156"/>
      <c r="D475" s="157" t="s">
        <v>73</v>
      </c>
      <c r="E475" s="169" t="s">
        <v>602</v>
      </c>
      <c r="F475" s="169" t="s">
        <v>603</v>
      </c>
      <c r="G475" s="156"/>
      <c r="H475" s="156"/>
      <c r="I475" s="159"/>
      <c r="J475" s="170">
        <f>BK475</f>
        <v>0</v>
      </c>
      <c r="K475" s="156"/>
      <c r="L475" s="161"/>
      <c r="M475" s="162"/>
      <c r="N475" s="163"/>
      <c r="O475" s="163"/>
      <c r="P475" s="164">
        <f>SUM(P476:P490)</f>
        <v>0</v>
      </c>
      <c r="Q475" s="163"/>
      <c r="R475" s="164">
        <f>SUM(R476:R490)</f>
        <v>0</v>
      </c>
      <c r="S475" s="163"/>
      <c r="T475" s="165">
        <f>SUM(T476:T490)</f>
        <v>0</v>
      </c>
      <c r="AR475" s="166" t="s">
        <v>79</v>
      </c>
      <c r="AT475" s="167" t="s">
        <v>73</v>
      </c>
      <c r="AU475" s="167" t="s">
        <v>79</v>
      </c>
      <c r="AY475" s="166" t="s">
        <v>115</v>
      </c>
      <c r="BK475" s="168">
        <f>SUM(BK476:BK490)</f>
        <v>0</v>
      </c>
    </row>
    <row r="476" spans="1:65" s="2" customFormat="1" ht="16.5" customHeight="1">
      <c r="A476" s="35"/>
      <c r="B476" s="36"/>
      <c r="C476" s="171" t="s">
        <v>604</v>
      </c>
      <c r="D476" s="171" t="s">
        <v>117</v>
      </c>
      <c r="E476" s="172" t="s">
        <v>605</v>
      </c>
      <c r="F476" s="173" t="s">
        <v>606</v>
      </c>
      <c r="G476" s="174" t="s">
        <v>250</v>
      </c>
      <c r="H476" s="175">
        <v>17.338</v>
      </c>
      <c r="I476" s="176"/>
      <c r="J476" s="177">
        <f>ROUND(I476*H476,2)</f>
        <v>0</v>
      </c>
      <c r="K476" s="178"/>
      <c r="L476" s="40"/>
      <c r="M476" s="179" t="s">
        <v>21</v>
      </c>
      <c r="N476" s="180" t="s">
        <v>45</v>
      </c>
      <c r="O476" s="65"/>
      <c r="P476" s="181">
        <f>O476*H476</f>
        <v>0</v>
      </c>
      <c r="Q476" s="181">
        <v>0</v>
      </c>
      <c r="R476" s="181">
        <f>Q476*H476</f>
        <v>0</v>
      </c>
      <c r="S476" s="181">
        <v>0</v>
      </c>
      <c r="T476" s="182">
        <f>S476*H476</f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183" t="s">
        <v>121</v>
      </c>
      <c r="AT476" s="183" t="s">
        <v>117</v>
      </c>
      <c r="AU476" s="183" t="s">
        <v>83</v>
      </c>
      <c r="AY476" s="18" t="s">
        <v>115</v>
      </c>
      <c r="BE476" s="184">
        <f>IF(N476="základní",J476,0)</f>
        <v>0</v>
      </c>
      <c r="BF476" s="184">
        <f>IF(N476="snížená",J476,0)</f>
        <v>0</v>
      </c>
      <c r="BG476" s="184">
        <f>IF(N476="zákl. přenesená",J476,0)</f>
        <v>0</v>
      </c>
      <c r="BH476" s="184">
        <f>IF(N476="sníž. přenesená",J476,0)</f>
        <v>0</v>
      </c>
      <c r="BI476" s="184">
        <f>IF(N476="nulová",J476,0)</f>
        <v>0</v>
      </c>
      <c r="BJ476" s="18" t="s">
        <v>79</v>
      </c>
      <c r="BK476" s="184">
        <f>ROUND(I476*H476,2)</f>
        <v>0</v>
      </c>
      <c r="BL476" s="18" t="s">
        <v>121</v>
      </c>
      <c r="BM476" s="183" t="s">
        <v>607</v>
      </c>
    </row>
    <row r="477" spans="1:47" s="2" customFormat="1" ht="19.5">
      <c r="A477" s="35"/>
      <c r="B477" s="36"/>
      <c r="C477" s="37"/>
      <c r="D477" s="185" t="s">
        <v>123</v>
      </c>
      <c r="E477" s="37"/>
      <c r="F477" s="186" t="s">
        <v>608</v>
      </c>
      <c r="G477" s="37"/>
      <c r="H477" s="37"/>
      <c r="I477" s="187"/>
      <c r="J477" s="37"/>
      <c r="K477" s="37"/>
      <c r="L477" s="40"/>
      <c r="M477" s="188"/>
      <c r="N477" s="189"/>
      <c r="O477" s="65"/>
      <c r="P477" s="65"/>
      <c r="Q477" s="65"/>
      <c r="R477" s="65"/>
      <c r="S477" s="65"/>
      <c r="T477" s="66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T477" s="18" t="s">
        <v>123</v>
      </c>
      <c r="AU477" s="18" t="s">
        <v>83</v>
      </c>
    </row>
    <row r="478" spans="1:47" s="2" customFormat="1" ht="11.25">
      <c r="A478" s="35"/>
      <c r="B478" s="36"/>
      <c r="C478" s="37"/>
      <c r="D478" s="190" t="s">
        <v>125</v>
      </c>
      <c r="E478" s="37"/>
      <c r="F478" s="191" t="s">
        <v>609</v>
      </c>
      <c r="G478" s="37"/>
      <c r="H478" s="37"/>
      <c r="I478" s="187"/>
      <c r="J478" s="37"/>
      <c r="K478" s="37"/>
      <c r="L478" s="40"/>
      <c r="M478" s="188"/>
      <c r="N478" s="189"/>
      <c r="O478" s="65"/>
      <c r="P478" s="65"/>
      <c r="Q478" s="65"/>
      <c r="R478" s="65"/>
      <c r="S478" s="65"/>
      <c r="T478" s="66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T478" s="18" t="s">
        <v>125</v>
      </c>
      <c r="AU478" s="18" t="s">
        <v>83</v>
      </c>
    </row>
    <row r="479" spans="1:65" s="2" customFormat="1" ht="24.2" customHeight="1">
      <c r="A479" s="35"/>
      <c r="B479" s="36"/>
      <c r="C479" s="171" t="s">
        <v>610</v>
      </c>
      <c r="D479" s="171" t="s">
        <v>117</v>
      </c>
      <c r="E479" s="172" t="s">
        <v>611</v>
      </c>
      <c r="F479" s="173" t="s">
        <v>612</v>
      </c>
      <c r="G479" s="174" t="s">
        <v>250</v>
      </c>
      <c r="H479" s="175">
        <v>346.76</v>
      </c>
      <c r="I479" s="176"/>
      <c r="J479" s="177">
        <f>ROUND(I479*H479,2)</f>
        <v>0</v>
      </c>
      <c r="K479" s="178"/>
      <c r="L479" s="40"/>
      <c r="M479" s="179" t="s">
        <v>21</v>
      </c>
      <c r="N479" s="180" t="s">
        <v>45</v>
      </c>
      <c r="O479" s="65"/>
      <c r="P479" s="181">
        <f>O479*H479</f>
        <v>0</v>
      </c>
      <c r="Q479" s="181">
        <v>0</v>
      </c>
      <c r="R479" s="181">
        <f>Q479*H479</f>
        <v>0</v>
      </c>
      <c r="S479" s="181">
        <v>0</v>
      </c>
      <c r="T479" s="182">
        <f>S479*H479</f>
        <v>0</v>
      </c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R479" s="183" t="s">
        <v>121</v>
      </c>
      <c r="AT479" s="183" t="s">
        <v>117</v>
      </c>
      <c r="AU479" s="183" t="s">
        <v>83</v>
      </c>
      <c r="AY479" s="18" t="s">
        <v>115</v>
      </c>
      <c r="BE479" s="184">
        <f>IF(N479="základní",J479,0)</f>
        <v>0</v>
      </c>
      <c r="BF479" s="184">
        <f>IF(N479="snížená",J479,0)</f>
        <v>0</v>
      </c>
      <c r="BG479" s="184">
        <f>IF(N479="zákl. přenesená",J479,0)</f>
        <v>0</v>
      </c>
      <c r="BH479" s="184">
        <f>IF(N479="sníž. přenesená",J479,0)</f>
        <v>0</v>
      </c>
      <c r="BI479" s="184">
        <f>IF(N479="nulová",J479,0)</f>
        <v>0</v>
      </c>
      <c r="BJ479" s="18" t="s">
        <v>79</v>
      </c>
      <c r="BK479" s="184">
        <f>ROUND(I479*H479,2)</f>
        <v>0</v>
      </c>
      <c r="BL479" s="18" t="s">
        <v>121</v>
      </c>
      <c r="BM479" s="183" t="s">
        <v>613</v>
      </c>
    </row>
    <row r="480" spans="1:47" s="2" customFormat="1" ht="29.25">
      <c r="A480" s="35"/>
      <c r="B480" s="36"/>
      <c r="C480" s="37"/>
      <c r="D480" s="185" t="s">
        <v>123</v>
      </c>
      <c r="E480" s="37"/>
      <c r="F480" s="186" t="s">
        <v>614</v>
      </c>
      <c r="G480" s="37"/>
      <c r="H480" s="37"/>
      <c r="I480" s="187"/>
      <c r="J480" s="37"/>
      <c r="K480" s="37"/>
      <c r="L480" s="40"/>
      <c r="M480" s="188"/>
      <c r="N480" s="189"/>
      <c r="O480" s="65"/>
      <c r="P480" s="65"/>
      <c r="Q480" s="65"/>
      <c r="R480" s="65"/>
      <c r="S480" s="65"/>
      <c r="T480" s="66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T480" s="18" t="s">
        <v>123</v>
      </c>
      <c r="AU480" s="18" t="s">
        <v>83</v>
      </c>
    </row>
    <row r="481" spans="1:47" s="2" customFormat="1" ht="11.25">
      <c r="A481" s="35"/>
      <c r="B481" s="36"/>
      <c r="C481" s="37"/>
      <c r="D481" s="190" t="s">
        <v>125</v>
      </c>
      <c r="E481" s="37"/>
      <c r="F481" s="191" t="s">
        <v>615</v>
      </c>
      <c r="G481" s="37"/>
      <c r="H481" s="37"/>
      <c r="I481" s="187"/>
      <c r="J481" s="37"/>
      <c r="K481" s="37"/>
      <c r="L481" s="40"/>
      <c r="M481" s="188"/>
      <c r="N481" s="189"/>
      <c r="O481" s="65"/>
      <c r="P481" s="65"/>
      <c r="Q481" s="65"/>
      <c r="R481" s="65"/>
      <c r="S481" s="65"/>
      <c r="T481" s="66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T481" s="18" t="s">
        <v>125</v>
      </c>
      <c r="AU481" s="18" t="s">
        <v>83</v>
      </c>
    </row>
    <row r="482" spans="2:51" s="13" customFormat="1" ht="11.25">
      <c r="B482" s="192"/>
      <c r="C482" s="193"/>
      <c r="D482" s="185" t="s">
        <v>127</v>
      </c>
      <c r="E482" s="194" t="s">
        <v>21</v>
      </c>
      <c r="F482" s="195" t="s">
        <v>616</v>
      </c>
      <c r="G482" s="193"/>
      <c r="H482" s="196">
        <v>346.76</v>
      </c>
      <c r="I482" s="197"/>
      <c r="J482" s="193"/>
      <c r="K482" s="193"/>
      <c r="L482" s="198"/>
      <c r="M482" s="199"/>
      <c r="N482" s="200"/>
      <c r="O482" s="200"/>
      <c r="P482" s="200"/>
      <c r="Q482" s="200"/>
      <c r="R482" s="200"/>
      <c r="S482" s="200"/>
      <c r="T482" s="201"/>
      <c r="AT482" s="202" t="s">
        <v>127</v>
      </c>
      <c r="AU482" s="202" t="s">
        <v>83</v>
      </c>
      <c r="AV482" s="13" t="s">
        <v>83</v>
      </c>
      <c r="AW482" s="13" t="s">
        <v>35</v>
      </c>
      <c r="AX482" s="13" t="s">
        <v>79</v>
      </c>
      <c r="AY482" s="202" t="s">
        <v>115</v>
      </c>
    </row>
    <row r="483" spans="1:65" s="2" customFormat="1" ht="24.2" customHeight="1">
      <c r="A483" s="35"/>
      <c r="B483" s="36"/>
      <c r="C483" s="171" t="s">
        <v>617</v>
      </c>
      <c r="D483" s="171" t="s">
        <v>117</v>
      </c>
      <c r="E483" s="172" t="s">
        <v>618</v>
      </c>
      <c r="F483" s="173" t="s">
        <v>619</v>
      </c>
      <c r="G483" s="174" t="s">
        <v>250</v>
      </c>
      <c r="H483" s="175">
        <v>17.338</v>
      </c>
      <c r="I483" s="176"/>
      <c r="J483" s="177">
        <f>ROUND(I483*H483,2)</f>
        <v>0</v>
      </c>
      <c r="K483" s="178"/>
      <c r="L483" s="40"/>
      <c r="M483" s="179" t="s">
        <v>21</v>
      </c>
      <c r="N483" s="180" t="s">
        <v>45</v>
      </c>
      <c r="O483" s="65"/>
      <c r="P483" s="181">
        <f>O483*H483</f>
        <v>0</v>
      </c>
      <c r="Q483" s="181">
        <v>0</v>
      </c>
      <c r="R483" s="181">
        <f>Q483*H483</f>
        <v>0</v>
      </c>
      <c r="S483" s="181">
        <v>0</v>
      </c>
      <c r="T483" s="182">
        <f>S483*H483</f>
        <v>0</v>
      </c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R483" s="183" t="s">
        <v>121</v>
      </c>
      <c r="AT483" s="183" t="s">
        <v>117</v>
      </c>
      <c r="AU483" s="183" t="s">
        <v>83</v>
      </c>
      <c r="AY483" s="18" t="s">
        <v>115</v>
      </c>
      <c r="BE483" s="184">
        <f>IF(N483="základní",J483,0)</f>
        <v>0</v>
      </c>
      <c r="BF483" s="184">
        <f>IF(N483="snížená",J483,0)</f>
        <v>0</v>
      </c>
      <c r="BG483" s="184">
        <f>IF(N483="zákl. přenesená",J483,0)</f>
        <v>0</v>
      </c>
      <c r="BH483" s="184">
        <f>IF(N483="sníž. přenesená",J483,0)</f>
        <v>0</v>
      </c>
      <c r="BI483" s="184">
        <f>IF(N483="nulová",J483,0)</f>
        <v>0</v>
      </c>
      <c r="BJ483" s="18" t="s">
        <v>79</v>
      </c>
      <c r="BK483" s="184">
        <f>ROUND(I483*H483,2)</f>
        <v>0</v>
      </c>
      <c r="BL483" s="18" t="s">
        <v>121</v>
      </c>
      <c r="BM483" s="183" t="s">
        <v>620</v>
      </c>
    </row>
    <row r="484" spans="1:47" s="2" customFormat="1" ht="19.5">
      <c r="A484" s="35"/>
      <c r="B484" s="36"/>
      <c r="C484" s="37"/>
      <c r="D484" s="185" t="s">
        <v>123</v>
      </c>
      <c r="E484" s="37"/>
      <c r="F484" s="186" t="s">
        <v>621</v>
      </c>
      <c r="G484" s="37"/>
      <c r="H484" s="37"/>
      <c r="I484" s="187"/>
      <c r="J484" s="37"/>
      <c r="K484" s="37"/>
      <c r="L484" s="40"/>
      <c r="M484" s="188"/>
      <c r="N484" s="189"/>
      <c r="O484" s="65"/>
      <c r="P484" s="65"/>
      <c r="Q484" s="65"/>
      <c r="R484" s="65"/>
      <c r="S484" s="65"/>
      <c r="T484" s="66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T484" s="18" t="s">
        <v>123</v>
      </c>
      <c r="AU484" s="18" t="s">
        <v>83</v>
      </c>
    </row>
    <row r="485" spans="1:47" s="2" customFormat="1" ht="11.25">
      <c r="A485" s="35"/>
      <c r="B485" s="36"/>
      <c r="C485" s="37"/>
      <c r="D485" s="190" t="s">
        <v>125</v>
      </c>
      <c r="E485" s="37"/>
      <c r="F485" s="191" t="s">
        <v>622</v>
      </c>
      <c r="G485" s="37"/>
      <c r="H485" s="37"/>
      <c r="I485" s="187"/>
      <c r="J485" s="37"/>
      <c r="K485" s="37"/>
      <c r="L485" s="40"/>
      <c r="M485" s="188"/>
      <c r="N485" s="189"/>
      <c r="O485" s="65"/>
      <c r="P485" s="65"/>
      <c r="Q485" s="65"/>
      <c r="R485" s="65"/>
      <c r="S485" s="65"/>
      <c r="T485" s="66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T485" s="18" t="s">
        <v>125</v>
      </c>
      <c r="AU485" s="18" t="s">
        <v>83</v>
      </c>
    </row>
    <row r="486" spans="2:51" s="13" customFormat="1" ht="11.25">
      <c r="B486" s="192"/>
      <c r="C486" s="193"/>
      <c r="D486" s="185" t="s">
        <v>127</v>
      </c>
      <c r="E486" s="194" t="s">
        <v>21</v>
      </c>
      <c r="F486" s="195" t="s">
        <v>623</v>
      </c>
      <c r="G486" s="193"/>
      <c r="H486" s="196">
        <v>17.338</v>
      </c>
      <c r="I486" s="197"/>
      <c r="J486" s="193"/>
      <c r="K486" s="193"/>
      <c r="L486" s="198"/>
      <c r="M486" s="199"/>
      <c r="N486" s="200"/>
      <c r="O486" s="200"/>
      <c r="P486" s="200"/>
      <c r="Q486" s="200"/>
      <c r="R486" s="200"/>
      <c r="S486" s="200"/>
      <c r="T486" s="201"/>
      <c r="AT486" s="202" t="s">
        <v>127</v>
      </c>
      <c r="AU486" s="202" t="s">
        <v>83</v>
      </c>
      <c r="AV486" s="13" t="s">
        <v>83</v>
      </c>
      <c r="AW486" s="13" t="s">
        <v>35</v>
      </c>
      <c r="AX486" s="13" t="s">
        <v>79</v>
      </c>
      <c r="AY486" s="202" t="s">
        <v>115</v>
      </c>
    </row>
    <row r="487" spans="1:65" s="2" customFormat="1" ht="33" customHeight="1">
      <c r="A487" s="35"/>
      <c r="B487" s="36"/>
      <c r="C487" s="171" t="s">
        <v>624</v>
      </c>
      <c r="D487" s="171" t="s">
        <v>117</v>
      </c>
      <c r="E487" s="172" t="s">
        <v>625</v>
      </c>
      <c r="F487" s="173" t="s">
        <v>626</v>
      </c>
      <c r="G487" s="174" t="s">
        <v>250</v>
      </c>
      <c r="H487" s="175">
        <v>17.338</v>
      </c>
      <c r="I487" s="176"/>
      <c r="J487" s="177">
        <f>ROUND(I487*H487,2)</f>
        <v>0</v>
      </c>
      <c r="K487" s="178"/>
      <c r="L487" s="40"/>
      <c r="M487" s="179" t="s">
        <v>21</v>
      </c>
      <c r="N487" s="180" t="s">
        <v>45</v>
      </c>
      <c r="O487" s="65"/>
      <c r="P487" s="181">
        <f>O487*H487</f>
        <v>0</v>
      </c>
      <c r="Q487" s="181">
        <v>0</v>
      </c>
      <c r="R487" s="181">
        <f>Q487*H487</f>
        <v>0</v>
      </c>
      <c r="S487" s="181">
        <v>0</v>
      </c>
      <c r="T487" s="182">
        <f>S487*H487</f>
        <v>0</v>
      </c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R487" s="183" t="s">
        <v>121</v>
      </c>
      <c r="AT487" s="183" t="s">
        <v>117</v>
      </c>
      <c r="AU487" s="183" t="s">
        <v>83</v>
      </c>
      <c r="AY487" s="18" t="s">
        <v>115</v>
      </c>
      <c r="BE487" s="184">
        <f>IF(N487="základní",J487,0)</f>
        <v>0</v>
      </c>
      <c r="BF487" s="184">
        <f>IF(N487="snížená",J487,0)</f>
        <v>0</v>
      </c>
      <c r="BG487" s="184">
        <f>IF(N487="zákl. přenesená",J487,0)</f>
        <v>0</v>
      </c>
      <c r="BH487" s="184">
        <f>IF(N487="sníž. přenesená",J487,0)</f>
        <v>0</v>
      </c>
      <c r="BI487" s="184">
        <f>IF(N487="nulová",J487,0)</f>
        <v>0</v>
      </c>
      <c r="BJ487" s="18" t="s">
        <v>79</v>
      </c>
      <c r="BK487" s="184">
        <f>ROUND(I487*H487,2)</f>
        <v>0</v>
      </c>
      <c r="BL487" s="18" t="s">
        <v>121</v>
      </c>
      <c r="BM487" s="183" t="s">
        <v>627</v>
      </c>
    </row>
    <row r="488" spans="1:47" s="2" customFormat="1" ht="29.25">
      <c r="A488" s="35"/>
      <c r="B488" s="36"/>
      <c r="C488" s="37"/>
      <c r="D488" s="185" t="s">
        <v>123</v>
      </c>
      <c r="E488" s="37"/>
      <c r="F488" s="186" t="s">
        <v>628</v>
      </c>
      <c r="G488" s="37"/>
      <c r="H488" s="37"/>
      <c r="I488" s="187"/>
      <c r="J488" s="37"/>
      <c r="K488" s="37"/>
      <c r="L488" s="40"/>
      <c r="M488" s="188"/>
      <c r="N488" s="189"/>
      <c r="O488" s="65"/>
      <c r="P488" s="65"/>
      <c r="Q488" s="65"/>
      <c r="R488" s="65"/>
      <c r="S488" s="65"/>
      <c r="T488" s="66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T488" s="18" t="s">
        <v>123</v>
      </c>
      <c r="AU488" s="18" t="s">
        <v>83</v>
      </c>
    </row>
    <row r="489" spans="1:47" s="2" customFormat="1" ht="11.25">
      <c r="A489" s="35"/>
      <c r="B489" s="36"/>
      <c r="C489" s="37"/>
      <c r="D489" s="190" t="s">
        <v>125</v>
      </c>
      <c r="E489" s="37"/>
      <c r="F489" s="191" t="s">
        <v>629</v>
      </c>
      <c r="G489" s="37"/>
      <c r="H489" s="37"/>
      <c r="I489" s="187"/>
      <c r="J489" s="37"/>
      <c r="K489" s="37"/>
      <c r="L489" s="40"/>
      <c r="M489" s="188"/>
      <c r="N489" s="189"/>
      <c r="O489" s="65"/>
      <c r="P489" s="65"/>
      <c r="Q489" s="65"/>
      <c r="R489" s="65"/>
      <c r="S489" s="65"/>
      <c r="T489" s="66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T489" s="18" t="s">
        <v>125</v>
      </c>
      <c r="AU489" s="18" t="s">
        <v>83</v>
      </c>
    </row>
    <row r="490" spans="2:51" s="13" customFormat="1" ht="11.25">
      <c r="B490" s="192"/>
      <c r="C490" s="193"/>
      <c r="D490" s="185" t="s">
        <v>127</v>
      </c>
      <c r="E490" s="194" t="s">
        <v>21</v>
      </c>
      <c r="F490" s="195" t="s">
        <v>623</v>
      </c>
      <c r="G490" s="193"/>
      <c r="H490" s="196">
        <v>17.338</v>
      </c>
      <c r="I490" s="197"/>
      <c r="J490" s="193"/>
      <c r="K490" s="193"/>
      <c r="L490" s="198"/>
      <c r="M490" s="199"/>
      <c r="N490" s="200"/>
      <c r="O490" s="200"/>
      <c r="P490" s="200"/>
      <c r="Q490" s="200"/>
      <c r="R490" s="200"/>
      <c r="S490" s="200"/>
      <c r="T490" s="201"/>
      <c r="AT490" s="202" t="s">
        <v>127</v>
      </c>
      <c r="AU490" s="202" t="s">
        <v>83</v>
      </c>
      <c r="AV490" s="13" t="s">
        <v>83</v>
      </c>
      <c r="AW490" s="13" t="s">
        <v>35</v>
      </c>
      <c r="AX490" s="13" t="s">
        <v>79</v>
      </c>
      <c r="AY490" s="202" t="s">
        <v>115</v>
      </c>
    </row>
    <row r="491" spans="2:63" s="12" customFormat="1" ht="22.9" customHeight="1">
      <c r="B491" s="155"/>
      <c r="C491" s="156"/>
      <c r="D491" s="157" t="s">
        <v>73</v>
      </c>
      <c r="E491" s="169" t="s">
        <v>630</v>
      </c>
      <c r="F491" s="169" t="s">
        <v>631</v>
      </c>
      <c r="G491" s="156"/>
      <c r="H491" s="156"/>
      <c r="I491" s="159"/>
      <c r="J491" s="170">
        <f>BK491</f>
        <v>0</v>
      </c>
      <c r="K491" s="156"/>
      <c r="L491" s="161"/>
      <c r="M491" s="162"/>
      <c r="N491" s="163"/>
      <c r="O491" s="163"/>
      <c r="P491" s="164">
        <f>SUM(P492:P495)</f>
        <v>0</v>
      </c>
      <c r="Q491" s="163"/>
      <c r="R491" s="164">
        <f>SUM(R492:R495)</f>
        <v>0</v>
      </c>
      <c r="S491" s="163"/>
      <c r="T491" s="165">
        <f>SUM(T492:T495)</f>
        <v>0</v>
      </c>
      <c r="AR491" s="166" t="s">
        <v>79</v>
      </c>
      <c r="AT491" s="167" t="s">
        <v>73</v>
      </c>
      <c r="AU491" s="167" t="s">
        <v>79</v>
      </c>
      <c r="AY491" s="166" t="s">
        <v>115</v>
      </c>
      <c r="BK491" s="168">
        <f>SUM(BK492:BK495)</f>
        <v>0</v>
      </c>
    </row>
    <row r="492" spans="1:65" s="2" customFormat="1" ht="24.2" customHeight="1">
      <c r="A492" s="35"/>
      <c r="B492" s="36"/>
      <c r="C492" s="171" t="s">
        <v>632</v>
      </c>
      <c r="D492" s="171" t="s">
        <v>117</v>
      </c>
      <c r="E492" s="172" t="s">
        <v>633</v>
      </c>
      <c r="F492" s="173" t="s">
        <v>634</v>
      </c>
      <c r="G492" s="174" t="s">
        <v>250</v>
      </c>
      <c r="H492" s="175">
        <v>93.408</v>
      </c>
      <c r="I492" s="176"/>
      <c r="J492" s="177">
        <f>ROUND(I492*H492,2)</f>
        <v>0</v>
      </c>
      <c r="K492" s="178"/>
      <c r="L492" s="40"/>
      <c r="M492" s="179" t="s">
        <v>21</v>
      </c>
      <c r="N492" s="180" t="s">
        <v>45</v>
      </c>
      <c r="O492" s="65"/>
      <c r="P492" s="181">
        <f>O492*H492</f>
        <v>0</v>
      </c>
      <c r="Q492" s="181">
        <v>0</v>
      </c>
      <c r="R492" s="181">
        <f>Q492*H492</f>
        <v>0</v>
      </c>
      <c r="S492" s="181">
        <v>0</v>
      </c>
      <c r="T492" s="182">
        <f>S492*H492</f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183" t="s">
        <v>121</v>
      </c>
      <c r="AT492" s="183" t="s">
        <v>117</v>
      </c>
      <c r="AU492" s="183" t="s">
        <v>83</v>
      </c>
      <c r="AY492" s="18" t="s">
        <v>115</v>
      </c>
      <c r="BE492" s="184">
        <f>IF(N492="základní",J492,0)</f>
        <v>0</v>
      </c>
      <c r="BF492" s="184">
        <f>IF(N492="snížená",J492,0)</f>
        <v>0</v>
      </c>
      <c r="BG492" s="184">
        <f>IF(N492="zákl. přenesená",J492,0)</f>
        <v>0</v>
      </c>
      <c r="BH492" s="184">
        <f>IF(N492="sníž. přenesená",J492,0)</f>
        <v>0</v>
      </c>
      <c r="BI492" s="184">
        <f>IF(N492="nulová",J492,0)</f>
        <v>0</v>
      </c>
      <c r="BJ492" s="18" t="s">
        <v>79</v>
      </c>
      <c r="BK492" s="184">
        <f>ROUND(I492*H492,2)</f>
        <v>0</v>
      </c>
      <c r="BL492" s="18" t="s">
        <v>121</v>
      </c>
      <c r="BM492" s="183" t="s">
        <v>635</v>
      </c>
    </row>
    <row r="493" spans="1:47" s="2" customFormat="1" ht="29.25">
      <c r="A493" s="35"/>
      <c r="B493" s="36"/>
      <c r="C493" s="37"/>
      <c r="D493" s="185" t="s">
        <v>123</v>
      </c>
      <c r="E493" s="37"/>
      <c r="F493" s="186" t="s">
        <v>636</v>
      </c>
      <c r="G493" s="37"/>
      <c r="H493" s="37"/>
      <c r="I493" s="187"/>
      <c r="J493" s="37"/>
      <c r="K493" s="37"/>
      <c r="L493" s="40"/>
      <c r="M493" s="188"/>
      <c r="N493" s="189"/>
      <c r="O493" s="65"/>
      <c r="P493" s="65"/>
      <c r="Q493" s="65"/>
      <c r="R493" s="65"/>
      <c r="S493" s="65"/>
      <c r="T493" s="66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T493" s="18" t="s">
        <v>123</v>
      </c>
      <c r="AU493" s="18" t="s">
        <v>83</v>
      </c>
    </row>
    <row r="494" spans="1:47" s="2" customFormat="1" ht="11.25">
      <c r="A494" s="35"/>
      <c r="B494" s="36"/>
      <c r="C494" s="37"/>
      <c r="D494" s="190" t="s">
        <v>125</v>
      </c>
      <c r="E494" s="37"/>
      <c r="F494" s="191" t="s">
        <v>637</v>
      </c>
      <c r="G494" s="37"/>
      <c r="H494" s="37"/>
      <c r="I494" s="187"/>
      <c r="J494" s="37"/>
      <c r="K494" s="37"/>
      <c r="L494" s="40"/>
      <c r="M494" s="188"/>
      <c r="N494" s="189"/>
      <c r="O494" s="65"/>
      <c r="P494" s="65"/>
      <c r="Q494" s="65"/>
      <c r="R494" s="65"/>
      <c r="S494" s="65"/>
      <c r="T494" s="66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T494" s="18" t="s">
        <v>125</v>
      </c>
      <c r="AU494" s="18" t="s">
        <v>83</v>
      </c>
    </row>
    <row r="495" spans="2:51" s="13" customFormat="1" ht="11.25">
      <c r="B495" s="192"/>
      <c r="C495" s="193"/>
      <c r="D495" s="185" t="s">
        <v>127</v>
      </c>
      <c r="E495" s="194" t="s">
        <v>21</v>
      </c>
      <c r="F495" s="195" t="s">
        <v>638</v>
      </c>
      <c r="G495" s="193"/>
      <c r="H495" s="196">
        <v>93.408</v>
      </c>
      <c r="I495" s="197"/>
      <c r="J495" s="193"/>
      <c r="K495" s="193"/>
      <c r="L495" s="198"/>
      <c r="M495" s="199"/>
      <c r="N495" s="200"/>
      <c r="O495" s="200"/>
      <c r="P495" s="200"/>
      <c r="Q495" s="200"/>
      <c r="R495" s="200"/>
      <c r="S495" s="200"/>
      <c r="T495" s="201"/>
      <c r="AT495" s="202" t="s">
        <v>127</v>
      </c>
      <c r="AU495" s="202" t="s">
        <v>83</v>
      </c>
      <c r="AV495" s="13" t="s">
        <v>83</v>
      </c>
      <c r="AW495" s="13" t="s">
        <v>35</v>
      </c>
      <c r="AX495" s="13" t="s">
        <v>79</v>
      </c>
      <c r="AY495" s="202" t="s">
        <v>115</v>
      </c>
    </row>
    <row r="496" spans="2:63" s="12" customFormat="1" ht="25.9" customHeight="1">
      <c r="B496" s="155"/>
      <c r="C496" s="156"/>
      <c r="D496" s="157" t="s">
        <v>73</v>
      </c>
      <c r="E496" s="158" t="s">
        <v>639</v>
      </c>
      <c r="F496" s="158" t="s">
        <v>640</v>
      </c>
      <c r="G496" s="156"/>
      <c r="H496" s="156"/>
      <c r="I496" s="159"/>
      <c r="J496" s="160">
        <f>BK496</f>
        <v>0</v>
      </c>
      <c r="K496" s="156"/>
      <c r="L496" s="161"/>
      <c r="M496" s="162"/>
      <c r="N496" s="163"/>
      <c r="O496" s="163"/>
      <c r="P496" s="164">
        <f>SUM(P497:P516)</f>
        <v>0</v>
      </c>
      <c r="Q496" s="163"/>
      <c r="R496" s="164">
        <f>SUM(R497:R516)</f>
        <v>0</v>
      </c>
      <c r="S496" s="163"/>
      <c r="T496" s="165">
        <f>SUM(T497:T516)</f>
        <v>0</v>
      </c>
      <c r="AR496" s="166" t="s">
        <v>121</v>
      </c>
      <c r="AT496" s="167" t="s">
        <v>73</v>
      </c>
      <c r="AU496" s="167" t="s">
        <v>74</v>
      </c>
      <c r="AY496" s="166" t="s">
        <v>115</v>
      </c>
      <c r="BK496" s="168">
        <f>SUM(BK497:BK516)</f>
        <v>0</v>
      </c>
    </row>
    <row r="497" spans="1:65" s="2" customFormat="1" ht="16.5" customHeight="1">
      <c r="A497" s="35"/>
      <c r="B497" s="36"/>
      <c r="C497" s="171" t="s">
        <v>641</v>
      </c>
      <c r="D497" s="171" t="s">
        <v>117</v>
      </c>
      <c r="E497" s="172" t="s">
        <v>642</v>
      </c>
      <c r="F497" s="173" t="s">
        <v>643</v>
      </c>
      <c r="G497" s="174" t="s">
        <v>644</v>
      </c>
      <c r="H497" s="175">
        <v>1</v>
      </c>
      <c r="I497" s="176"/>
      <c r="J497" s="177">
        <f>ROUND(I497*H497,2)</f>
        <v>0</v>
      </c>
      <c r="K497" s="178"/>
      <c r="L497" s="40"/>
      <c r="M497" s="179" t="s">
        <v>21</v>
      </c>
      <c r="N497" s="180" t="s">
        <v>45</v>
      </c>
      <c r="O497" s="65"/>
      <c r="P497" s="181">
        <f>O497*H497</f>
        <v>0</v>
      </c>
      <c r="Q497" s="181">
        <v>0</v>
      </c>
      <c r="R497" s="181">
        <f>Q497*H497</f>
        <v>0</v>
      </c>
      <c r="S497" s="181">
        <v>0</v>
      </c>
      <c r="T497" s="182">
        <f>S497*H497</f>
        <v>0</v>
      </c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R497" s="183" t="s">
        <v>121</v>
      </c>
      <c r="AT497" s="183" t="s">
        <v>117</v>
      </c>
      <c r="AU497" s="183" t="s">
        <v>79</v>
      </c>
      <c r="AY497" s="18" t="s">
        <v>115</v>
      </c>
      <c r="BE497" s="184">
        <f>IF(N497="základní",J497,0)</f>
        <v>0</v>
      </c>
      <c r="BF497" s="184">
        <f>IF(N497="snížená",J497,0)</f>
        <v>0</v>
      </c>
      <c r="BG497" s="184">
        <f>IF(N497="zákl. přenesená",J497,0)</f>
        <v>0</v>
      </c>
      <c r="BH497" s="184">
        <f>IF(N497="sníž. přenesená",J497,0)</f>
        <v>0</v>
      </c>
      <c r="BI497" s="184">
        <f>IF(N497="nulová",J497,0)</f>
        <v>0</v>
      </c>
      <c r="BJ497" s="18" t="s">
        <v>79</v>
      </c>
      <c r="BK497" s="184">
        <f>ROUND(I497*H497,2)</f>
        <v>0</v>
      </c>
      <c r="BL497" s="18" t="s">
        <v>121</v>
      </c>
      <c r="BM497" s="183" t="s">
        <v>645</v>
      </c>
    </row>
    <row r="498" spans="1:47" s="2" customFormat="1" ht="11.25">
      <c r="A498" s="35"/>
      <c r="B498" s="36"/>
      <c r="C498" s="37"/>
      <c r="D498" s="185" t="s">
        <v>123</v>
      </c>
      <c r="E498" s="37"/>
      <c r="F498" s="186" t="s">
        <v>643</v>
      </c>
      <c r="G498" s="37"/>
      <c r="H498" s="37"/>
      <c r="I498" s="187"/>
      <c r="J498" s="37"/>
      <c r="K498" s="37"/>
      <c r="L498" s="40"/>
      <c r="M498" s="188"/>
      <c r="N498" s="189"/>
      <c r="O498" s="65"/>
      <c r="P498" s="65"/>
      <c r="Q498" s="65"/>
      <c r="R498" s="65"/>
      <c r="S498" s="65"/>
      <c r="T498" s="66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T498" s="18" t="s">
        <v>123</v>
      </c>
      <c r="AU498" s="18" t="s">
        <v>79</v>
      </c>
    </row>
    <row r="499" spans="2:51" s="13" customFormat="1" ht="11.25">
      <c r="B499" s="192"/>
      <c r="C499" s="193"/>
      <c r="D499" s="185" t="s">
        <v>127</v>
      </c>
      <c r="E499" s="194" t="s">
        <v>21</v>
      </c>
      <c r="F499" s="195" t="s">
        <v>79</v>
      </c>
      <c r="G499" s="193"/>
      <c r="H499" s="196">
        <v>1</v>
      </c>
      <c r="I499" s="197"/>
      <c r="J499" s="193"/>
      <c r="K499" s="193"/>
      <c r="L499" s="198"/>
      <c r="M499" s="199"/>
      <c r="N499" s="200"/>
      <c r="O499" s="200"/>
      <c r="P499" s="200"/>
      <c r="Q499" s="200"/>
      <c r="R499" s="200"/>
      <c r="S499" s="200"/>
      <c r="T499" s="201"/>
      <c r="AT499" s="202" t="s">
        <v>127</v>
      </c>
      <c r="AU499" s="202" t="s">
        <v>79</v>
      </c>
      <c r="AV499" s="13" t="s">
        <v>83</v>
      </c>
      <c r="AW499" s="13" t="s">
        <v>35</v>
      </c>
      <c r="AX499" s="13" t="s">
        <v>79</v>
      </c>
      <c r="AY499" s="202" t="s">
        <v>115</v>
      </c>
    </row>
    <row r="500" spans="1:65" s="2" customFormat="1" ht="16.5" customHeight="1">
      <c r="A500" s="35"/>
      <c r="B500" s="36"/>
      <c r="C500" s="171" t="s">
        <v>602</v>
      </c>
      <c r="D500" s="171" t="s">
        <v>117</v>
      </c>
      <c r="E500" s="172" t="s">
        <v>646</v>
      </c>
      <c r="F500" s="173" t="s">
        <v>647</v>
      </c>
      <c r="G500" s="174" t="s">
        <v>644</v>
      </c>
      <c r="H500" s="175">
        <v>1</v>
      </c>
      <c r="I500" s="176"/>
      <c r="J500" s="177">
        <f>ROUND(I500*H500,2)</f>
        <v>0</v>
      </c>
      <c r="K500" s="178"/>
      <c r="L500" s="40"/>
      <c r="M500" s="179" t="s">
        <v>21</v>
      </c>
      <c r="N500" s="180" t="s">
        <v>45</v>
      </c>
      <c r="O500" s="65"/>
      <c r="P500" s="181">
        <f>O500*H500</f>
        <v>0</v>
      </c>
      <c r="Q500" s="181">
        <v>0</v>
      </c>
      <c r="R500" s="181">
        <f>Q500*H500</f>
        <v>0</v>
      </c>
      <c r="S500" s="181">
        <v>0</v>
      </c>
      <c r="T500" s="182">
        <f>S500*H500</f>
        <v>0</v>
      </c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R500" s="183" t="s">
        <v>121</v>
      </c>
      <c r="AT500" s="183" t="s">
        <v>117</v>
      </c>
      <c r="AU500" s="183" t="s">
        <v>79</v>
      </c>
      <c r="AY500" s="18" t="s">
        <v>115</v>
      </c>
      <c r="BE500" s="184">
        <f>IF(N500="základní",J500,0)</f>
        <v>0</v>
      </c>
      <c r="BF500" s="184">
        <f>IF(N500="snížená",J500,0)</f>
        <v>0</v>
      </c>
      <c r="BG500" s="184">
        <f>IF(N500="zákl. přenesená",J500,0)</f>
        <v>0</v>
      </c>
      <c r="BH500" s="184">
        <f>IF(N500="sníž. přenesená",J500,0)</f>
        <v>0</v>
      </c>
      <c r="BI500" s="184">
        <f>IF(N500="nulová",J500,0)</f>
        <v>0</v>
      </c>
      <c r="BJ500" s="18" t="s">
        <v>79</v>
      </c>
      <c r="BK500" s="184">
        <f>ROUND(I500*H500,2)</f>
        <v>0</v>
      </c>
      <c r="BL500" s="18" t="s">
        <v>121</v>
      </c>
      <c r="BM500" s="183" t="s">
        <v>648</v>
      </c>
    </row>
    <row r="501" spans="1:47" s="2" customFormat="1" ht="11.25">
      <c r="A501" s="35"/>
      <c r="B501" s="36"/>
      <c r="C501" s="37"/>
      <c r="D501" s="185" t="s">
        <v>123</v>
      </c>
      <c r="E501" s="37"/>
      <c r="F501" s="186" t="s">
        <v>647</v>
      </c>
      <c r="G501" s="37"/>
      <c r="H501" s="37"/>
      <c r="I501" s="187"/>
      <c r="J501" s="37"/>
      <c r="K501" s="37"/>
      <c r="L501" s="40"/>
      <c r="M501" s="188"/>
      <c r="N501" s="189"/>
      <c r="O501" s="65"/>
      <c r="P501" s="65"/>
      <c r="Q501" s="65"/>
      <c r="R501" s="65"/>
      <c r="S501" s="65"/>
      <c r="T501" s="66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T501" s="18" t="s">
        <v>123</v>
      </c>
      <c r="AU501" s="18" t="s">
        <v>79</v>
      </c>
    </row>
    <row r="502" spans="1:65" s="2" customFormat="1" ht="16.5" customHeight="1">
      <c r="A502" s="35"/>
      <c r="B502" s="36"/>
      <c r="C502" s="171" t="s">
        <v>649</v>
      </c>
      <c r="D502" s="171" t="s">
        <v>117</v>
      </c>
      <c r="E502" s="172" t="s">
        <v>650</v>
      </c>
      <c r="F502" s="173" t="s">
        <v>651</v>
      </c>
      <c r="G502" s="174" t="s">
        <v>644</v>
      </c>
      <c r="H502" s="175">
        <v>1</v>
      </c>
      <c r="I502" s="176"/>
      <c r="J502" s="177">
        <f>ROUND(I502*H502,2)</f>
        <v>0</v>
      </c>
      <c r="K502" s="178"/>
      <c r="L502" s="40"/>
      <c r="M502" s="179" t="s">
        <v>21</v>
      </c>
      <c r="N502" s="180" t="s">
        <v>45</v>
      </c>
      <c r="O502" s="65"/>
      <c r="P502" s="181">
        <f>O502*H502</f>
        <v>0</v>
      </c>
      <c r="Q502" s="181">
        <v>0</v>
      </c>
      <c r="R502" s="181">
        <f>Q502*H502</f>
        <v>0</v>
      </c>
      <c r="S502" s="181">
        <v>0</v>
      </c>
      <c r="T502" s="182">
        <f>S502*H502</f>
        <v>0</v>
      </c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R502" s="183" t="s">
        <v>121</v>
      </c>
      <c r="AT502" s="183" t="s">
        <v>117</v>
      </c>
      <c r="AU502" s="183" t="s">
        <v>79</v>
      </c>
      <c r="AY502" s="18" t="s">
        <v>115</v>
      </c>
      <c r="BE502" s="184">
        <f>IF(N502="základní",J502,0)</f>
        <v>0</v>
      </c>
      <c r="BF502" s="184">
        <f>IF(N502="snížená",J502,0)</f>
        <v>0</v>
      </c>
      <c r="BG502" s="184">
        <f>IF(N502="zákl. přenesená",J502,0)</f>
        <v>0</v>
      </c>
      <c r="BH502" s="184">
        <f>IF(N502="sníž. přenesená",J502,0)</f>
        <v>0</v>
      </c>
      <c r="BI502" s="184">
        <f>IF(N502="nulová",J502,0)</f>
        <v>0</v>
      </c>
      <c r="BJ502" s="18" t="s">
        <v>79</v>
      </c>
      <c r="BK502" s="184">
        <f>ROUND(I502*H502,2)</f>
        <v>0</v>
      </c>
      <c r="BL502" s="18" t="s">
        <v>121</v>
      </c>
      <c r="BM502" s="183" t="s">
        <v>652</v>
      </c>
    </row>
    <row r="503" spans="1:47" s="2" customFormat="1" ht="11.25">
      <c r="A503" s="35"/>
      <c r="B503" s="36"/>
      <c r="C503" s="37"/>
      <c r="D503" s="185" t="s">
        <v>123</v>
      </c>
      <c r="E503" s="37"/>
      <c r="F503" s="186" t="s">
        <v>651</v>
      </c>
      <c r="G503" s="37"/>
      <c r="H503" s="37"/>
      <c r="I503" s="187"/>
      <c r="J503" s="37"/>
      <c r="K503" s="37"/>
      <c r="L503" s="40"/>
      <c r="M503" s="188"/>
      <c r="N503" s="189"/>
      <c r="O503" s="65"/>
      <c r="P503" s="65"/>
      <c r="Q503" s="65"/>
      <c r="R503" s="65"/>
      <c r="S503" s="65"/>
      <c r="T503" s="66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T503" s="18" t="s">
        <v>123</v>
      </c>
      <c r="AU503" s="18" t="s">
        <v>79</v>
      </c>
    </row>
    <row r="504" spans="1:65" s="2" customFormat="1" ht="16.5" customHeight="1">
      <c r="A504" s="35"/>
      <c r="B504" s="36"/>
      <c r="C504" s="171" t="s">
        <v>653</v>
      </c>
      <c r="D504" s="171" t="s">
        <v>117</v>
      </c>
      <c r="E504" s="172" t="s">
        <v>654</v>
      </c>
      <c r="F504" s="173" t="s">
        <v>655</v>
      </c>
      <c r="G504" s="174" t="s">
        <v>644</v>
      </c>
      <c r="H504" s="175">
        <v>1</v>
      </c>
      <c r="I504" s="176"/>
      <c r="J504" s="177">
        <f>ROUND(I504*H504,2)</f>
        <v>0</v>
      </c>
      <c r="K504" s="178"/>
      <c r="L504" s="40"/>
      <c r="M504" s="179" t="s">
        <v>21</v>
      </c>
      <c r="N504" s="180" t="s">
        <v>45</v>
      </c>
      <c r="O504" s="65"/>
      <c r="P504" s="181">
        <f>O504*H504</f>
        <v>0</v>
      </c>
      <c r="Q504" s="181">
        <v>0</v>
      </c>
      <c r="R504" s="181">
        <f>Q504*H504</f>
        <v>0</v>
      </c>
      <c r="S504" s="181">
        <v>0</v>
      </c>
      <c r="T504" s="182">
        <f>S504*H504</f>
        <v>0</v>
      </c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R504" s="183" t="s">
        <v>121</v>
      </c>
      <c r="AT504" s="183" t="s">
        <v>117</v>
      </c>
      <c r="AU504" s="183" t="s">
        <v>79</v>
      </c>
      <c r="AY504" s="18" t="s">
        <v>115</v>
      </c>
      <c r="BE504" s="184">
        <f>IF(N504="základní",J504,0)</f>
        <v>0</v>
      </c>
      <c r="BF504" s="184">
        <f>IF(N504="snížená",J504,0)</f>
        <v>0</v>
      </c>
      <c r="BG504" s="184">
        <f>IF(N504="zákl. přenesená",J504,0)</f>
        <v>0</v>
      </c>
      <c r="BH504" s="184">
        <f>IF(N504="sníž. přenesená",J504,0)</f>
        <v>0</v>
      </c>
      <c r="BI504" s="184">
        <f>IF(N504="nulová",J504,0)</f>
        <v>0</v>
      </c>
      <c r="BJ504" s="18" t="s">
        <v>79</v>
      </c>
      <c r="BK504" s="184">
        <f>ROUND(I504*H504,2)</f>
        <v>0</v>
      </c>
      <c r="BL504" s="18" t="s">
        <v>121</v>
      </c>
      <c r="BM504" s="183" t="s">
        <v>656</v>
      </c>
    </row>
    <row r="505" spans="1:47" s="2" customFormat="1" ht="11.25">
      <c r="A505" s="35"/>
      <c r="B505" s="36"/>
      <c r="C505" s="37"/>
      <c r="D505" s="185" t="s">
        <v>123</v>
      </c>
      <c r="E505" s="37"/>
      <c r="F505" s="186" t="s">
        <v>655</v>
      </c>
      <c r="G505" s="37"/>
      <c r="H505" s="37"/>
      <c r="I505" s="187"/>
      <c r="J505" s="37"/>
      <c r="K505" s="37"/>
      <c r="L505" s="40"/>
      <c r="M505" s="188"/>
      <c r="N505" s="189"/>
      <c r="O505" s="65"/>
      <c r="P505" s="65"/>
      <c r="Q505" s="65"/>
      <c r="R505" s="65"/>
      <c r="S505" s="65"/>
      <c r="T505" s="66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T505" s="18" t="s">
        <v>123</v>
      </c>
      <c r="AU505" s="18" t="s">
        <v>79</v>
      </c>
    </row>
    <row r="506" spans="1:65" s="2" customFormat="1" ht="16.5" customHeight="1">
      <c r="A506" s="35"/>
      <c r="B506" s="36"/>
      <c r="C506" s="171" t="s">
        <v>657</v>
      </c>
      <c r="D506" s="171" t="s">
        <v>117</v>
      </c>
      <c r="E506" s="172" t="s">
        <v>658</v>
      </c>
      <c r="F506" s="173" t="s">
        <v>659</v>
      </c>
      <c r="G506" s="174" t="s">
        <v>644</v>
      </c>
      <c r="H506" s="175">
        <v>1</v>
      </c>
      <c r="I506" s="176"/>
      <c r="J506" s="177">
        <f>ROUND(I506*H506,2)</f>
        <v>0</v>
      </c>
      <c r="K506" s="178"/>
      <c r="L506" s="40"/>
      <c r="M506" s="179" t="s">
        <v>21</v>
      </c>
      <c r="N506" s="180" t="s">
        <v>45</v>
      </c>
      <c r="O506" s="65"/>
      <c r="P506" s="181">
        <f>O506*H506</f>
        <v>0</v>
      </c>
      <c r="Q506" s="181">
        <v>0</v>
      </c>
      <c r="R506" s="181">
        <f>Q506*H506</f>
        <v>0</v>
      </c>
      <c r="S506" s="181">
        <v>0</v>
      </c>
      <c r="T506" s="182">
        <f>S506*H506</f>
        <v>0</v>
      </c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R506" s="183" t="s">
        <v>121</v>
      </c>
      <c r="AT506" s="183" t="s">
        <v>117</v>
      </c>
      <c r="AU506" s="183" t="s">
        <v>79</v>
      </c>
      <c r="AY506" s="18" t="s">
        <v>115</v>
      </c>
      <c r="BE506" s="184">
        <f>IF(N506="základní",J506,0)</f>
        <v>0</v>
      </c>
      <c r="BF506" s="184">
        <f>IF(N506="snížená",J506,0)</f>
        <v>0</v>
      </c>
      <c r="BG506" s="184">
        <f>IF(N506="zákl. přenesená",J506,0)</f>
        <v>0</v>
      </c>
      <c r="BH506" s="184">
        <f>IF(N506="sníž. přenesená",J506,0)</f>
        <v>0</v>
      </c>
      <c r="BI506" s="184">
        <f>IF(N506="nulová",J506,0)</f>
        <v>0</v>
      </c>
      <c r="BJ506" s="18" t="s">
        <v>79</v>
      </c>
      <c r="BK506" s="184">
        <f>ROUND(I506*H506,2)</f>
        <v>0</v>
      </c>
      <c r="BL506" s="18" t="s">
        <v>121</v>
      </c>
      <c r="BM506" s="183" t="s">
        <v>660</v>
      </c>
    </row>
    <row r="507" spans="1:47" s="2" customFormat="1" ht="11.25">
      <c r="A507" s="35"/>
      <c r="B507" s="36"/>
      <c r="C507" s="37"/>
      <c r="D507" s="185" t="s">
        <v>123</v>
      </c>
      <c r="E507" s="37"/>
      <c r="F507" s="186" t="s">
        <v>659</v>
      </c>
      <c r="G507" s="37"/>
      <c r="H507" s="37"/>
      <c r="I507" s="187"/>
      <c r="J507" s="37"/>
      <c r="K507" s="37"/>
      <c r="L507" s="40"/>
      <c r="M507" s="188"/>
      <c r="N507" s="189"/>
      <c r="O507" s="65"/>
      <c r="P507" s="65"/>
      <c r="Q507" s="65"/>
      <c r="R507" s="65"/>
      <c r="S507" s="65"/>
      <c r="T507" s="66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T507" s="18" t="s">
        <v>123</v>
      </c>
      <c r="AU507" s="18" t="s">
        <v>79</v>
      </c>
    </row>
    <row r="508" spans="1:65" s="2" customFormat="1" ht="16.5" customHeight="1">
      <c r="A508" s="35"/>
      <c r="B508" s="36"/>
      <c r="C508" s="171" t="s">
        <v>661</v>
      </c>
      <c r="D508" s="171" t="s">
        <v>117</v>
      </c>
      <c r="E508" s="172" t="s">
        <v>662</v>
      </c>
      <c r="F508" s="173" t="s">
        <v>663</v>
      </c>
      <c r="G508" s="174" t="s">
        <v>644</v>
      </c>
      <c r="H508" s="175">
        <v>1</v>
      </c>
      <c r="I508" s="176">
        <v>0</v>
      </c>
      <c r="J508" s="177">
        <f>ROUND(I508*H508,2)</f>
        <v>0</v>
      </c>
      <c r="K508" s="178"/>
      <c r="L508" s="40"/>
      <c r="M508" s="179" t="s">
        <v>21</v>
      </c>
      <c r="N508" s="180" t="s">
        <v>45</v>
      </c>
      <c r="O508" s="65"/>
      <c r="P508" s="181">
        <f>O508*H508</f>
        <v>0</v>
      </c>
      <c r="Q508" s="181">
        <v>0</v>
      </c>
      <c r="R508" s="181">
        <f>Q508*H508</f>
        <v>0</v>
      </c>
      <c r="S508" s="181">
        <v>0</v>
      </c>
      <c r="T508" s="182">
        <f>S508*H508</f>
        <v>0</v>
      </c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R508" s="183" t="s">
        <v>121</v>
      </c>
      <c r="AT508" s="183" t="s">
        <v>117</v>
      </c>
      <c r="AU508" s="183" t="s">
        <v>79</v>
      </c>
      <c r="AY508" s="18" t="s">
        <v>115</v>
      </c>
      <c r="BE508" s="184">
        <f>IF(N508="základní",J508,0)</f>
        <v>0</v>
      </c>
      <c r="BF508" s="184">
        <f>IF(N508="snížená",J508,0)</f>
        <v>0</v>
      </c>
      <c r="BG508" s="184">
        <f>IF(N508="zákl. přenesená",J508,0)</f>
        <v>0</v>
      </c>
      <c r="BH508" s="184">
        <f>IF(N508="sníž. přenesená",J508,0)</f>
        <v>0</v>
      </c>
      <c r="BI508" s="184">
        <f>IF(N508="nulová",J508,0)</f>
        <v>0</v>
      </c>
      <c r="BJ508" s="18" t="s">
        <v>79</v>
      </c>
      <c r="BK508" s="184">
        <f>ROUND(I508*H508,2)</f>
        <v>0</v>
      </c>
      <c r="BL508" s="18" t="s">
        <v>121</v>
      </c>
      <c r="BM508" s="183" t="s">
        <v>664</v>
      </c>
    </row>
    <row r="509" spans="1:47" s="2" customFormat="1" ht="11.25">
      <c r="A509" s="35"/>
      <c r="B509" s="36"/>
      <c r="C509" s="37"/>
      <c r="D509" s="185" t="s">
        <v>123</v>
      </c>
      <c r="E509" s="37"/>
      <c r="F509" s="186" t="s">
        <v>663</v>
      </c>
      <c r="G509" s="37"/>
      <c r="H509" s="37"/>
      <c r="I509" s="187"/>
      <c r="J509" s="37"/>
      <c r="K509" s="37"/>
      <c r="L509" s="40"/>
      <c r="M509" s="188"/>
      <c r="N509" s="189"/>
      <c r="O509" s="65"/>
      <c r="P509" s="65"/>
      <c r="Q509" s="65"/>
      <c r="R509" s="65"/>
      <c r="S509" s="65"/>
      <c r="T509" s="66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T509" s="18" t="s">
        <v>123</v>
      </c>
      <c r="AU509" s="18" t="s">
        <v>79</v>
      </c>
    </row>
    <row r="510" spans="1:65" s="2" customFormat="1" ht="16.5" customHeight="1">
      <c r="A510" s="35"/>
      <c r="B510" s="36"/>
      <c r="C510" s="171" t="s">
        <v>665</v>
      </c>
      <c r="D510" s="171" t="s">
        <v>117</v>
      </c>
      <c r="E510" s="172" t="s">
        <v>666</v>
      </c>
      <c r="F510" s="173" t="s">
        <v>667</v>
      </c>
      <c r="G510" s="174" t="s">
        <v>668</v>
      </c>
      <c r="H510" s="175">
        <v>1</v>
      </c>
      <c r="I510" s="176"/>
      <c r="J510" s="177">
        <f>ROUND(I510*H510,2)</f>
        <v>0</v>
      </c>
      <c r="K510" s="178"/>
      <c r="L510" s="40"/>
      <c r="M510" s="179" t="s">
        <v>21</v>
      </c>
      <c r="N510" s="180" t="s">
        <v>45</v>
      </c>
      <c r="O510" s="65"/>
      <c r="P510" s="181">
        <f>O510*H510</f>
        <v>0</v>
      </c>
      <c r="Q510" s="181">
        <v>0</v>
      </c>
      <c r="R510" s="181">
        <f>Q510*H510</f>
        <v>0</v>
      </c>
      <c r="S510" s="181">
        <v>0</v>
      </c>
      <c r="T510" s="182">
        <f>S510*H510</f>
        <v>0</v>
      </c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R510" s="183" t="s">
        <v>402</v>
      </c>
      <c r="AT510" s="183" t="s">
        <v>117</v>
      </c>
      <c r="AU510" s="183" t="s">
        <v>79</v>
      </c>
      <c r="AY510" s="18" t="s">
        <v>115</v>
      </c>
      <c r="BE510" s="184">
        <f>IF(N510="základní",J510,0)</f>
        <v>0</v>
      </c>
      <c r="BF510" s="184">
        <f>IF(N510="snížená",J510,0)</f>
        <v>0</v>
      </c>
      <c r="BG510" s="184">
        <f>IF(N510="zákl. přenesená",J510,0)</f>
        <v>0</v>
      </c>
      <c r="BH510" s="184">
        <f>IF(N510="sníž. přenesená",J510,0)</f>
        <v>0</v>
      </c>
      <c r="BI510" s="184">
        <f>IF(N510="nulová",J510,0)</f>
        <v>0</v>
      </c>
      <c r="BJ510" s="18" t="s">
        <v>79</v>
      </c>
      <c r="BK510" s="184">
        <f>ROUND(I510*H510,2)</f>
        <v>0</v>
      </c>
      <c r="BL510" s="18" t="s">
        <v>402</v>
      </c>
      <c r="BM510" s="183" t="s">
        <v>669</v>
      </c>
    </row>
    <row r="511" spans="1:47" s="2" customFormat="1" ht="11.25">
      <c r="A511" s="35"/>
      <c r="B511" s="36"/>
      <c r="C511" s="37"/>
      <c r="D511" s="185" t="s">
        <v>123</v>
      </c>
      <c r="E511" s="37"/>
      <c r="F511" s="186" t="s">
        <v>667</v>
      </c>
      <c r="G511" s="37"/>
      <c r="H511" s="37"/>
      <c r="I511" s="187"/>
      <c r="J511" s="37"/>
      <c r="K511" s="37"/>
      <c r="L511" s="40"/>
      <c r="M511" s="188"/>
      <c r="N511" s="189"/>
      <c r="O511" s="65"/>
      <c r="P511" s="65"/>
      <c r="Q511" s="65"/>
      <c r="R511" s="65"/>
      <c r="S511" s="65"/>
      <c r="T511" s="66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T511" s="18" t="s">
        <v>123</v>
      </c>
      <c r="AU511" s="18" t="s">
        <v>79</v>
      </c>
    </row>
    <row r="512" spans="2:51" s="13" customFormat="1" ht="11.25">
      <c r="B512" s="192"/>
      <c r="C512" s="193"/>
      <c r="D512" s="185" t="s">
        <v>127</v>
      </c>
      <c r="E512" s="194" t="s">
        <v>21</v>
      </c>
      <c r="F512" s="195" t="s">
        <v>79</v>
      </c>
      <c r="G512" s="193"/>
      <c r="H512" s="196">
        <v>1</v>
      </c>
      <c r="I512" s="197"/>
      <c r="J512" s="193"/>
      <c r="K512" s="193"/>
      <c r="L512" s="198"/>
      <c r="M512" s="199"/>
      <c r="N512" s="200"/>
      <c r="O512" s="200"/>
      <c r="P512" s="200"/>
      <c r="Q512" s="200"/>
      <c r="R512" s="200"/>
      <c r="S512" s="200"/>
      <c r="T512" s="201"/>
      <c r="AT512" s="202" t="s">
        <v>127</v>
      </c>
      <c r="AU512" s="202" t="s">
        <v>79</v>
      </c>
      <c r="AV512" s="13" t="s">
        <v>83</v>
      </c>
      <c r="AW512" s="13" t="s">
        <v>35</v>
      </c>
      <c r="AX512" s="13" t="s">
        <v>79</v>
      </c>
      <c r="AY512" s="202" t="s">
        <v>115</v>
      </c>
    </row>
    <row r="513" spans="1:65" s="2" customFormat="1" ht="16.5" customHeight="1">
      <c r="A513" s="35"/>
      <c r="B513" s="36"/>
      <c r="C513" s="171" t="s">
        <v>670</v>
      </c>
      <c r="D513" s="171" t="s">
        <v>117</v>
      </c>
      <c r="E513" s="172" t="s">
        <v>671</v>
      </c>
      <c r="F513" s="173" t="s">
        <v>672</v>
      </c>
      <c r="G513" s="174" t="s">
        <v>673</v>
      </c>
      <c r="H513" s="175">
        <v>1</v>
      </c>
      <c r="I513" s="176">
        <v>0</v>
      </c>
      <c r="J513" s="177">
        <f>ROUND(I513*H513,2)</f>
        <v>0</v>
      </c>
      <c r="K513" s="178"/>
      <c r="L513" s="40"/>
      <c r="M513" s="179" t="s">
        <v>21</v>
      </c>
      <c r="N513" s="180" t="s">
        <v>45</v>
      </c>
      <c r="O513" s="65"/>
      <c r="P513" s="181">
        <f>O513*H513</f>
        <v>0</v>
      </c>
      <c r="Q513" s="181">
        <v>0</v>
      </c>
      <c r="R513" s="181">
        <f>Q513*H513</f>
        <v>0</v>
      </c>
      <c r="S513" s="181">
        <v>0</v>
      </c>
      <c r="T513" s="182">
        <f>S513*H513</f>
        <v>0</v>
      </c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R513" s="183" t="s">
        <v>402</v>
      </c>
      <c r="AT513" s="183" t="s">
        <v>117</v>
      </c>
      <c r="AU513" s="183" t="s">
        <v>79</v>
      </c>
      <c r="AY513" s="18" t="s">
        <v>115</v>
      </c>
      <c r="BE513" s="184">
        <f>IF(N513="základní",J513,0)</f>
        <v>0</v>
      </c>
      <c r="BF513" s="184">
        <f>IF(N513="snížená",J513,0)</f>
        <v>0</v>
      </c>
      <c r="BG513" s="184">
        <f>IF(N513="zákl. přenesená",J513,0)</f>
        <v>0</v>
      </c>
      <c r="BH513" s="184">
        <f>IF(N513="sníž. přenesená",J513,0)</f>
        <v>0</v>
      </c>
      <c r="BI513" s="184">
        <f>IF(N513="nulová",J513,0)</f>
        <v>0</v>
      </c>
      <c r="BJ513" s="18" t="s">
        <v>79</v>
      </c>
      <c r="BK513" s="184">
        <f>ROUND(I513*H513,2)</f>
        <v>0</v>
      </c>
      <c r="BL513" s="18" t="s">
        <v>402</v>
      </c>
      <c r="BM513" s="183" t="s">
        <v>674</v>
      </c>
    </row>
    <row r="514" spans="1:47" s="2" customFormat="1" ht="11.25">
      <c r="A514" s="35"/>
      <c r="B514" s="36"/>
      <c r="C514" s="37"/>
      <c r="D514" s="185" t="s">
        <v>123</v>
      </c>
      <c r="E514" s="37"/>
      <c r="F514" s="186" t="s">
        <v>672</v>
      </c>
      <c r="G514" s="37"/>
      <c r="H514" s="37"/>
      <c r="I514" s="187"/>
      <c r="J514" s="37"/>
      <c r="K514" s="37"/>
      <c r="L514" s="40"/>
      <c r="M514" s="188"/>
      <c r="N514" s="189"/>
      <c r="O514" s="65"/>
      <c r="P514" s="65"/>
      <c r="Q514" s="65"/>
      <c r="R514" s="65"/>
      <c r="S514" s="65"/>
      <c r="T514" s="66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T514" s="18" t="s">
        <v>123</v>
      </c>
      <c r="AU514" s="18" t="s">
        <v>79</v>
      </c>
    </row>
    <row r="515" spans="1:65" s="2" customFormat="1" ht="16.5" customHeight="1">
      <c r="A515" s="35"/>
      <c r="B515" s="36"/>
      <c r="C515" s="171" t="s">
        <v>675</v>
      </c>
      <c r="D515" s="171" t="s">
        <v>117</v>
      </c>
      <c r="E515" s="172" t="s">
        <v>405</v>
      </c>
      <c r="F515" s="173" t="s">
        <v>406</v>
      </c>
      <c r="G515" s="174" t="s">
        <v>317</v>
      </c>
      <c r="H515" s="175">
        <v>3</v>
      </c>
      <c r="I515" s="176">
        <v>0</v>
      </c>
      <c r="J515" s="177">
        <f>ROUND(I515*H515,2)</f>
        <v>0</v>
      </c>
      <c r="K515" s="178"/>
      <c r="L515" s="40"/>
      <c r="M515" s="179" t="s">
        <v>21</v>
      </c>
      <c r="N515" s="180" t="s">
        <v>45</v>
      </c>
      <c r="O515" s="65"/>
      <c r="P515" s="181">
        <f>O515*H515</f>
        <v>0</v>
      </c>
      <c r="Q515" s="181">
        <v>0</v>
      </c>
      <c r="R515" s="181">
        <f>Q515*H515</f>
        <v>0</v>
      </c>
      <c r="S515" s="181">
        <v>0</v>
      </c>
      <c r="T515" s="182">
        <f>S515*H515</f>
        <v>0</v>
      </c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R515" s="183" t="s">
        <v>407</v>
      </c>
      <c r="AT515" s="183" t="s">
        <v>117</v>
      </c>
      <c r="AU515" s="183" t="s">
        <v>79</v>
      </c>
      <c r="AY515" s="18" t="s">
        <v>115</v>
      </c>
      <c r="BE515" s="184">
        <f>IF(N515="základní",J515,0)</f>
        <v>0</v>
      </c>
      <c r="BF515" s="184">
        <f>IF(N515="snížená",J515,0)</f>
        <v>0</v>
      </c>
      <c r="BG515" s="184">
        <f>IF(N515="zákl. přenesená",J515,0)</f>
        <v>0</v>
      </c>
      <c r="BH515" s="184">
        <f>IF(N515="sníž. přenesená",J515,0)</f>
        <v>0</v>
      </c>
      <c r="BI515" s="184">
        <f>IF(N515="nulová",J515,0)</f>
        <v>0</v>
      </c>
      <c r="BJ515" s="18" t="s">
        <v>79</v>
      </c>
      <c r="BK515" s="184">
        <f>ROUND(I515*H515,2)</f>
        <v>0</v>
      </c>
      <c r="BL515" s="18" t="s">
        <v>407</v>
      </c>
      <c r="BM515" s="183" t="s">
        <v>676</v>
      </c>
    </row>
    <row r="516" spans="1:47" s="2" customFormat="1" ht="11.25">
      <c r="A516" s="35"/>
      <c r="B516" s="36"/>
      <c r="C516" s="37"/>
      <c r="D516" s="185" t="s">
        <v>123</v>
      </c>
      <c r="E516" s="37"/>
      <c r="F516" s="186" t="s">
        <v>406</v>
      </c>
      <c r="G516" s="37"/>
      <c r="H516" s="37"/>
      <c r="I516" s="187"/>
      <c r="J516" s="37"/>
      <c r="K516" s="37"/>
      <c r="L516" s="40"/>
      <c r="M516" s="236"/>
      <c r="N516" s="237"/>
      <c r="O516" s="238"/>
      <c r="P516" s="238"/>
      <c r="Q516" s="238"/>
      <c r="R516" s="238"/>
      <c r="S516" s="238"/>
      <c r="T516" s="239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T516" s="18" t="s">
        <v>123</v>
      </c>
      <c r="AU516" s="18" t="s">
        <v>79</v>
      </c>
    </row>
    <row r="517" spans="1:31" s="2" customFormat="1" ht="6.95" customHeight="1">
      <c r="A517" s="35"/>
      <c r="B517" s="48"/>
      <c r="C517" s="49"/>
      <c r="D517" s="49"/>
      <c r="E517" s="49"/>
      <c r="F517" s="49"/>
      <c r="G517" s="49"/>
      <c r="H517" s="49"/>
      <c r="I517" s="49"/>
      <c r="J517" s="49"/>
      <c r="K517" s="49"/>
      <c r="L517" s="40"/>
      <c r="M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</row>
  </sheetData>
  <sheetProtection algorithmName="SHA-512" hashValue="w+4UNS3a8dvz5pQ2IkDjj9o7QGraHE2/I6/njz/ix2ZWT3D3YhzXu0ixP+mKkn+O+sUis1GyuYu7LvnMxL02MA==" saltValue="JzP5nPkLrnRnvnqZE8ZI/uRos+p7O6Rr9TslGE2TLMRvjPc1oOw6dpd6uQ5tnMD1nfVMhdMUZe0PnQL/rjU/Ww==" spinCount="100000" sheet="1" objects="1" scenarios="1" formatColumns="0" formatRows="0" autoFilter="0"/>
  <autoFilter ref="C87:K516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2_01/113106151"/>
    <hyperlink ref="F99" r:id="rId2" display="https://podminky.urs.cz/item/CS_URS_2022_01/131251202"/>
    <hyperlink ref="F107" r:id="rId3" display="https://podminky.urs.cz/item/CS_URS_2022_01/131351202"/>
    <hyperlink ref="F115" r:id="rId4" display="https://podminky.urs.cz/item/CS_URS_2022_01/132154102"/>
    <hyperlink ref="F123" r:id="rId5" display="https://podminky.urs.cz/item/CS_URS_2022_01/132254102"/>
    <hyperlink ref="F131" r:id="rId6" display="https://podminky.urs.cz/item/CS_URS_2022_01/141721214"/>
    <hyperlink ref="F137" r:id="rId7" display="https://podminky.urs.cz/item/CS_URS_2022_01/151101101"/>
    <hyperlink ref="F143" r:id="rId8" display="https://podminky.urs.cz/item/CS_URS_2022_01/151101111"/>
    <hyperlink ref="F146" r:id="rId9" display="https://podminky.urs.cz/item/CS_URS_2022_01/151101201"/>
    <hyperlink ref="F153" r:id="rId10" display="https://podminky.urs.cz/item/CS_URS_2022_01/151101211"/>
    <hyperlink ref="F156" r:id="rId11" display="https://podminky.urs.cz/item/CS_URS_2022_01/162351104"/>
    <hyperlink ref="F164" r:id="rId12" display="https://podminky.urs.cz/item/CS_URS_2022_01/162751117"/>
    <hyperlink ref="F181" r:id="rId13" display="https://podminky.urs.cz/item/CS_URS_2022_01/162751119"/>
    <hyperlink ref="F199" r:id="rId14" display="https://podminky.urs.cz/item/CS_URS_2022_01/167151101"/>
    <hyperlink ref="F222" r:id="rId15" display="https://podminky.urs.cz/item/CS_URS_2022_01/171251201"/>
    <hyperlink ref="F261" r:id="rId16" display="https://podminky.urs.cz/item/CS_URS_2022_01/174101101.1"/>
    <hyperlink ref="F290" r:id="rId17" display="https://podminky.urs.cz/item/CS_URS_2022_01/175151101"/>
    <hyperlink ref="F293" r:id="rId18" display="https://podminky.urs.cz/item/CS_URS_2022_01/175111109"/>
    <hyperlink ref="F301" r:id="rId19" display="https://podminky.urs.cz/item/CS_URS_2022_01/451541111"/>
    <hyperlink ref="F306" r:id="rId20" display="https://podminky.urs.cz/item/CS_URS_2022_01/451572111"/>
    <hyperlink ref="F311" r:id="rId21" display="https://podminky.urs.cz/item/CS_URS_2022_01/451573111"/>
    <hyperlink ref="F317" r:id="rId22" display="https://podminky.urs.cz/item/CS_URS_2022_01/851241131"/>
    <hyperlink ref="F324" r:id="rId23" display="https://podminky.urs.cz/item/CS_URS_2022_01/857241131"/>
    <hyperlink ref="F333" r:id="rId24" display="https://podminky.urs.cz/item/CS_URS_2022_01/857242122"/>
    <hyperlink ref="F342" r:id="rId25" display="https://podminky.urs.cz/item/CS_URS_2022_01/857244122"/>
    <hyperlink ref="F347" r:id="rId26" display="https://podminky.urs.cz/item/CS_URS_2022_01/892241111"/>
    <hyperlink ref="F350" r:id="rId27" display="https://podminky.urs.cz/item/CS_URS_2022_01/892273122"/>
    <hyperlink ref="F353" r:id="rId28" display="https://podminky.urs.cz/item/CS_URS_2022_01/892372111"/>
    <hyperlink ref="F356" r:id="rId29" display="https://podminky.urs.cz/item/CS_URS_2022_01/899721111"/>
    <hyperlink ref="F361" r:id="rId30" display="https://podminky.urs.cz/item/CS_URS_2022_01/899722113"/>
    <hyperlink ref="F390" r:id="rId31" display="https://podminky.urs.cz/item/CS_URS_2022_01/857242122"/>
    <hyperlink ref="F403" r:id="rId32" display="https://podminky.urs.cz/item/CS_URS_2022_01/871161211"/>
    <hyperlink ref="F408" r:id="rId33" display="https://podminky.urs.cz/item/CS_URS_2022_01/871241211"/>
    <hyperlink ref="F415" r:id="rId34" display="https://podminky.urs.cz/item/CS_URS_2022_01/877161101"/>
    <hyperlink ref="F420" r:id="rId35" display="https://podminky.urs.cz/item/CS_URS_2022_01/877241101"/>
    <hyperlink ref="F429" r:id="rId36" display="https://podminky.urs.cz/item/CS_URS_2022_01/891181112"/>
    <hyperlink ref="F448" r:id="rId37" display="https://podminky.urs.cz/item/CS_URS_2022_01/891241112"/>
    <hyperlink ref="F455" r:id="rId38" display="https://podminky.urs.cz/item/CS_URS_2022_01/891249111"/>
    <hyperlink ref="F460" r:id="rId39" display="https://podminky.urs.cz/item/CS_URS_2022_01/899721111"/>
    <hyperlink ref="F463" r:id="rId40" display="https://podminky.urs.cz/item/CS_URS_2022_01/899722113"/>
    <hyperlink ref="F466" r:id="rId41" display="https://podminky.urs.cz/item/CS_URS_2022_01/230200117"/>
    <hyperlink ref="F469" r:id="rId42" display="https://podminky.urs.cz/item/CS_URS_2022_01/899913133"/>
    <hyperlink ref="F474" r:id="rId43" display="https://podminky.urs.cz/item/CS_URS_2022_01/722262151"/>
    <hyperlink ref="F478" r:id="rId44" display="https://podminky.urs.cz/item/CS_URS_2022_01/997221571"/>
    <hyperlink ref="F481" r:id="rId45" display="https://podminky.urs.cz/item/CS_URS_2022_01/997221579"/>
    <hyperlink ref="F485" r:id="rId46" display="https://podminky.urs.cz/item/CS_URS_2022_01/997221612"/>
    <hyperlink ref="F489" r:id="rId47" display="https://podminky.urs.cz/item/CS_URS_2022_01/997221615"/>
    <hyperlink ref="F494" r:id="rId48" display="https://podminky.urs.cz/item/CS_URS_2022_01/99827310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0" customWidth="1"/>
    <col min="2" max="2" width="1.7109375" style="240" customWidth="1"/>
    <col min="3" max="4" width="5.00390625" style="240" customWidth="1"/>
    <col min="5" max="5" width="11.7109375" style="240" customWidth="1"/>
    <col min="6" max="6" width="9.140625" style="240" customWidth="1"/>
    <col min="7" max="7" width="5.00390625" style="240" customWidth="1"/>
    <col min="8" max="8" width="77.8515625" style="240" customWidth="1"/>
    <col min="9" max="10" width="20.00390625" style="240" customWidth="1"/>
    <col min="11" max="11" width="1.7109375" style="240" customWidth="1"/>
  </cols>
  <sheetData>
    <row r="1" s="1" customFormat="1" ht="37.5" customHeight="1"/>
    <row r="2" spans="2:11" s="1" customFormat="1" ht="7.5" customHeight="1">
      <c r="B2" s="241"/>
      <c r="C2" s="242"/>
      <c r="D2" s="242"/>
      <c r="E2" s="242"/>
      <c r="F2" s="242"/>
      <c r="G2" s="242"/>
      <c r="H2" s="242"/>
      <c r="I2" s="242"/>
      <c r="J2" s="242"/>
      <c r="K2" s="243"/>
    </row>
    <row r="3" spans="2:11" s="16" customFormat="1" ht="45" customHeight="1">
      <c r="B3" s="244"/>
      <c r="C3" s="372" t="s">
        <v>677</v>
      </c>
      <c r="D3" s="372"/>
      <c r="E3" s="372"/>
      <c r="F3" s="372"/>
      <c r="G3" s="372"/>
      <c r="H3" s="372"/>
      <c r="I3" s="372"/>
      <c r="J3" s="372"/>
      <c r="K3" s="245"/>
    </row>
    <row r="4" spans="2:11" s="1" customFormat="1" ht="25.5" customHeight="1">
      <c r="B4" s="246"/>
      <c r="C4" s="377" t="s">
        <v>678</v>
      </c>
      <c r="D4" s="377"/>
      <c r="E4" s="377"/>
      <c r="F4" s="377"/>
      <c r="G4" s="377"/>
      <c r="H4" s="377"/>
      <c r="I4" s="377"/>
      <c r="J4" s="377"/>
      <c r="K4" s="247"/>
    </row>
    <row r="5" spans="2:11" s="1" customFormat="1" ht="5.25" customHeight="1">
      <c r="B5" s="246"/>
      <c r="C5" s="248"/>
      <c r="D5" s="248"/>
      <c r="E5" s="248"/>
      <c r="F5" s="248"/>
      <c r="G5" s="248"/>
      <c r="H5" s="248"/>
      <c r="I5" s="248"/>
      <c r="J5" s="248"/>
      <c r="K5" s="247"/>
    </row>
    <row r="6" spans="2:11" s="1" customFormat="1" ht="15" customHeight="1">
      <c r="B6" s="246"/>
      <c r="C6" s="376" t="s">
        <v>679</v>
      </c>
      <c r="D6" s="376"/>
      <c r="E6" s="376"/>
      <c r="F6" s="376"/>
      <c r="G6" s="376"/>
      <c r="H6" s="376"/>
      <c r="I6" s="376"/>
      <c r="J6" s="376"/>
      <c r="K6" s="247"/>
    </row>
    <row r="7" spans="2:11" s="1" customFormat="1" ht="15" customHeight="1">
      <c r="B7" s="250"/>
      <c r="C7" s="376" t="s">
        <v>680</v>
      </c>
      <c r="D7" s="376"/>
      <c r="E7" s="376"/>
      <c r="F7" s="376"/>
      <c r="G7" s="376"/>
      <c r="H7" s="376"/>
      <c r="I7" s="376"/>
      <c r="J7" s="376"/>
      <c r="K7" s="247"/>
    </row>
    <row r="8" spans="2:11" s="1" customFormat="1" ht="12.75" customHeight="1">
      <c r="B8" s="250"/>
      <c r="C8" s="249"/>
      <c r="D8" s="249"/>
      <c r="E8" s="249"/>
      <c r="F8" s="249"/>
      <c r="G8" s="249"/>
      <c r="H8" s="249"/>
      <c r="I8" s="249"/>
      <c r="J8" s="249"/>
      <c r="K8" s="247"/>
    </row>
    <row r="9" spans="2:11" s="1" customFormat="1" ht="15" customHeight="1">
      <c r="B9" s="250"/>
      <c r="C9" s="376" t="s">
        <v>681</v>
      </c>
      <c r="D9" s="376"/>
      <c r="E9" s="376"/>
      <c r="F9" s="376"/>
      <c r="G9" s="376"/>
      <c r="H9" s="376"/>
      <c r="I9" s="376"/>
      <c r="J9" s="376"/>
      <c r="K9" s="247"/>
    </row>
    <row r="10" spans="2:11" s="1" customFormat="1" ht="15" customHeight="1">
      <c r="B10" s="250"/>
      <c r="C10" s="249"/>
      <c r="D10" s="376" t="s">
        <v>682</v>
      </c>
      <c r="E10" s="376"/>
      <c r="F10" s="376"/>
      <c r="G10" s="376"/>
      <c r="H10" s="376"/>
      <c r="I10" s="376"/>
      <c r="J10" s="376"/>
      <c r="K10" s="247"/>
    </row>
    <row r="11" spans="2:11" s="1" customFormat="1" ht="15" customHeight="1">
      <c r="B11" s="250"/>
      <c r="C11" s="251"/>
      <c r="D11" s="376" t="s">
        <v>683</v>
      </c>
      <c r="E11" s="376"/>
      <c r="F11" s="376"/>
      <c r="G11" s="376"/>
      <c r="H11" s="376"/>
      <c r="I11" s="376"/>
      <c r="J11" s="376"/>
      <c r="K11" s="247"/>
    </row>
    <row r="12" spans="2:11" s="1" customFormat="1" ht="15" customHeight="1">
      <c r="B12" s="250"/>
      <c r="C12" s="251"/>
      <c r="D12" s="249"/>
      <c r="E12" s="249"/>
      <c r="F12" s="249"/>
      <c r="G12" s="249"/>
      <c r="H12" s="249"/>
      <c r="I12" s="249"/>
      <c r="J12" s="249"/>
      <c r="K12" s="247"/>
    </row>
    <row r="13" spans="2:11" s="1" customFormat="1" ht="15" customHeight="1">
      <c r="B13" s="250"/>
      <c r="C13" s="251"/>
      <c r="D13" s="252" t="s">
        <v>684</v>
      </c>
      <c r="E13" s="249"/>
      <c r="F13" s="249"/>
      <c r="G13" s="249"/>
      <c r="H13" s="249"/>
      <c r="I13" s="249"/>
      <c r="J13" s="249"/>
      <c r="K13" s="247"/>
    </row>
    <row r="14" spans="2:11" s="1" customFormat="1" ht="12.75" customHeight="1">
      <c r="B14" s="250"/>
      <c r="C14" s="251"/>
      <c r="D14" s="251"/>
      <c r="E14" s="251"/>
      <c r="F14" s="251"/>
      <c r="G14" s="251"/>
      <c r="H14" s="251"/>
      <c r="I14" s="251"/>
      <c r="J14" s="251"/>
      <c r="K14" s="247"/>
    </row>
    <row r="15" spans="2:11" s="1" customFormat="1" ht="15" customHeight="1">
      <c r="B15" s="250"/>
      <c r="C15" s="251"/>
      <c r="D15" s="376" t="s">
        <v>685</v>
      </c>
      <c r="E15" s="376"/>
      <c r="F15" s="376"/>
      <c r="G15" s="376"/>
      <c r="H15" s="376"/>
      <c r="I15" s="376"/>
      <c r="J15" s="376"/>
      <c r="K15" s="247"/>
    </row>
    <row r="16" spans="2:11" s="1" customFormat="1" ht="15" customHeight="1">
      <c r="B16" s="250"/>
      <c r="C16" s="251"/>
      <c r="D16" s="376" t="s">
        <v>686</v>
      </c>
      <c r="E16" s="376"/>
      <c r="F16" s="376"/>
      <c r="G16" s="376"/>
      <c r="H16" s="376"/>
      <c r="I16" s="376"/>
      <c r="J16" s="376"/>
      <c r="K16" s="247"/>
    </row>
    <row r="17" spans="2:11" s="1" customFormat="1" ht="15" customHeight="1">
      <c r="B17" s="250"/>
      <c r="C17" s="251"/>
      <c r="D17" s="376" t="s">
        <v>687</v>
      </c>
      <c r="E17" s="376"/>
      <c r="F17" s="376"/>
      <c r="G17" s="376"/>
      <c r="H17" s="376"/>
      <c r="I17" s="376"/>
      <c r="J17" s="376"/>
      <c r="K17" s="247"/>
    </row>
    <row r="18" spans="2:11" s="1" customFormat="1" ht="15" customHeight="1">
      <c r="B18" s="250"/>
      <c r="C18" s="251"/>
      <c r="D18" s="251"/>
      <c r="E18" s="253" t="s">
        <v>81</v>
      </c>
      <c r="F18" s="376" t="s">
        <v>688</v>
      </c>
      <c r="G18" s="376"/>
      <c r="H18" s="376"/>
      <c r="I18" s="376"/>
      <c r="J18" s="376"/>
      <c r="K18" s="247"/>
    </row>
    <row r="19" spans="2:11" s="1" customFormat="1" ht="15" customHeight="1">
      <c r="B19" s="250"/>
      <c r="C19" s="251"/>
      <c r="D19" s="251"/>
      <c r="E19" s="253" t="s">
        <v>689</v>
      </c>
      <c r="F19" s="376" t="s">
        <v>690</v>
      </c>
      <c r="G19" s="376"/>
      <c r="H19" s="376"/>
      <c r="I19" s="376"/>
      <c r="J19" s="376"/>
      <c r="K19" s="247"/>
    </row>
    <row r="20" spans="2:11" s="1" customFormat="1" ht="15" customHeight="1">
      <c r="B20" s="250"/>
      <c r="C20" s="251"/>
      <c r="D20" s="251"/>
      <c r="E20" s="253" t="s">
        <v>691</v>
      </c>
      <c r="F20" s="376" t="s">
        <v>692</v>
      </c>
      <c r="G20" s="376"/>
      <c r="H20" s="376"/>
      <c r="I20" s="376"/>
      <c r="J20" s="376"/>
      <c r="K20" s="247"/>
    </row>
    <row r="21" spans="2:11" s="1" customFormat="1" ht="15" customHeight="1">
      <c r="B21" s="250"/>
      <c r="C21" s="251"/>
      <c r="D21" s="251"/>
      <c r="E21" s="253" t="s">
        <v>693</v>
      </c>
      <c r="F21" s="376" t="s">
        <v>694</v>
      </c>
      <c r="G21" s="376"/>
      <c r="H21" s="376"/>
      <c r="I21" s="376"/>
      <c r="J21" s="376"/>
      <c r="K21" s="247"/>
    </row>
    <row r="22" spans="2:11" s="1" customFormat="1" ht="15" customHeight="1">
      <c r="B22" s="250"/>
      <c r="C22" s="251"/>
      <c r="D22" s="251"/>
      <c r="E22" s="253" t="s">
        <v>639</v>
      </c>
      <c r="F22" s="376" t="s">
        <v>640</v>
      </c>
      <c r="G22" s="376"/>
      <c r="H22" s="376"/>
      <c r="I22" s="376"/>
      <c r="J22" s="376"/>
      <c r="K22" s="247"/>
    </row>
    <row r="23" spans="2:11" s="1" customFormat="1" ht="15" customHeight="1">
      <c r="B23" s="250"/>
      <c r="C23" s="251"/>
      <c r="D23" s="251"/>
      <c r="E23" s="253" t="s">
        <v>695</v>
      </c>
      <c r="F23" s="376" t="s">
        <v>696</v>
      </c>
      <c r="G23" s="376"/>
      <c r="H23" s="376"/>
      <c r="I23" s="376"/>
      <c r="J23" s="376"/>
      <c r="K23" s="247"/>
    </row>
    <row r="24" spans="2:11" s="1" customFormat="1" ht="12.75" customHeight="1">
      <c r="B24" s="250"/>
      <c r="C24" s="251"/>
      <c r="D24" s="251"/>
      <c r="E24" s="251"/>
      <c r="F24" s="251"/>
      <c r="G24" s="251"/>
      <c r="H24" s="251"/>
      <c r="I24" s="251"/>
      <c r="J24" s="251"/>
      <c r="K24" s="247"/>
    </row>
    <row r="25" spans="2:11" s="1" customFormat="1" ht="15" customHeight="1">
      <c r="B25" s="250"/>
      <c r="C25" s="376" t="s">
        <v>697</v>
      </c>
      <c r="D25" s="376"/>
      <c r="E25" s="376"/>
      <c r="F25" s="376"/>
      <c r="G25" s="376"/>
      <c r="H25" s="376"/>
      <c r="I25" s="376"/>
      <c r="J25" s="376"/>
      <c r="K25" s="247"/>
    </row>
    <row r="26" spans="2:11" s="1" customFormat="1" ht="15" customHeight="1">
      <c r="B26" s="250"/>
      <c r="C26" s="376" t="s">
        <v>698</v>
      </c>
      <c r="D26" s="376"/>
      <c r="E26" s="376"/>
      <c r="F26" s="376"/>
      <c r="G26" s="376"/>
      <c r="H26" s="376"/>
      <c r="I26" s="376"/>
      <c r="J26" s="376"/>
      <c r="K26" s="247"/>
    </row>
    <row r="27" spans="2:11" s="1" customFormat="1" ht="15" customHeight="1">
      <c r="B27" s="250"/>
      <c r="C27" s="249"/>
      <c r="D27" s="376" t="s">
        <v>699</v>
      </c>
      <c r="E27" s="376"/>
      <c r="F27" s="376"/>
      <c r="G27" s="376"/>
      <c r="H27" s="376"/>
      <c r="I27" s="376"/>
      <c r="J27" s="376"/>
      <c r="K27" s="247"/>
    </row>
    <row r="28" spans="2:11" s="1" customFormat="1" ht="15" customHeight="1">
      <c r="B28" s="250"/>
      <c r="C28" s="251"/>
      <c r="D28" s="376" t="s">
        <v>700</v>
      </c>
      <c r="E28" s="376"/>
      <c r="F28" s="376"/>
      <c r="G28" s="376"/>
      <c r="H28" s="376"/>
      <c r="I28" s="376"/>
      <c r="J28" s="376"/>
      <c r="K28" s="247"/>
    </row>
    <row r="29" spans="2:11" s="1" customFormat="1" ht="12.75" customHeight="1">
      <c r="B29" s="250"/>
      <c r="C29" s="251"/>
      <c r="D29" s="251"/>
      <c r="E29" s="251"/>
      <c r="F29" s="251"/>
      <c r="G29" s="251"/>
      <c r="H29" s="251"/>
      <c r="I29" s="251"/>
      <c r="J29" s="251"/>
      <c r="K29" s="247"/>
    </row>
    <row r="30" spans="2:11" s="1" customFormat="1" ht="15" customHeight="1">
      <c r="B30" s="250"/>
      <c r="C30" s="251"/>
      <c r="D30" s="376" t="s">
        <v>701</v>
      </c>
      <c r="E30" s="376"/>
      <c r="F30" s="376"/>
      <c r="G30" s="376"/>
      <c r="H30" s="376"/>
      <c r="I30" s="376"/>
      <c r="J30" s="376"/>
      <c r="K30" s="247"/>
    </row>
    <row r="31" spans="2:11" s="1" customFormat="1" ht="15" customHeight="1">
      <c r="B31" s="250"/>
      <c r="C31" s="251"/>
      <c r="D31" s="376" t="s">
        <v>702</v>
      </c>
      <c r="E31" s="376"/>
      <c r="F31" s="376"/>
      <c r="G31" s="376"/>
      <c r="H31" s="376"/>
      <c r="I31" s="376"/>
      <c r="J31" s="376"/>
      <c r="K31" s="247"/>
    </row>
    <row r="32" spans="2:11" s="1" customFormat="1" ht="12.75" customHeight="1">
      <c r="B32" s="250"/>
      <c r="C32" s="251"/>
      <c r="D32" s="251"/>
      <c r="E32" s="251"/>
      <c r="F32" s="251"/>
      <c r="G32" s="251"/>
      <c r="H32" s="251"/>
      <c r="I32" s="251"/>
      <c r="J32" s="251"/>
      <c r="K32" s="247"/>
    </row>
    <row r="33" spans="2:11" s="1" customFormat="1" ht="15" customHeight="1">
      <c r="B33" s="250"/>
      <c r="C33" s="251"/>
      <c r="D33" s="376" t="s">
        <v>703</v>
      </c>
      <c r="E33" s="376"/>
      <c r="F33" s="376"/>
      <c r="G33" s="376"/>
      <c r="H33" s="376"/>
      <c r="I33" s="376"/>
      <c r="J33" s="376"/>
      <c r="K33" s="247"/>
    </row>
    <row r="34" spans="2:11" s="1" customFormat="1" ht="15" customHeight="1">
      <c r="B34" s="250"/>
      <c r="C34" s="251"/>
      <c r="D34" s="376" t="s">
        <v>704</v>
      </c>
      <c r="E34" s="376"/>
      <c r="F34" s="376"/>
      <c r="G34" s="376"/>
      <c r="H34" s="376"/>
      <c r="I34" s="376"/>
      <c r="J34" s="376"/>
      <c r="K34" s="247"/>
    </row>
    <row r="35" spans="2:11" s="1" customFormat="1" ht="15" customHeight="1">
      <c r="B35" s="250"/>
      <c r="C35" s="251"/>
      <c r="D35" s="376" t="s">
        <v>705</v>
      </c>
      <c r="E35" s="376"/>
      <c r="F35" s="376"/>
      <c r="G35" s="376"/>
      <c r="H35" s="376"/>
      <c r="I35" s="376"/>
      <c r="J35" s="376"/>
      <c r="K35" s="247"/>
    </row>
    <row r="36" spans="2:11" s="1" customFormat="1" ht="15" customHeight="1">
      <c r="B36" s="250"/>
      <c r="C36" s="251"/>
      <c r="D36" s="249"/>
      <c r="E36" s="252" t="s">
        <v>101</v>
      </c>
      <c r="F36" s="249"/>
      <c r="G36" s="376" t="s">
        <v>706</v>
      </c>
      <c r="H36" s="376"/>
      <c r="I36" s="376"/>
      <c r="J36" s="376"/>
      <c r="K36" s="247"/>
    </row>
    <row r="37" spans="2:11" s="1" customFormat="1" ht="30.75" customHeight="1">
      <c r="B37" s="250"/>
      <c r="C37" s="251"/>
      <c r="D37" s="249"/>
      <c r="E37" s="252" t="s">
        <v>707</v>
      </c>
      <c r="F37" s="249"/>
      <c r="G37" s="376" t="s">
        <v>708</v>
      </c>
      <c r="H37" s="376"/>
      <c r="I37" s="376"/>
      <c r="J37" s="376"/>
      <c r="K37" s="247"/>
    </row>
    <row r="38" spans="2:11" s="1" customFormat="1" ht="15" customHeight="1">
      <c r="B38" s="250"/>
      <c r="C38" s="251"/>
      <c r="D38" s="249"/>
      <c r="E38" s="252" t="s">
        <v>55</v>
      </c>
      <c r="F38" s="249"/>
      <c r="G38" s="376" t="s">
        <v>709</v>
      </c>
      <c r="H38" s="376"/>
      <c r="I38" s="376"/>
      <c r="J38" s="376"/>
      <c r="K38" s="247"/>
    </row>
    <row r="39" spans="2:11" s="1" customFormat="1" ht="15" customHeight="1">
      <c r="B39" s="250"/>
      <c r="C39" s="251"/>
      <c r="D39" s="249"/>
      <c r="E39" s="252" t="s">
        <v>56</v>
      </c>
      <c r="F39" s="249"/>
      <c r="G39" s="376" t="s">
        <v>710</v>
      </c>
      <c r="H39" s="376"/>
      <c r="I39" s="376"/>
      <c r="J39" s="376"/>
      <c r="K39" s="247"/>
    </row>
    <row r="40" spans="2:11" s="1" customFormat="1" ht="15" customHeight="1">
      <c r="B40" s="250"/>
      <c r="C40" s="251"/>
      <c r="D40" s="249"/>
      <c r="E40" s="252" t="s">
        <v>102</v>
      </c>
      <c r="F40" s="249"/>
      <c r="G40" s="376" t="s">
        <v>711</v>
      </c>
      <c r="H40" s="376"/>
      <c r="I40" s="376"/>
      <c r="J40" s="376"/>
      <c r="K40" s="247"/>
    </row>
    <row r="41" spans="2:11" s="1" customFormat="1" ht="15" customHeight="1">
      <c r="B41" s="250"/>
      <c r="C41" s="251"/>
      <c r="D41" s="249"/>
      <c r="E41" s="252" t="s">
        <v>103</v>
      </c>
      <c r="F41" s="249"/>
      <c r="G41" s="376" t="s">
        <v>712</v>
      </c>
      <c r="H41" s="376"/>
      <c r="I41" s="376"/>
      <c r="J41" s="376"/>
      <c r="K41" s="247"/>
    </row>
    <row r="42" spans="2:11" s="1" customFormat="1" ht="15" customHeight="1">
      <c r="B42" s="250"/>
      <c r="C42" s="251"/>
      <c r="D42" s="249"/>
      <c r="E42" s="252" t="s">
        <v>713</v>
      </c>
      <c r="F42" s="249"/>
      <c r="G42" s="376" t="s">
        <v>714</v>
      </c>
      <c r="H42" s="376"/>
      <c r="I42" s="376"/>
      <c r="J42" s="376"/>
      <c r="K42" s="247"/>
    </row>
    <row r="43" spans="2:11" s="1" customFormat="1" ht="15" customHeight="1">
      <c r="B43" s="250"/>
      <c r="C43" s="251"/>
      <c r="D43" s="249"/>
      <c r="E43" s="252"/>
      <c r="F43" s="249"/>
      <c r="G43" s="376" t="s">
        <v>715</v>
      </c>
      <c r="H43" s="376"/>
      <c r="I43" s="376"/>
      <c r="J43" s="376"/>
      <c r="K43" s="247"/>
    </row>
    <row r="44" spans="2:11" s="1" customFormat="1" ht="15" customHeight="1">
      <c r="B44" s="250"/>
      <c r="C44" s="251"/>
      <c r="D44" s="249"/>
      <c r="E44" s="252" t="s">
        <v>716</v>
      </c>
      <c r="F44" s="249"/>
      <c r="G44" s="376" t="s">
        <v>717</v>
      </c>
      <c r="H44" s="376"/>
      <c r="I44" s="376"/>
      <c r="J44" s="376"/>
      <c r="K44" s="247"/>
    </row>
    <row r="45" spans="2:11" s="1" customFormat="1" ht="15" customHeight="1">
      <c r="B45" s="250"/>
      <c r="C45" s="251"/>
      <c r="D45" s="249"/>
      <c r="E45" s="252" t="s">
        <v>105</v>
      </c>
      <c r="F45" s="249"/>
      <c r="G45" s="376" t="s">
        <v>718</v>
      </c>
      <c r="H45" s="376"/>
      <c r="I45" s="376"/>
      <c r="J45" s="376"/>
      <c r="K45" s="247"/>
    </row>
    <row r="46" spans="2:11" s="1" customFormat="1" ht="12.75" customHeight="1">
      <c r="B46" s="250"/>
      <c r="C46" s="251"/>
      <c r="D46" s="249"/>
      <c r="E46" s="249"/>
      <c r="F46" s="249"/>
      <c r="G46" s="249"/>
      <c r="H46" s="249"/>
      <c r="I46" s="249"/>
      <c r="J46" s="249"/>
      <c r="K46" s="247"/>
    </row>
    <row r="47" spans="2:11" s="1" customFormat="1" ht="15" customHeight="1">
      <c r="B47" s="250"/>
      <c r="C47" s="251"/>
      <c r="D47" s="376" t="s">
        <v>719</v>
      </c>
      <c r="E47" s="376"/>
      <c r="F47" s="376"/>
      <c r="G47" s="376"/>
      <c r="H47" s="376"/>
      <c r="I47" s="376"/>
      <c r="J47" s="376"/>
      <c r="K47" s="247"/>
    </row>
    <row r="48" spans="2:11" s="1" customFormat="1" ht="15" customHeight="1">
      <c r="B48" s="250"/>
      <c r="C48" s="251"/>
      <c r="D48" s="251"/>
      <c r="E48" s="376" t="s">
        <v>720</v>
      </c>
      <c r="F48" s="376"/>
      <c r="G48" s="376"/>
      <c r="H48" s="376"/>
      <c r="I48" s="376"/>
      <c r="J48" s="376"/>
      <c r="K48" s="247"/>
    </row>
    <row r="49" spans="2:11" s="1" customFormat="1" ht="15" customHeight="1">
      <c r="B49" s="250"/>
      <c r="C49" s="251"/>
      <c r="D49" s="251"/>
      <c r="E49" s="376" t="s">
        <v>721</v>
      </c>
      <c r="F49" s="376"/>
      <c r="G49" s="376"/>
      <c r="H49" s="376"/>
      <c r="I49" s="376"/>
      <c r="J49" s="376"/>
      <c r="K49" s="247"/>
    </row>
    <row r="50" spans="2:11" s="1" customFormat="1" ht="15" customHeight="1">
      <c r="B50" s="250"/>
      <c r="C50" s="251"/>
      <c r="D50" s="251"/>
      <c r="E50" s="376" t="s">
        <v>722</v>
      </c>
      <c r="F50" s="376"/>
      <c r="G50" s="376"/>
      <c r="H50" s="376"/>
      <c r="I50" s="376"/>
      <c r="J50" s="376"/>
      <c r="K50" s="247"/>
    </row>
    <row r="51" spans="2:11" s="1" customFormat="1" ht="15" customHeight="1">
      <c r="B51" s="250"/>
      <c r="C51" s="251"/>
      <c r="D51" s="376" t="s">
        <v>723</v>
      </c>
      <c r="E51" s="376"/>
      <c r="F51" s="376"/>
      <c r="G51" s="376"/>
      <c r="H51" s="376"/>
      <c r="I51" s="376"/>
      <c r="J51" s="376"/>
      <c r="K51" s="247"/>
    </row>
    <row r="52" spans="2:11" s="1" customFormat="1" ht="25.5" customHeight="1">
      <c r="B52" s="246"/>
      <c r="C52" s="377" t="s">
        <v>724</v>
      </c>
      <c r="D52" s="377"/>
      <c r="E52" s="377"/>
      <c r="F52" s="377"/>
      <c r="G52" s="377"/>
      <c r="H52" s="377"/>
      <c r="I52" s="377"/>
      <c r="J52" s="377"/>
      <c r="K52" s="247"/>
    </row>
    <row r="53" spans="2:11" s="1" customFormat="1" ht="5.25" customHeight="1">
      <c r="B53" s="246"/>
      <c r="C53" s="248"/>
      <c r="D53" s="248"/>
      <c r="E53" s="248"/>
      <c r="F53" s="248"/>
      <c r="G53" s="248"/>
      <c r="H53" s="248"/>
      <c r="I53" s="248"/>
      <c r="J53" s="248"/>
      <c r="K53" s="247"/>
    </row>
    <row r="54" spans="2:11" s="1" customFormat="1" ht="15" customHeight="1">
      <c r="B54" s="246"/>
      <c r="C54" s="376" t="s">
        <v>725</v>
      </c>
      <c r="D54" s="376"/>
      <c r="E54" s="376"/>
      <c r="F54" s="376"/>
      <c r="G54" s="376"/>
      <c r="H54" s="376"/>
      <c r="I54" s="376"/>
      <c r="J54" s="376"/>
      <c r="K54" s="247"/>
    </row>
    <row r="55" spans="2:11" s="1" customFormat="1" ht="15" customHeight="1">
      <c r="B55" s="246"/>
      <c r="C55" s="376" t="s">
        <v>726</v>
      </c>
      <c r="D55" s="376"/>
      <c r="E55" s="376"/>
      <c r="F55" s="376"/>
      <c r="G55" s="376"/>
      <c r="H55" s="376"/>
      <c r="I55" s="376"/>
      <c r="J55" s="376"/>
      <c r="K55" s="247"/>
    </row>
    <row r="56" spans="2:11" s="1" customFormat="1" ht="12.75" customHeight="1">
      <c r="B56" s="246"/>
      <c r="C56" s="249"/>
      <c r="D56" s="249"/>
      <c r="E56" s="249"/>
      <c r="F56" s="249"/>
      <c r="G56" s="249"/>
      <c r="H56" s="249"/>
      <c r="I56" s="249"/>
      <c r="J56" s="249"/>
      <c r="K56" s="247"/>
    </row>
    <row r="57" spans="2:11" s="1" customFormat="1" ht="15" customHeight="1">
      <c r="B57" s="246"/>
      <c r="C57" s="376" t="s">
        <v>727</v>
      </c>
      <c r="D57" s="376"/>
      <c r="E57" s="376"/>
      <c r="F57" s="376"/>
      <c r="G57" s="376"/>
      <c r="H57" s="376"/>
      <c r="I57" s="376"/>
      <c r="J57" s="376"/>
      <c r="K57" s="247"/>
    </row>
    <row r="58" spans="2:11" s="1" customFormat="1" ht="15" customHeight="1">
      <c r="B58" s="246"/>
      <c r="C58" s="251"/>
      <c r="D58" s="376" t="s">
        <v>728</v>
      </c>
      <c r="E58" s="376"/>
      <c r="F58" s="376"/>
      <c r="G58" s="376"/>
      <c r="H58" s="376"/>
      <c r="I58" s="376"/>
      <c r="J58" s="376"/>
      <c r="K58" s="247"/>
    </row>
    <row r="59" spans="2:11" s="1" customFormat="1" ht="15" customHeight="1">
      <c r="B59" s="246"/>
      <c r="C59" s="251"/>
      <c r="D59" s="376" t="s">
        <v>729</v>
      </c>
      <c r="E59" s="376"/>
      <c r="F59" s="376"/>
      <c r="G59" s="376"/>
      <c r="H59" s="376"/>
      <c r="I59" s="376"/>
      <c r="J59" s="376"/>
      <c r="K59" s="247"/>
    </row>
    <row r="60" spans="2:11" s="1" customFormat="1" ht="15" customHeight="1">
      <c r="B60" s="246"/>
      <c r="C60" s="251"/>
      <c r="D60" s="376" t="s">
        <v>730</v>
      </c>
      <c r="E60" s="376"/>
      <c r="F60" s="376"/>
      <c r="G60" s="376"/>
      <c r="H60" s="376"/>
      <c r="I60" s="376"/>
      <c r="J60" s="376"/>
      <c r="K60" s="247"/>
    </row>
    <row r="61" spans="2:11" s="1" customFormat="1" ht="15" customHeight="1">
      <c r="B61" s="246"/>
      <c r="C61" s="251"/>
      <c r="D61" s="376" t="s">
        <v>731</v>
      </c>
      <c r="E61" s="376"/>
      <c r="F61" s="376"/>
      <c r="G61" s="376"/>
      <c r="H61" s="376"/>
      <c r="I61" s="376"/>
      <c r="J61" s="376"/>
      <c r="K61" s="247"/>
    </row>
    <row r="62" spans="2:11" s="1" customFormat="1" ht="15" customHeight="1">
      <c r="B62" s="246"/>
      <c r="C62" s="251"/>
      <c r="D62" s="378" t="s">
        <v>732</v>
      </c>
      <c r="E62" s="378"/>
      <c r="F62" s="378"/>
      <c r="G62" s="378"/>
      <c r="H62" s="378"/>
      <c r="I62" s="378"/>
      <c r="J62" s="378"/>
      <c r="K62" s="247"/>
    </row>
    <row r="63" spans="2:11" s="1" customFormat="1" ht="15" customHeight="1">
      <c r="B63" s="246"/>
      <c r="C63" s="251"/>
      <c r="D63" s="376" t="s">
        <v>733</v>
      </c>
      <c r="E63" s="376"/>
      <c r="F63" s="376"/>
      <c r="G63" s="376"/>
      <c r="H63" s="376"/>
      <c r="I63" s="376"/>
      <c r="J63" s="376"/>
      <c r="K63" s="247"/>
    </row>
    <row r="64" spans="2:11" s="1" customFormat="1" ht="12.75" customHeight="1">
      <c r="B64" s="246"/>
      <c r="C64" s="251"/>
      <c r="D64" s="251"/>
      <c r="E64" s="254"/>
      <c r="F64" s="251"/>
      <c r="G64" s="251"/>
      <c r="H64" s="251"/>
      <c r="I64" s="251"/>
      <c r="J64" s="251"/>
      <c r="K64" s="247"/>
    </row>
    <row r="65" spans="2:11" s="1" customFormat="1" ht="15" customHeight="1">
      <c r="B65" s="246"/>
      <c r="C65" s="251"/>
      <c r="D65" s="376" t="s">
        <v>734</v>
      </c>
      <c r="E65" s="376"/>
      <c r="F65" s="376"/>
      <c r="G65" s="376"/>
      <c r="H65" s="376"/>
      <c r="I65" s="376"/>
      <c r="J65" s="376"/>
      <c r="K65" s="247"/>
    </row>
    <row r="66" spans="2:11" s="1" customFormat="1" ht="15" customHeight="1">
      <c r="B66" s="246"/>
      <c r="C66" s="251"/>
      <c r="D66" s="378" t="s">
        <v>735</v>
      </c>
      <c r="E66" s="378"/>
      <c r="F66" s="378"/>
      <c r="G66" s="378"/>
      <c r="H66" s="378"/>
      <c r="I66" s="378"/>
      <c r="J66" s="378"/>
      <c r="K66" s="247"/>
    </row>
    <row r="67" spans="2:11" s="1" customFormat="1" ht="15" customHeight="1">
      <c r="B67" s="246"/>
      <c r="C67" s="251"/>
      <c r="D67" s="376" t="s">
        <v>736</v>
      </c>
      <c r="E67" s="376"/>
      <c r="F67" s="376"/>
      <c r="G67" s="376"/>
      <c r="H67" s="376"/>
      <c r="I67" s="376"/>
      <c r="J67" s="376"/>
      <c r="K67" s="247"/>
    </row>
    <row r="68" spans="2:11" s="1" customFormat="1" ht="15" customHeight="1">
      <c r="B68" s="246"/>
      <c r="C68" s="251"/>
      <c r="D68" s="376" t="s">
        <v>737</v>
      </c>
      <c r="E68" s="376"/>
      <c r="F68" s="376"/>
      <c r="G68" s="376"/>
      <c r="H68" s="376"/>
      <c r="I68" s="376"/>
      <c r="J68" s="376"/>
      <c r="K68" s="247"/>
    </row>
    <row r="69" spans="2:11" s="1" customFormat="1" ht="15" customHeight="1">
      <c r="B69" s="246"/>
      <c r="C69" s="251"/>
      <c r="D69" s="376" t="s">
        <v>738</v>
      </c>
      <c r="E69" s="376"/>
      <c r="F69" s="376"/>
      <c r="G69" s="376"/>
      <c r="H69" s="376"/>
      <c r="I69" s="376"/>
      <c r="J69" s="376"/>
      <c r="K69" s="247"/>
    </row>
    <row r="70" spans="2:11" s="1" customFormat="1" ht="15" customHeight="1">
      <c r="B70" s="246"/>
      <c r="C70" s="251"/>
      <c r="D70" s="376" t="s">
        <v>739</v>
      </c>
      <c r="E70" s="376"/>
      <c r="F70" s="376"/>
      <c r="G70" s="376"/>
      <c r="H70" s="376"/>
      <c r="I70" s="376"/>
      <c r="J70" s="376"/>
      <c r="K70" s="247"/>
    </row>
    <row r="71" spans="2:11" s="1" customFormat="1" ht="12.75" customHeight="1">
      <c r="B71" s="255"/>
      <c r="C71" s="256"/>
      <c r="D71" s="256"/>
      <c r="E71" s="256"/>
      <c r="F71" s="256"/>
      <c r="G71" s="256"/>
      <c r="H71" s="256"/>
      <c r="I71" s="256"/>
      <c r="J71" s="256"/>
      <c r="K71" s="257"/>
    </row>
    <row r="72" spans="2:11" s="1" customFormat="1" ht="18.75" customHeight="1">
      <c r="B72" s="258"/>
      <c r="C72" s="258"/>
      <c r="D72" s="258"/>
      <c r="E72" s="258"/>
      <c r="F72" s="258"/>
      <c r="G72" s="258"/>
      <c r="H72" s="258"/>
      <c r="I72" s="258"/>
      <c r="J72" s="258"/>
      <c r="K72" s="259"/>
    </row>
    <row r="73" spans="2:11" s="1" customFormat="1" ht="18.75" customHeight="1">
      <c r="B73" s="259"/>
      <c r="C73" s="259"/>
      <c r="D73" s="259"/>
      <c r="E73" s="259"/>
      <c r="F73" s="259"/>
      <c r="G73" s="259"/>
      <c r="H73" s="259"/>
      <c r="I73" s="259"/>
      <c r="J73" s="259"/>
      <c r="K73" s="259"/>
    </row>
    <row r="74" spans="2:11" s="1" customFormat="1" ht="7.5" customHeight="1">
      <c r="B74" s="260"/>
      <c r="C74" s="261"/>
      <c r="D74" s="261"/>
      <c r="E74" s="261"/>
      <c r="F74" s="261"/>
      <c r="G74" s="261"/>
      <c r="H74" s="261"/>
      <c r="I74" s="261"/>
      <c r="J74" s="261"/>
      <c r="K74" s="262"/>
    </row>
    <row r="75" spans="2:11" s="1" customFormat="1" ht="45" customHeight="1">
      <c r="B75" s="263"/>
      <c r="C75" s="371" t="s">
        <v>740</v>
      </c>
      <c r="D75" s="371"/>
      <c r="E75" s="371"/>
      <c r="F75" s="371"/>
      <c r="G75" s="371"/>
      <c r="H75" s="371"/>
      <c r="I75" s="371"/>
      <c r="J75" s="371"/>
      <c r="K75" s="264"/>
    </row>
    <row r="76" spans="2:11" s="1" customFormat="1" ht="17.25" customHeight="1">
      <c r="B76" s="263"/>
      <c r="C76" s="265" t="s">
        <v>741</v>
      </c>
      <c r="D76" s="265"/>
      <c r="E76" s="265"/>
      <c r="F76" s="265" t="s">
        <v>742</v>
      </c>
      <c r="G76" s="266"/>
      <c r="H76" s="265" t="s">
        <v>56</v>
      </c>
      <c r="I76" s="265" t="s">
        <v>59</v>
      </c>
      <c r="J76" s="265" t="s">
        <v>743</v>
      </c>
      <c r="K76" s="264"/>
    </row>
    <row r="77" spans="2:11" s="1" customFormat="1" ht="17.25" customHeight="1">
      <c r="B77" s="263"/>
      <c r="C77" s="267" t="s">
        <v>744</v>
      </c>
      <c r="D77" s="267"/>
      <c r="E77" s="267"/>
      <c r="F77" s="268" t="s">
        <v>745</v>
      </c>
      <c r="G77" s="269"/>
      <c r="H77" s="267"/>
      <c r="I77" s="267"/>
      <c r="J77" s="267" t="s">
        <v>746</v>
      </c>
      <c r="K77" s="264"/>
    </row>
    <row r="78" spans="2:11" s="1" customFormat="1" ht="5.25" customHeight="1">
      <c r="B78" s="263"/>
      <c r="C78" s="270"/>
      <c r="D78" s="270"/>
      <c r="E78" s="270"/>
      <c r="F78" s="270"/>
      <c r="G78" s="271"/>
      <c r="H78" s="270"/>
      <c r="I78" s="270"/>
      <c r="J78" s="270"/>
      <c r="K78" s="264"/>
    </row>
    <row r="79" spans="2:11" s="1" customFormat="1" ht="15" customHeight="1">
      <c r="B79" s="263"/>
      <c r="C79" s="252" t="s">
        <v>55</v>
      </c>
      <c r="D79" s="272"/>
      <c r="E79" s="272"/>
      <c r="F79" s="273" t="s">
        <v>747</v>
      </c>
      <c r="G79" s="274"/>
      <c r="H79" s="252" t="s">
        <v>748</v>
      </c>
      <c r="I79" s="252" t="s">
        <v>749</v>
      </c>
      <c r="J79" s="252">
        <v>20</v>
      </c>
      <c r="K79" s="264"/>
    </row>
    <row r="80" spans="2:11" s="1" customFormat="1" ht="15" customHeight="1">
      <c r="B80" s="263"/>
      <c r="C80" s="252" t="s">
        <v>750</v>
      </c>
      <c r="D80" s="252"/>
      <c r="E80" s="252"/>
      <c r="F80" s="273" t="s">
        <v>747</v>
      </c>
      <c r="G80" s="274"/>
      <c r="H80" s="252" t="s">
        <v>751</v>
      </c>
      <c r="I80" s="252" t="s">
        <v>749</v>
      </c>
      <c r="J80" s="252">
        <v>120</v>
      </c>
      <c r="K80" s="264"/>
    </row>
    <row r="81" spans="2:11" s="1" customFormat="1" ht="15" customHeight="1">
      <c r="B81" s="275"/>
      <c r="C81" s="252" t="s">
        <v>752</v>
      </c>
      <c r="D81" s="252"/>
      <c r="E81" s="252"/>
      <c r="F81" s="273" t="s">
        <v>753</v>
      </c>
      <c r="G81" s="274"/>
      <c r="H81" s="252" t="s">
        <v>754</v>
      </c>
      <c r="I81" s="252" t="s">
        <v>749</v>
      </c>
      <c r="J81" s="252">
        <v>50</v>
      </c>
      <c r="K81" s="264"/>
    </row>
    <row r="82" spans="2:11" s="1" customFormat="1" ht="15" customHeight="1">
      <c r="B82" s="275"/>
      <c r="C82" s="252" t="s">
        <v>755</v>
      </c>
      <c r="D82" s="252"/>
      <c r="E82" s="252"/>
      <c r="F82" s="273" t="s">
        <v>747</v>
      </c>
      <c r="G82" s="274"/>
      <c r="H82" s="252" t="s">
        <v>756</v>
      </c>
      <c r="I82" s="252" t="s">
        <v>757</v>
      </c>
      <c r="J82" s="252"/>
      <c r="K82" s="264"/>
    </row>
    <row r="83" spans="2:11" s="1" customFormat="1" ht="15" customHeight="1">
      <c r="B83" s="275"/>
      <c r="C83" s="276" t="s">
        <v>758</v>
      </c>
      <c r="D83" s="276"/>
      <c r="E83" s="276"/>
      <c r="F83" s="277" t="s">
        <v>753</v>
      </c>
      <c r="G83" s="276"/>
      <c r="H83" s="276" t="s">
        <v>759</v>
      </c>
      <c r="I83" s="276" t="s">
        <v>749</v>
      </c>
      <c r="J83" s="276">
        <v>15</v>
      </c>
      <c r="K83" s="264"/>
    </row>
    <row r="84" spans="2:11" s="1" customFormat="1" ht="15" customHeight="1">
      <c r="B84" s="275"/>
      <c r="C84" s="276" t="s">
        <v>760</v>
      </c>
      <c r="D84" s="276"/>
      <c r="E84" s="276"/>
      <c r="F84" s="277" t="s">
        <v>753</v>
      </c>
      <c r="G84" s="276"/>
      <c r="H84" s="276" t="s">
        <v>761</v>
      </c>
      <c r="I84" s="276" t="s">
        <v>749</v>
      </c>
      <c r="J84" s="276">
        <v>15</v>
      </c>
      <c r="K84" s="264"/>
    </row>
    <row r="85" spans="2:11" s="1" customFormat="1" ht="15" customHeight="1">
      <c r="B85" s="275"/>
      <c r="C85" s="276" t="s">
        <v>762</v>
      </c>
      <c r="D85" s="276"/>
      <c r="E85" s="276"/>
      <c r="F85" s="277" t="s">
        <v>753</v>
      </c>
      <c r="G85" s="276"/>
      <c r="H85" s="276" t="s">
        <v>763</v>
      </c>
      <c r="I85" s="276" t="s">
        <v>749</v>
      </c>
      <c r="J85" s="276">
        <v>20</v>
      </c>
      <c r="K85" s="264"/>
    </row>
    <row r="86" spans="2:11" s="1" customFormat="1" ht="15" customHeight="1">
      <c r="B86" s="275"/>
      <c r="C86" s="276" t="s">
        <v>764</v>
      </c>
      <c r="D86" s="276"/>
      <c r="E86" s="276"/>
      <c r="F86" s="277" t="s">
        <v>753</v>
      </c>
      <c r="G86" s="276"/>
      <c r="H86" s="276" t="s">
        <v>765</v>
      </c>
      <c r="I86" s="276" t="s">
        <v>749</v>
      </c>
      <c r="J86" s="276">
        <v>20</v>
      </c>
      <c r="K86" s="264"/>
    </row>
    <row r="87" spans="2:11" s="1" customFormat="1" ht="15" customHeight="1">
      <c r="B87" s="275"/>
      <c r="C87" s="252" t="s">
        <v>766</v>
      </c>
      <c r="D87" s="252"/>
      <c r="E87" s="252"/>
      <c r="F87" s="273" t="s">
        <v>753</v>
      </c>
      <c r="G87" s="274"/>
      <c r="H87" s="252" t="s">
        <v>767</v>
      </c>
      <c r="I87" s="252" t="s">
        <v>749</v>
      </c>
      <c r="J87" s="252">
        <v>50</v>
      </c>
      <c r="K87" s="264"/>
    </row>
    <row r="88" spans="2:11" s="1" customFormat="1" ht="15" customHeight="1">
      <c r="B88" s="275"/>
      <c r="C88" s="252" t="s">
        <v>768</v>
      </c>
      <c r="D88" s="252"/>
      <c r="E88" s="252"/>
      <c r="F88" s="273" t="s">
        <v>753</v>
      </c>
      <c r="G88" s="274"/>
      <c r="H88" s="252" t="s">
        <v>769</v>
      </c>
      <c r="I88" s="252" t="s">
        <v>749</v>
      </c>
      <c r="J88" s="252">
        <v>20</v>
      </c>
      <c r="K88" s="264"/>
    </row>
    <row r="89" spans="2:11" s="1" customFormat="1" ht="15" customHeight="1">
      <c r="B89" s="275"/>
      <c r="C89" s="252" t="s">
        <v>770</v>
      </c>
      <c r="D89" s="252"/>
      <c r="E89" s="252"/>
      <c r="F89" s="273" t="s">
        <v>753</v>
      </c>
      <c r="G89" s="274"/>
      <c r="H89" s="252" t="s">
        <v>771</v>
      </c>
      <c r="I89" s="252" t="s">
        <v>749</v>
      </c>
      <c r="J89" s="252">
        <v>20</v>
      </c>
      <c r="K89" s="264"/>
    </row>
    <row r="90" spans="2:11" s="1" customFormat="1" ht="15" customHeight="1">
      <c r="B90" s="275"/>
      <c r="C90" s="252" t="s">
        <v>772</v>
      </c>
      <c r="D90" s="252"/>
      <c r="E90" s="252"/>
      <c r="F90" s="273" t="s">
        <v>753</v>
      </c>
      <c r="G90" s="274"/>
      <c r="H90" s="252" t="s">
        <v>773</v>
      </c>
      <c r="I90" s="252" t="s">
        <v>749</v>
      </c>
      <c r="J90" s="252">
        <v>50</v>
      </c>
      <c r="K90" s="264"/>
    </row>
    <row r="91" spans="2:11" s="1" customFormat="1" ht="15" customHeight="1">
      <c r="B91" s="275"/>
      <c r="C91" s="252" t="s">
        <v>774</v>
      </c>
      <c r="D91" s="252"/>
      <c r="E91" s="252"/>
      <c r="F91" s="273" t="s">
        <v>753</v>
      </c>
      <c r="G91" s="274"/>
      <c r="H91" s="252" t="s">
        <v>774</v>
      </c>
      <c r="I91" s="252" t="s">
        <v>749</v>
      </c>
      <c r="J91" s="252">
        <v>50</v>
      </c>
      <c r="K91" s="264"/>
    </row>
    <row r="92" spans="2:11" s="1" customFormat="1" ht="15" customHeight="1">
      <c r="B92" s="275"/>
      <c r="C92" s="252" t="s">
        <v>775</v>
      </c>
      <c r="D92" s="252"/>
      <c r="E92" s="252"/>
      <c r="F92" s="273" t="s">
        <v>753</v>
      </c>
      <c r="G92" s="274"/>
      <c r="H92" s="252" t="s">
        <v>776</v>
      </c>
      <c r="I92" s="252" t="s">
        <v>749</v>
      </c>
      <c r="J92" s="252">
        <v>255</v>
      </c>
      <c r="K92" s="264"/>
    </row>
    <row r="93" spans="2:11" s="1" customFormat="1" ht="15" customHeight="1">
      <c r="B93" s="275"/>
      <c r="C93" s="252" t="s">
        <v>777</v>
      </c>
      <c r="D93" s="252"/>
      <c r="E93" s="252"/>
      <c r="F93" s="273" t="s">
        <v>747</v>
      </c>
      <c r="G93" s="274"/>
      <c r="H93" s="252" t="s">
        <v>778</v>
      </c>
      <c r="I93" s="252" t="s">
        <v>779</v>
      </c>
      <c r="J93" s="252"/>
      <c r="K93" s="264"/>
    </row>
    <row r="94" spans="2:11" s="1" customFormat="1" ht="15" customHeight="1">
      <c r="B94" s="275"/>
      <c r="C94" s="252" t="s">
        <v>780</v>
      </c>
      <c r="D94" s="252"/>
      <c r="E94" s="252"/>
      <c r="F94" s="273" t="s">
        <v>747</v>
      </c>
      <c r="G94" s="274"/>
      <c r="H94" s="252" t="s">
        <v>781</v>
      </c>
      <c r="I94" s="252" t="s">
        <v>782</v>
      </c>
      <c r="J94" s="252"/>
      <c r="K94" s="264"/>
    </row>
    <row r="95" spans="2:11" s="1" customFormat="1" ht="15" customHeight="1">
      <c r="B95" s="275"/>
      <c r="C95" s="252" t="s">
        <v>783</v>
      </c>
      <c r="D95" s="252"/>
      <c r="E95" s="252"/>
      <c r="F95" s="273" t="s">
        <v>747</v>
      </c>
      <c r="G95" s="274"/>
      <c r="H95" s="252" t="s">
        <v>783</v>
      </c>
      <c r="I95" s="252" t="s">
        <v>782</v>
      </c>
      <c r="J95" s="252"/>
      <c r="K95" s="264"/>
    </row>
    <row r="96" spans="2:11" s="1" customFormat="1" ht="15" customHeight="1">
      <c r="B96" s="275"/>
      <c r="C96" s="252" t="s">
        <v>40</v>
      </c>
      <c r="D96" s="252"/>
      <c r="E96" s="252"/>
      <c r="F96" s="273" t="s">
        <v>747</v>
      </c>
      <c r="G96" s="274"/>
      <c r="H96" s="252" t="s">
        <v>784</v>
      </c>
      <c r="I96" s="252" t="s">
        <v>782</v>
      </c>
      <c r="J96" s="252"/>
      <c r="K96" s="264"/>
    </row>
    <row r="97" spans="2:11" s="1" customFormat="1" ht="15" customHeight="1">
      <c r="B97" s="275"/>
      <c r="C97" s="252" t="s">
        <v>50</v>
      </c>
      <c r="D97" s="252"/>
      <c r="E97" s="252"/>
      <c r="F97" s="273" t="s">
        <v>747</v>
      </c>
      <c r="G97" s="274"/>
      <c r="H97" s="252" t="s">
        <v>785</v>
      </c>
      <c r="I97" s="252" t="s">
        <v>782</v>
      </c>
      <c r="J97" s="252"/>
      <c r="K97" s="264"/>
    </row>
    <row r="98" spans="2:11" s="1" customFormat="1" ht="15" customHeight="1">
      <c r="B98" s="278"/>
      <c r="C98" s="279"/>
      <c r="D98" s="279"/>
      <c r="E98" s="279"/>
      <c r="F98" s="279"/>
      <c r="G98" s="279"/>
      <c r="H98" s="279"/>
      <c r="I98" s="279"/>
      <c r="J98" s="279"/>
      <c r="K98" s="280"/>
    </row>
    <row r="99" spans="2:11" s="1" customFormat="1" ht="18.75" customHeight="1">
      <c r="B99" s="281"/>
      <c r="C99" s="282"/>
      <c r="D99" s="282"/>
      <c r="E99" s="282"/>
      <c r="F99" s="282"/>
      <c r="G99" s="282"/>
      <c r="H99" s="282"/>
      <c r="I99" s="282"/>
      <c r="J99" s="282"/>
      <c r="K99" s="281"/>
    </row>
    <row r="100" spans="2:11" s="1" customFormat="1" ht="18.75" customHeight="1"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</row>
    <row r="101" spans="2:11" s="1" customFormat="1" ht="7.5" customHeight="1">
      <c r="B101" s="260"/>
      <c r="C101" s="261"/>
      <c r="D101" s="261"/>
      <c r="E101" s="261"/>
      <c r="F101" s="261"/>
      <c r="G101" s="261"/>
      <c r="H101" s="261"/>
      <c r="I101" s="261"/>
      <c r="J101" s="261"/>
      <c r="K101" s="262"/>
    </row>
    <row r="102" spans="2:11" s="1" customFormat="1" ht="45" customHeight="1">
      <c r="B102" s="263"/>
      <c r="C102" s="371" t="s">
        <v>786</v>
      </c>
      <c r="D102" s="371"/>
      <c r="E102" s="371"/>
      <c r="F102" s="371"/>
      <c r="G102" s="371"/>
      <c r="H102" s="371"/>
      <c r="I102" s="371"/>
      <c r="J102" s="371"/>
      <c r="K102" s="264"/>
    </row>
    <row r="103" spans="2:11" s="1" customFormat="1" ht="17.25" customHeight="1">
      <c r="B103" s="263"/>
      <c r="C103" s="265" t="s">
        <v>741</v>
      </c>
      <c r="D103" s="265"/>
      <c r="E103" s="265"/>
      <c r="F103" s="265" t="s">
        <v>742</v>
      </c>
      <c r="G103" s="266"/>
      <c r="H103" s="265" t="s">
        <v>56</v>
      </c>
      <c r="I103" s="265" t="s">
        <v>59</v>
      </c>
      <c r="J103" s="265" t="s">
        <v>743</v>
      </c>
      <c r="K103" s="264"/>
    </row>
    <row r="104" spans="2:11" s="1" customFormat="1" ht="17.25" customHeight="1">
      <c r="B104" s="263"/>
      <c r="C104" s="267" t="s">
        <v>744</v>
      </c>
      <c r="D104" s="267"/>
      <c r="E104" s="267"/>
      <c r="F104" s="268" t="s">
        <v>745</v>
      </c>
      <c r="G104" s="269"/>
      <c r="H104" s="267"/>
      <c r="I104" s="267"/>
      <c r="J104" s="267" t="s">
        <v>746</v>
      </c>
      <c r="K104" s="264"/>
    </row>
    <row r="105" spans="2:11" s="1" customFormat="1" ht="5.25" customHeight="1">
      <c r="B105" s="263"/>
      <c r="C105" s="265"/>
      <c r="D105" s="265"/>
      <c r="E105" s="265"/>
      <c r="F105" s="265"/>
      <c r="G105" s="283"/>
      <c r="H105" s="265"/>
      <c r="I105" s="265"/>
      <c r="J105" s="265"/>
      <c r="K105" s="264"/>
    </row>
    <row r="106" spans="2:11" s="1" customFormat="1" ht="15" customHeight="1">
      <c r="B106" s="263"/>
      <c r="C106" s="252" t="s">
        <v>55</v>
      </c>
      <c r="D106" s="272"/>
      <c r="E106" s="272"/>
      <c r="F106" s="273" t="s">
        <v>747</v>
      </c>
      <c r="G106" s="252"/>
      <c r="H106" s="252" t="s">
        <v>787</v>
      </c>
      <c r="I106" s="252" t="s">
        <v>749</v>
      </c>
      <c r="J106" s="252">
        <v>20</v>
      </c>
      <c r="K106" s="264"/>
    </row>
    <row r="107" spans="2:11" s="1" customFormat="1" ht="15" customHeight="1">
      <c r="B107" s="263"/>
      <c r="C107" s="252" t="s">
        <v>750</v>
      </c>
      <c r="D107" s="252"/>
      <c r="E107" s="252"/>
      <c r="F107" s="273" t="s">
        <v>747</v>
      </c>
      <c r="G107" s="252"/>
      <c r="H107" s="252" t="s">
        <v>787</v>
      </c>
      <c r="I107" s="252" t="s">
        <v>749</v>
      </c>
      <c r="J107" s="252">
        <v>120</v>
      </c>
      <c r="K107" s="264"/>
    </row>
    <row r="108" spans="2:11" s="1" customFormat="1" ht="15" customHeight="1">
      <c r="B108" s="275"/>
      <c r="C108" s="252" t="s">
        <v>752</v>
      </c>
      <c r="D108" s="252"/>
      <c r="E108" s="252"/>
      <c r="F108" s="273" t="s">
        <v>753</v>
      </c>
      <c r="G108" s="252"/>
      <c r="H108" s="252" t="s">
        <v>787</v>
      </c>
      <c r="I108" s="252" t="s">
        <v>749</v>
      </c>
      <c r="J108" s="252">
        <v>50</v>
      </c>
      <c r="K108" s="264"/>
    </row>
    <row r="109" spans="2:11" s="1" customFormat="1" ht="15" customHeight="1">
      <c r="B109" s="275"/>
      <c r="C109" s="252" t="s">
        <v>755</v>
      </c>
      <c r="D109" s="252"/>
      <c r="E109" s="252"/>
      <c r="F109" s="273" t="s">
        <v>747</v>
      </c>
      <c r="G109" s="252"/>
      <c r="H109" s="252" t="s">
        <v>787</v>
      </c>
      <c r="I109" s="252" t="s">
        <v>757</v>
      </c>
      <c r="J109" s="252"/>
      <c r="K109" s="264"/>
    </row>
    <row r="110" spans="2:11" s="1" customFormat="1" ht="15" customHeight="1">
      <c r="B110" s="275"/>
      <c r="C110" s="252" t="s">
        <v>766</v>
      </c>
      <c r="D110" s="252"/>
      <c r="E110" s="252"/>
      <c r="F110" s="273" t="s">
        <v>753</v>
      </c>
      <c r="G110" s="252"/>
      <c r="H110" s="252" t="s">
        <v>787</v>
      </c>
      <c r="I110" s="252" t="s">
        <v>749</v>
      </c>
      <c r="J110" s="252">
        <v>50</v>
      </c>
      <c r="K110" s="264"/>
    </row>
    <row r="111" spans="2:11" s="1" customFormat="1" ht="15" customHeight="1">
      <c r="B111" s="275"/>
      <c r="C111" s="252" t="s">
        <v>774</v>
      </c>
      <c r="D111" s="252"/>
      <c r="E111" s="252"/>
      <c r="F111" s="273" t="s">
        <v>753</v>
      </c>
      <c r="G111" s="252"/>
      <c r="H111" s="252" t="s">
        <v>787</v>
      </c>
      <c r="I111" s="252" t="s">
        <v>749</v>
      </c>
      <c r="J111" s="252">
        <v>50</v>
      </c>
      <c r="K111" s="264"/>
    </row>
    <row r="112" spans="2:11" s="1" customFormat="1" ht="15" customHeight="1">
      <c r="B112" s="275"/>
      <c r="C112" s="252" t="s">
        <v>772</v>
      </c>
      <c r="D112" s="252"/>
      <c r="E112" s="252"/>
      <c r="F112" s="273" t="s">
        <v>753</v>
      </c>
      <c r="G112" s="252"/>
      <c r="H112" s="252" t="s">
        <v>787</v>
      </c>
      <c r="I112" s="252" t="s">
        <v>749</v>
      </c>
      <c r="J112" s="252">
        <v>50</v>
      </c>
      <c r="K112" s="264"/>
    </row>
    <row r="113" spans="2:11" s="1" customFormat="1" ht="15" customHeight="1">
      <c r="B113" s="275"/>
      <c r="C113" s="252" t="s">
        <v>55</v>
      </c>
      <c r="D113" s="252"/>
      <c r="E113" s="252"/>
      <c r="F113" s="273" t="s">
        <v>747</v>
      </c>
      <c r="G113" s="252"/>
      <c r="H113" s="252" t="s">
        <v>788</v>
      </c>
      <c r="I113" s="252" t="s">
        <v>749</v>
      </c>
      <c r="J113" s="252">
        <v>20</v>
      </c>
      <c r="K113" s="264"/>
    </row>
    <row r="114" spans="2:11" s="1" customFormat="1" ht="15" customHeight="1">
      <c r="B114" s="275"/>
      <c r="C114" s="252" t="s">
        <v>789</v>
      </c>
      <c r="D114" s="252"/>
      <c r="E114" s="252"/>
      <c r="F114" s="273" t="s">
        <v>747</v>
      </c>
      <c r="G114" s="252"/>
      <c r="H114" s="252" t="s">
        <v>790</v>
      </c>
      <c r="I114" s="252" t="s">
        <v>749</v>
      </c>
      <c r="J114" s="252">
        <v>120</v>
      </c>
      <c r="K114" s="264"/>
    </row>
    <row r="115" spans="2:11" s="1" customFormat="1" ht="15" customHeight="1">
      <c r="B115" s="275"/>
      <c r="C115" s="252" t="s">
        <v>40</v>
      </c>
      <c r="D115" s="252"/>
      <c r="E115" s="252"/>
      <c r="F115" s="273" t="s">
        <v>747</v>
      </c>
      <c r="G115" s="252"/>
      <c r="H115" s="252" t="s">
        <v>791</v>
      </c>
      <c r="I115" s="252" t="s">
        <v>782</v>
      </c>
      <c r="J115" s="252"/>
      <c r="K115" s="264"/>
    </row>
    <row r="116" spans="2:11" s="1" customFormat="1" ht="15" customHeight="1">
      <c r="B116" s="275"/>
      <c r="C116" s="252" t="s">
        <v>50</v>
      </c>
      <c r="D116" s="252"/>
      <c r="E116" s="252"/>
      <c r="F116" s="273" t="s">
        <v>747</v>
      </c>
      <c r="G116" s="252"/>
      <c r="H116" s="252" t="s">
        <v>792</v>
      </c>
      <c r="I116" s="252" t="s">
        <v>782</v>
      </c>
      <c r="J116" s="252"/>
      <c r="K116" s="264"/>
    </row>
    <row r="117" spans="2:11" s="1" customFormat="1" ht="15" customHeight="1">
      <c r="B117" s="275"/>
      <c r="C117" s="252" t="s">
        <v>59</v>
      </c>
      <c r="D117" s="252"/>
      <c r="E117" s="252"/>
      <c r="F117" s="273" t="s">
        <v>747</v>
      </c>
      <c r="G117" s="252"/>
      <c r="H117" s="252" t="s">
        <v>793</v>
      </c>
      <c r="I117" s="252" t="s">
        <v>794</v>
      </c>
      <c r="J117" s="252"/>
      <c r="K117" s="264"/>
    </row>
    <row r="118" spans="2:11" s="1" customFormat="1" ht="15" customHeight="1">
      <c r="B118" s="278"/>
      <c r="C118" s="284"/>
      <c r="D118" s="284"/>
      <c r="E118" s="284"/>
      <c r="F118" s="284"/>
      <c r="G118" s="284"/>
      <c r="H118" s="284"/>
      <c r="I118" s="284"/>
      <c r="J118" s="284"/>
      <c r="K118" s="280"/>
    </row>
    <row r="119" spans="2:11" s="1" customFormat="1" ht="18.75" customHeight="1">
      <c r="B119" s="285"/>
      <c r="C119" s="286"/>
      <c r="D119" s="286"/>
      <c r="E119" s="286"/>
      <c r="F119" s="287"/>
      <c r="G119" s="286"/>
      <c r="H119" s="286"/>
      <c r="I119" s="286"/>
      <c r="J119" s="286"/>
      <c r="K119" s="285"/>
    </row>
    <row r="120" spans="2:11" s="1" customFormat="1" ht="18.75" customHeight="1"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</row>
    <row r="121" spans="2:11" s="1" customFormat="1" ht="7.5" customHeight="1">
      <c r="B121" s="288"/>
      <c r="C121" s="289"/>
      <c r="D121" s="289"/>
      <c r="E121" s="289"/>
      <c r="F121" s="289"/>
      <c r="G121" s="289"/>
      <c r="H121" s="289"/>
      <c r="I121" s="289"/>
      <c r="J121" s="289"/>
      <c r="K121" s="290"/>
    </row>
    <row r="122" spans="2:11" s="1" customFormat="1" ht="45" customHeight="1">
      <c r="B122" s="291"/>
      <c r="C122" s="372" t="s">
        <v>795</v>
      </c>
      <c r="D122" s="372"/>
      <c r="E122" s="372"/>
      <c r="F122" s="372"/>
      <c r="G122" s="372"/>
      <c r="H122" s="372"/>
      <c r="I122" s="372"/>
      <c r="J122" s="372"/>
      <c r="K122" s="292"/>
    </row>
    <row r="123" spans="2:11" s="1" customFormat="1" ht="17.25" customHeight="1">
      <c r="B123" s="293"/>
      <c r="C123" s="265" t="s">
        <v>741</v>
      </c>
      <c r="D123" s="265"/>
      <c r="E123" s="265"/>
      <c r="F123" s="265" t="s">
        <v>742</v>
      </c>
      <c r="G123" s="266"/>
      <c r="H123" s="265" t="s">
        <v>56</v>
      </c>
      <c r="I123" s="265" t="s">
        <v>59</v>
      </c>
      <c r="J123" s="265" t="s">
        <v>743</v>
      </c>
      <c r="K123" s="294"/>
    </row>
    <row r="124" spans="2:11" s="1" customFormat="1" ht="17.25" customHeight="1">
      <c r="B124" s="293"/>
      <c r="C124" s="267" t="s">
        <v>744</v>
      </c>
      <c r="D124" s="267"/>
      <c r="E124" s="267"/>
      <c r="F124" s="268" t="s">
        <v>745</v>
      </c>
      <c r="G124" s="269"/>
      <c r="H124" s="267"/>
      <c r="I124" s="267"/>
      <c r="J124" s="267" t="s">
        <v>746</v>
      </c>
      <c r="K124" s="294"/>
    </row>
    <row r="125" spans="2:11" s="1" customFormat="1" ht="5.25" customHeight="1">
      <c r="B125" s="295"/>
      <c r="C125" s="270"/>
      <c r="D125" s="270"/>
      <c r="E125" s="270"/>
      <c r="F125" s="270"/>
      <c r="G125" s="296"/>
      <c r="H125" s="270"/>
      <c r="I125" s="270"/>
      <c r="J125" s="270"/>
      <c r="K125" s="297"/>
    </row>
    <row r="126" spans="2:11" s="1" customFormat="1" ht="15" customHeight="1">
      <c r="B126" s="295"/>
      <c r="C126" s="252" t="s">
        <v>750</v>
      </c>
      <c r="D126" s="272"/>
      <c r="E126" s="272"/>
      <c r="F126" s="273" t="s">
        <v>747</v>
      </c>
      <c r="G126" s="252"/>
      <c r="H126" s="252" t="s">
        <v>787</v>
      </c>
      <c r="I126" s="252" t="s">
        <v>749</v>
      </c>
      <c r="J126" s="252">
        <v>120</v>
      </c>
      <c r="K126" s="298"/>
    </row>
    <row r="127" spans="2:11" s="1" customFormat="1" ht="15" customHeight="1">
      <c r="B127" s="295"/>
      <c r="C127" s="252" t="s">
        <v>796</v>
      </c>
      <c r="D127" s="252"/>
      <c r="E127" s="252"/>
      <c r="F127" s="273" t="s">
        <v>747</v>
      </c>
      <c r="G127" s="252"/>
      <c r="H127" s="252" t="s">
        <v>797</v>
      </c>
      <c r="I127" s="252" t="s">
        <v>749</v>
      </c>
      <c r="J127" s="252" t="s">
        <v>798</v>
      </c>
      <c r="K127" s="298"/>
    </row>
    <row r="128" spans="2:11" s="1" customFormat="1" ht="15" customHeight="1">
      <c r="B128" s="295"/>
      <c r="C128" s="252" t="s">
        <v>695</v>
      </c>
      <c r="D128" s="252"/>
      <c r="E128" s="252"/>
      <c r="F128" s="273" t="s">
        <v>747</v>
      </c>
      <c r="G128" s="252"/>
      <c r="H128" s="252" t="s">
        <v>799</v>
      </c>
      <c r="I128" s="252" t="s">
        <v>749</v>
      </c>
      <c r="J128" s="252" t="s">
        <v>798</v>
      </c>
      <c r="K128" s="298"/>
    </row>
    <row r="129" spans="2:11" s="1" customFormat="1" ht="15" customHeight="1">
      <c r="B129" s="295"/>
      <c r="C129" s="252" t="s">
        <v>758</v>
      </c>
      <c r="D129" s="252"/>
      <c r="E129" s="252"/>
      <c r="F129" s="273" t="s">
        <v>753</v>
      </c>
      <c r="G129" s="252"/>
      <c r="H129" s="252" t="s">
        <v>759</v>
      </c>
      <c r="I129" s="252" t="s">
        <v>749</v>
      </c>
      <c r="J129" s="252">
        <v>15</v>
      </c>
      <c r="K129" s="298"/>
    </row>
    <row r="130" spans="2:11" s="1" customFormat="1" ht="15" customHeight="1">
      <c r="B130" s="295"/>
      <c r="C130" s="276" t="s">
        <v>760</v>
      </c>
      <c r="D130" s="276"/>
      <c r="E130" s="276"/>
      <c r="F130" s="277" t="s">
        <v>753</v>
      </c>
      <c r="G130" s="276"/>
      <c r="H130" s="276" t="s">
        <v>761</v>
      </c>
      <c r="I130" s="276" t="s">
        <v>749</v>
      </c>
      <c r="J130" s="276">
        <v>15</v>
      </c>
      <c r="K130" s="298"/>
    </row>
    <row r="131" spans="2:11" s="1" customFormat="1" ht="15" customHeight="1">
      <c r="B131" s="295"/>
      <c r="C131" s="276" t="s">
        <v>762</v>
      </c>
      <c r="D131" s="276"/>
      <c r="E131" s="276"/>
      <c r="F131" s="277" t="s">
        <v>753</v>
      </c>
      <c r="G131" s="276"/>
      <c r="H131" s="276" t="s">
        <v>763</v>
      </c>
      <c r="I131" s="276" t="s">
        <v>749</v>
      </c>
      <c r="J131" s="276">
        <v>20</v>
      </c>
      <c r="K131" s="298"/>
    </row>
    <row r="132" spans="2:11" s="1" customFormat="1" ht="15" customHeight="1">
      <c r="B132" s="295"/>
      <c r="C132" s="276" t="s">
        <v>764</v>
      </c>
      <c r="D132" s="276"/>
      <c r="E132" s="276"/>
      <c r="F132" s="277" t="s">
        <v>753</v>
      </c>
      <c r="G132" s="276"/>
      <c r="H132" s="276" t="s">
        <v>765</v>
      </c>
      <c r="I132" s="276" t="s">
        <v>749</v>
      </c>
      <c r="J132" s="276">
        <v>20</v>
      </c>
      <c r="K132" s="298"/>
    </row>
    <row r="133" spans="2:11" s="1" customFormat="1" ht="15" customHeight="1">
      <c r="B133" s="295"/>
      <c r="C133" s="252" t="s">
        <v>752</v>
      </c>
      <c r="D133" s="252"/>
      <c r="E133" s="252"/>
      <c r="F133" s="273" t="s">
        <v>753</v>
      </c>
      <c r="G133" s="252"/>
      <c r="H133" s="252" t="s">
        <v>787</v>
      </c>
      <c r="I133" s="252" t="s">
        <v>749</v>
      </c>
      <c r="J133" s="252">
        <v>50</v>
      </c>
      <c r="K133" s="298"/>
    </row>
    <row r="134" spans="2:11" s="1" customFormat="1" ht="15" customHeight="1">
      <c r="B134" s="295"/>
      <c r="C134" s="252" t="s">
        <v>766</v>
      </c>
      <c r="D134" s="252"/>
      <c r="E134" s="252"/>
      <c r="F134" s="273" t="s">
        <v>753</v>
      </c>
      <c r="G134" s="252"/>
      <c r="H134" s="252" t="s">
        <v>787</v>
      </c>
      <c r="I134" s="252" t="s">
        <v>749</v>
      </c>
      <c r="J134" s="252">
        <v>50</v>
      </c>
      <c r="K134" s="298"/>
    </row>
    <row r="135" spans="2:11" s="1" customFormat="1" ht="15" customHeight="1">
      <c r="B135" s="295"/>
      <c r="C135" s="252" t="s">
        <v>772</v>
      </c>
      <c r="D135" s="252"/>
      <c r="E135" s="252"/>
      <c r="F135" s="273" t="s">
        <v>753</v>
      </c>
      <c r="G135" s="252"/>
      <c r="H135" s="252" t="s">
        <v>787</v>
      </c>
      <c r="I135" s="252" t="s">
        <v>749</v>
      </c>
      <c r="J135" s="252">
        <v>50</v>
      </c>
      <c r="K135" s="298"/>
    </row>
    <row r="136" spans="2:11" s="1" customFormat="1" ht="15" customHeight="1">
      <c r="B136" s="295"/>
      <c r="C136" s="252" t="s">
        <v>774</v>
      </c>
      <c r="D136" s="252"/>
      <c r="E136" s="252"/>
      <c r="F136" s="273" t="s">
        <v>753</v>
      </c>
      <c r="G136" s="252"/>
      <c r="H136" s="252" t="s">
        <v>787</v>
      </c>
      <c r="I136" s="252" t="s">
        <v>749</v>
      </c>
      <c r="J136" s="252">
        <v>50</v>
      </c>
      <c r="K136" s="298"/>
    </row>
    <row r="137" spans="2:11" s="1" customFormat="1" ht="15" customHeight="1">
      <c r="B137" s="295"/>
      <c r="C137" s="252" t="s">
        <v>775</v>
      </c>
      <c r="D137" s="252"/>
      <c r="E137" s="252"/>
      <c r="F137" s="273" t="s">
        <v>753</v>
      </c>
      <c r="G137" s="252"/>
      <c r="H137" s="252" t="s">
        <v>800</v>
      </c>
      <c r="I137" s="252" t="s">
        <v>749</v>
      </c>
      <c r="J137" s="252">
        <v>255</v>
      </c>
      <c r="K137" s="298"/>
    </row>
    <row r="138" spans="2:11" s="1" customFormat="1" ht="15" customHeight="1">
      <c r="B138" s="295"/>
      <c r="C138" s="252" t="s">
        <v>777</v>
      </c>
      <c r="D138" s="252"/>
      <c r="E138" s="252"/>
      <c r="F138" s="273" t="s">
        <v>747</v>
      </c>
      <c r="G138" s="252"/>
      <c r="H138" s="252" t="s">
        <v>801</v>
      </c>
      <c r="I138" s="252" t="s">
        <v>779</v>
      </c>
      <c r="J138" s="252"/>
      <c r="K138" s="298"/>
    </row>
    <row r="139" spans="2:11" s="1" customFormat="1" ht="15" customHeight="1">
      <c r="B139" s="295"/>
      <c r="C139" s="252" t="s">
        <v>780</v>
      </c>
      <c r="D139" s="252"/>
      <c r="E139" s="252"/>
      <c r="F139" s="273" t="s">
        <v>747</v>
      </c>
      <c r="G139" s="252"/>
      <c r="H139" s="252" t="s">
        <v>802</v>
      </c>
      <c r="I139" s="252" t="s">
        <v>782</v>
      </c>
      <c r="J139" s="252"/>
      <c r="K139" s="298"/>
    </row>
    <row r="140" spans="2:11" s="1" customFormat="1" ht="15" customHeight="1">
      <c r="B140" s="295"/>
      <c r="C140" s="252" t="s">
        <v>783</v>
      </c>
      <c r="D140" s="252"/>
      <c r="E140" s="252"/>
      <c r="F140" s="273" t="s">
        <v>747</v>
      </c>
      <c r="G140" s="252"/>
      <c r="H140" s="252" t="s">
        <v>783</v>
      </c>
      <c r="I140" s="252" t="s">
        <v>782</v>
      </c>
      <c r="J140" s="252"/>
      <c r="K140" s="298"/>
    </row>
    <row r="141" spans="2:11" s="1" customFormat="1" ht="15" customHeight="1">
      <c r="B141" s="295"/>
      <c r="C141" s="252" t="s">
        <v>40</v>
      </c>
      <c r="D141" s="252"/>
      <c r="E141" s="252"/>
      <c r="F141" s="273" t="s">
        <v>747</v>
      </c>
      <c r="G141" s="252"/>
      <c r="H141" s="252" t="s">
        <v>803</v>
      </c>
      <c r="I141" s="252" t="s">
        <v>782</v>
      </c>
      <c r="J141" s="252"/>
      <c r="K141" s="298"/>
    </row>
    <row r="142" spans="2:11" s="1" customFormat="1" ht="15" customHeight="1">
      <c r="B142" s="295"/>
      <c r="C142" s="252" t="s">
        <v>804</v>
      </c>
      <c r="D142" s="252"/>
      <c r="E142" s="252"/>
      <c r="F142" s="273" t="s">
        <v>747</v>
      </c>
      <c r="G142" s="252"/>
      <c r="H142" s="252" t="s">
        <v>805</v>
      </c>
      <c r="I142" s="252" t="s">
        <v>782</v>
      </c>
      <c r="J142" s="252"/>
      <c r="K142" s="298"/>
    </row>
    <row r="143" spans="2:11" s="1" customFormat="1" ht="15" customHeight="1">
      <c r="B143" s="299"/>
      <c r="C143" s="300"/>
      <c r="D143" s="300"/>
      <c r="E143" s="300"/>
      <c r="F143" s="300"/>
      <c r="G143" s="300"/>
      <c r="H143" s="300"/>
      <c r="I143" s="300"/>
      <c r="J143" s="300"/>
      <c r="K143" s="301"/>
    </row>
    <row r="144" spans="2:11" s="1" customFormat="1" ht="18.75" customHeight="1">
      <c r="B144" s="286"/>
      <c r="C144" s="286"/>
      <c r="D144" s="286"/>
      <c r="E144" s="286"/>
      <c r="F144" s="287"/>
      <c r="G144" s="286"/>
      <c r="H144" s="286"/>
      <c r="I144" s="286"/>
      <c r="J144" s="286"/>
      <c r="K144" s="286"/>
    </row>
    <row r="145" spans="2:11" s="1" customFormat="1" ht="18.75" customHeight="1">
      <c r="B145" s="259"/>
      <c r="C145" s="259"/>
      <c r="D145" s="259"/>
      <c r="E145" s="259"/>
      <c r="F145" s="259"/>
      <c r="G145" s="259"/>
      <c r="H145" s="259"/>
      <c r="I145" s="259"/>
      <c r="J145" s="259"/>
      <c r="K145" s="259"/>
    </row>
    <row r="146" spans="2:11" s="1" customFormat="1" ht="7.5" customHeight="1">
      <c r="B146" s="260"/>
      <c r="C146" s="261"/>
      <c r="D146" s="261"/>
      <c r="E146" s="261"/>
      <c r="F146" s="261"/>
      <c r="G146" s="261"/>
      <c r="H146" s="261"/>
      <c r="I146" s="261"/>
      <c r="J146" s="261"/>
      <c r="K146" s="262"/>
    </row>
    <row r="147" spans="2:11" s="1" customFormat="1" ht="45" customHeight="1">
      <c r="B147" s="263"/>
      <c r="C147" s="371" t="s">
        <v>806</v>
      </c>
      <c r="D147" s="371"/>
      <c r="E147" s="371"/>
      <c r="F147" s="371"/>
      <c r="G147" s="371"/>
      <c r="H147" s="371"/>
      <c r="I147" s="371"/>
      <c r="J147" s="371"/>
      <c r="K147" s="264"/>
    </row>
    <row r="148" spans="2:11" s="1" customFormat="1" ht="17.25" customHeight="1">
      <c r="B148" s="263"/>
      <c r="C148" s="265" t="s">
        <v>741</v>
      </c>
      <c r="D148" s="265"/>
      <c r="E148" s="265"/>
      <c r="F148" s="265" t="s">
        <v>742</v>
      </c>
      <c r="G148" s="266"/>
      <c r="H148" s="265" t="s">
        <v>56</v>
      </c>
      <c r="I148" s="265" t="s">
        <v>59</v>
      </c>
      <c r="J148" s="265" t="s">
        <v>743</v>
      </c>
      <c r="K148" s="264"/>
    </row>
    <row r="149" spans="2:11" s="1" customFormat="1" ht="17.25" customHeight="1">
      <c r="B149" s="263"/>
      <c r="C149" s="267" t="s">
        <v>744</v>
      </c>
      <c r="D149" s="267"/>
      <c r="E149" s="267"/>
      <c r="F149" s="268" t="s">
        <v>745</v>
      </c>
      <c r="G149" s="269"/>
      <c r="H149" s="267"/>
      <c r="I149" s="267"/>
      <c r="J149" s="267" t="s">
        <v>746</v>
      </c>
      <c r="K149" s="264"/>
    </row>
    <row r="150" spans="2:11" s="1" customFormat="1" ht="5.25" customHeight="1">
      <c r="B150" s="275"/>
      <c r="C150" s="270"/>
      <c r="D150" s="270"/>
      <c r="E150" s="270"/>
      <c r="F150" s="270"/>
      <c r="G150" s="271"/>
      <c r="H150" s="270"/>
      <c r="I150" s="270"/>
      <c r="J150" s="270"/>
      <c r="K150" s="298"/>
    </row>
    <row r="151" spans="2:11" s="1" customFormat="1" ht="15" customHeight="1">
      <c r="B151" s="275"/>
      <c r="C151" s="302" t="s">
        <v>750</v>
      </c>
      <c r="D151" s="252"/>
      <c r="E151" s="252"/>
      <c r="F151" s="303" t="s">
        <v>747</v>
      </c>
      <c r="G151" s="252"/>
      <c r="H151" s="302" t="s">
        <v>787</v>
      </c>
      <c r="I151" s="302" t="s">
        <v>749</v>
      </c>
      <c r="J151" s="302">
        <v>120</v>
      </c>
      <c r="K151" s="298"/>
    </row>
    <row r="152" spans="2:11" s="1" customFormat="1" ht="15" customHeight="1">
      <c r="B152" s="275"/>
      <c r="C152" s="302" t="s">
        <v>796</v>
      </c>
      <c r="D152" s="252"/>
      <c r="E152" s="252"/>
      <c r="F152" s="303" t="s">
        <v>747</v>
      </c>
      <c r="G152" s="252"/>
      <c r="H152" s="302" t="s">
        <v>807</v>
      </c>
      <c r="I152" s="302" t="s">
        <v>749</v>
      </c>
      <c r="J152" s="302" t="s">
        <v>798</v>
      </c>
      <c r="K152" s="298"/>
    </row>
    <row r="153" spans="2:11" s="1" customFormat="1" ht="15" customHeight="1">
      <c r="B153" s="275"/>
      <c r="C153" s="302" t="s">
        <v>695</v>
      </c>
      <c r="D153" s="252"/>
      <c r="E153" s="252"/>
      <c r="F153" s="303" t="s">
        <v>747</v>
      </c>
      <c r="G153" s="252"/>
      <c r="H153" s="302" t="s">
        <v>808</v>
      </c>
      <c r="I153" s="302" t="s">
        <v>749</v>
      </c>
      <c r="J153" s="302" t="s">
        <v>798</v>
      </c>
      <c r="K153" s="298"/>
    </row>
    <row r="154" spans="2:11" s="1" customFormat="1" ht="15" customHeight="1">
      <c r="B154" s="275"/>
      <c r="C154" s="302" t="s">
        <v>752</v>
      </c>
      <c r="D154" s="252"/>
      <c r="E154" s="252"/>
      <c r="F154" s="303" t="s">
        <v>753</v>
      </c>
      <c r="G154" s="252"/>
      <c r="H154" s="302" t="s">
        <v>787</v>
      </c>
      <c r="I154" s="302" t="s">
        <v>749</v>
      </c>
      <c r="J154" s="302">
        <v>50</v>
      </c>
      <c r="K154" s="298"/>
    </row>
    <row r="155" spans="2:11" s="1" customFormat="1" ht="15" customHeight="1">
      <c r="B155" s="275"/>
      <c r="C155" s="302" t="s">
        <v>755</v>
      </c>
      <c r="D155" s="252"/>
      <c r="E155" s="252"/>
      <c r="F155" s="303" t="s">
        <v>747</v>
      </c>
      <c r="G155" s="252"/>
      <c r="H155" s="302" t="s">
        <v>787</v>
      </c>
      <c r="I155" s="302" t="s">
        <v>757</v>
      </c>
      <c r="J155" s="302"/>
      <c r="K155" s="298"/>
    </row>
    <row r="156" spans="2:11" s="1" customFormat="1" ht="15" customHeight="1">
      <c r="B156" s="275"/>
      <c r="C156" s="302" t="s">
        <v>766</v>
      </c>
      <c r="D156" s="252"/>
      <c r="E156" s="252"/>
      <c r="F156" s="303" t="s">
        <v>753</v>
      </c>
      <c r="G156" s="252"/>
      <c r="H156" s="302" t="s">
        <v>787</v>
      </c>
      <c r="I156" s="302" t="s">
        <v>749</v>
      </c>
      <c r="J156" s="302">
        <v>50</v>
      </c>
      <c r="K156" s="298"/>
    </row>
    <row r="157" spans="2:11" s="1" customFormat="1" ht="15" customHeight="1">
      <c r="B157" s="275"/>
      <c r="C157" s="302" t="s">
        <v>774</v>
      </c>
      <c r="D157" s="252"/>
      <c r="E157" s="252"/>
      <c r="F157" s="303" t="s">
        <v>753</v>
      </c>
      <c r="G157" s="252"/>
      <c r="H157" s="302" t="s">
        <v>787</v>
      </c>
      <c r="I157" s="302" t="s">
        <v>749</v>
      </c>
      <c r="J157" s="302">
        <v>50</v>
      </c>
      <c r="K157" s="298"/>
    </row>
    <row r="158" spans="2:11" s="1" customFormat="1" ht="15" customHeight="1">
      <c r="B158" s="275"/>
      <c r="C158" s="302" t="s">
        <v>772</v>
      </c>
      <c r="D158" s="252"/>
      <c r="E158" s="252"/>
      <c r="F158" s="303" t="s">
        <v>753</v>
      </c>
      <c r="G158" s="252"/>
      <c r="H158" s="302" t="s">
        <v>787</v>
      </c>
      <c r="I158" s="302" t="s">
        <v>749</v>
      </c>
      <c r="J158" s="302">
        <v>50</v>
      </c>
      <c r="K158" s="298"/>
    </row>
    <row r="159" spans="2:11" s="1" customFormat="1" ht="15" customHeight="1">
      <c r="B159" s="275"/>
      <c r="C159" s="302" t="s">
        <v>88</v>
      </c>
      <c r="D159" s="252"/>
      <c r="E159" s="252"/>
      <c r="F159" s="303" t="s">
        <v>747</v>
      </c>
      <c r="G159" s="252"/>
      <c r="H159" s="302" t="s">
        <v>809</v>
      </c>
      <c r="I159" s="302" t="s">
        <v>749</v>
      </c>
      <c r="J159" s="302" t="s">
        <v>810</v>
      </c>
      <c r="K159" s="298"/>
    </row>
    <row r="160" spans="2:11" s="1" customFormat="1" ht="15" customHeight="1">
      <c r="B160" s="275"/>
      <c r="C160" s="302" t="s">
        <v>811</v>
      </c>
      <c r="D160" s="252"/>
      <c r="E160" s="252"/>
      <c r="F160" s="303" t="s">
        <v>747</v>
      </c>
      <c r="G160" s="252"/>
      <c r="H160" s="302" t="s">
        <v>812</v>
      </c>
      <c r="I160" s="302" t="s">
        <v>782</v>
      </c>
      <c r="J160" s="302"/>
      <c r="K160" s="298"/>
    </row>
    <row r="161" spans="2:11" s="1" customFormat="1" ht="15" customHeight="1">
      <c r="B161" s="304"/>
      <c r="C161" s="284"/>
      <c r="D161" s="284"/>
      <c r="E161" s="284"/>
      <c r="F161" s="284"/>
      <c r="G161" s="284"/>
      <c r="H161" s="284"/>
      <c r="I161" s="284"/>
      <c r="J161" s="284"/>
      <c r="K161" s="305"/>
    </row>
    <row r="162" spans="2:11" s="1" customFormat="1" ht="18.75" customHeight="1">
      <c r="B162" s="286"/>
      <c r="C162" s="296"/>
      <c r="D162" s="296"/>
      <c r="E162" s="296"/>
      <c r="F162" s="306"/>
      <c r="G162" s="296"/>
      <c r="H162" s="296"/>
      <c r="I162" s="296"/>
      <c r="J162" s="296"/>
      <c r="K162" s="286"/>
    </row>
    <row r="163" spans="2:11" s="1" customFormat="1" ht="18.75" customHeight="1">
      <c r="B163" s="259"/>
      <c r="C163" s="259"/>
      <c r="D163" s="259"/>
      <c r="E163" s="259"/>
      <c r="F163" s="259"/>
      <c r="G163" s="259"/>
      <c r="H163" s="259"/>
      <c r="I163" s="259"/>
      <c r="J163" s="259"/>
      <c r="K163" s="259"/>
    </row>
    <row r="164" spans="2:11" s="1" customFormat="1" ht="7.5" customHeight="1">
      <c r="B164" s="241"/>
      <c r="C164" s="242"/>
      <c r="D164" s="242"/>
      <c r="E164" s="242"/>
      <c r="F164" s="242"/>
      <c r="G164" s="242"/>
      <c r="H164" s="242"/>
      <c r="I164" s="242"/>
      <c r="J164" s="242"/>
      <c r="K164" s="243"/>
    </row>
    <row r="165" spans="2:11" s="1" customFormat="1" ht="45" customHeight="1">
      <c r="B165" s="244"/>
      <c r="C165" s="372" t="s">
        <v>813</v>
      </c>
      <c r="D165" s="372"/>
      <c r="E165" s="372"/>
      <c r="F165" s="372"/>
      <c r="G165" s="372"/>
      <c r="H165" s="372"/>
      <c r="I165" s="372"/>
      <c r="J165" s="372"/>
      <c r="K165" s="245"/>
    </row>
    <row r="166" spans="2:11" s="1" customFormat="1" ht="17.25" customHeight="1">
      <c r="B166" s="244"/>
      <c r="C166" s="265" t="s">
        <v>741</v>
      </c>
      <c r="D166" s="265"/>
      <c r="E166" s="265"/>
      <c r="F166" s="265" t="s">
        <v>742</v>
      </c>
      <c r="G166" s="307"/>
      <c r="H166" s="308" t="s">
        <v>56</v>
      </c>
      <c r="I166" s="308" t="s">
        <v>59</v>
      </c>
      <c r="J166" s="265" t="s">
        <v>743</v>
      </c>
      <c r="K166" s="245"/>
    </row>
    <row r="167" spans="2:11" s="1" customFormat="1" ht="17.25" customHeight="1">
      <c r="B167" s="246"/>
      <c r="C167" s="267" t="s">
        <v>744</v>
      </c>
      <c r="D167" s="267"/>
      <c r="E167" s="267"/>
      <c r="F167" s="268" t="s">
        <v>745</v>
      </c>
      <c r="G167" s="309"/>
      <c r="H167" s="310"/>
      <c r="I167" s="310"/>
      <c r="J167" s="267" t="s">
        <v>746</v>
      </c>
      <c r="K167" s="247"/>
    </row>
    <row r="168" spans="2:11" s="1" customFormat="1" ht="5.25" customHeight="1">
      <c r="B168" s="275"/>
      <c r="C168" s="270"/>
      <c r="D168" s="270"/>
      <c r="E168" s="270"/>
      <c r="F168" s="270"/>
      <c r="G168" s="271"/>
      <c r="H168" s="270"/>
      <c r="I168" s="270"/>
      <c r="J168" s="270"/>
      <c r="K168" s="298"/>
    </row>
    <row r="169" spans="2:11" s="1" customFormat="1" ht="15" customHeight="1">
      <c r="B169" s="275"/>
      <c r="C169" s="252" t="s">
        <v>750</v>
      </c>
      <c r="D169" s="252"/>
      <c r="E169" s="252"/>
      <c r="F169" s="273" t="s">
        <v>747</v>
      </c>
      <c r="G169" s="252"/>
      <c r="H169" s="252" t="s">
        <v>787</v>
      </c>
      <c r="I169" s="252" t="s">
        <v>749</v>
      </c>
      <c r="J169" s="252">
        <v>120</v>
      </c>
      <c r="K169" s="298"/>
    </row>
    <row r="170" spans="2:11" s="1" customFormat="1" ht="15" customHeight="1">
      <c r="B170" s="275"/>
      <c r="C170" s="252" t="s">
        <v>796</v>
      </c>
      <c r="D170" s="252"/>
      <c r="E170" s="252"/>
      <c r="F170" s="273" t="s">
        <v>747</v>
      </c>
      <c r="G170" s="252"/>
      <c r="H170" s="252" t="s">
        <v>797</v>
      </c>
      <c r="I170" s="252" t="s">
        <v>749</v>
      </c>
      <c r="J170" s="252" t="s">
        <v>798</v>
      </c>
      <c r="K170" s="298"/>
    </row>
    <row r="171" spans="2:11" s="1" customFormat="1" ht="15" customHeight="1">
      <c r="B171" s="275"/>
      <c r="C171" s="252" t="s">
        <v>695</v>
      </c>
      <c r="D171" s="252"/>
      <c r="E171" s="252"/>
      <c r="F171" s="273" t="s">
        <v>747</v>
      </c>
      <c r="G171" s="252"/>
      <c r="H171" s="252" t="s">
        <v>814</v>
      </c>
      <c r="I171" s="252" t="s">
        <v>749</v>
      </c>
      <c r="J171" s="252" t="s">
        <v>798</v>
      </c>
      <c r="K171" s="298"/>
    </row>
    <row r="172" spans="2:11" s="1" customFormat="1" ht="15" customHeight="1">
      <c r="B172" s="275"/>
      <c r="C172" s="252" t="s">
        <v>752</v>
      </c>
      <c r="D172" s="252"/>
      <c r="E172" s="252"/>
      <c r="F172" s="273" t="s">
        <v>753</v>
      </c>
      <c r="G172" s="252"/>
      <c r="H172" s="252" t="s">
        <v>814</v>
      </c>
      <c r="I172" s="252" t="s">
        <v>749</v>
      </c>
      <c r="J172" s="252">
        <v>50</v>
      </c>
      <c r="K172" s="298"/>
    </row>
    <row r="173" spans="2:11" s="1" customFormat="1" ht="15" customHeight="1">
      <c r="B173" s="275"/>
      <c r="C173" s="252" t="s">
        <v>755</v>
      </c>
      <c r="D173" s="252"/>
      <c r="E173" s="252"/>
      <c r="F173" s="273" t="s">
        <v>747</v>
      </c>
      <c r="G173" s="252"/>
      <c r="H173" s="252" t="s">
        <v>814</v>
      </c>
      <c r="I173" s="252" t="s">
        <v>757</v>
      </c>
      <c r="J173" s="252"/>
      <c r="K173" s="298"/>
    </row>
    <row r="174" spans="2:11" s="1" customFormat="1" ht="15" customHeight="1">
      <c r="B174" s="275"/>
      <c r="C174" s="252" t="s">
        <v>766</v>
      </c>
      <c r="D174" s="252"/>
      <c r="E174" s="252"/>
      <c r="F174" s="273" t="s">
        <v>753</v>
      </c>
      <c r="G174" s="252"/>
      <c r="H174" s="252" t="s">
        <v>814</v>
      </c>
      <c r="I174" s="252" t="s">
        <v>749</v>
      </c>
      <c r="J174" s="252">
        <v>50</v>
      </c>
      <c r="K174" s="298"/>
    </row>
    <row r="175" spans="2:11" s="1" customFormat="1" ht="15" customHeight="1">
      <c r="B175" s="275"/>
      <c r="C175" s="252" t="s">
        <v>774</v>
      </c>
      <c r="D175" s="252"/>
      <c r="E175" s="252"/>
      <c r="F175" s="273" t="s">
        <v>753</v>
      </c>
      <c r="G175" s="252"/>
      <c r="H175" s="252" t="s">
        <v>814</v>
      </c>
      <c r="I175" s="252" t="s">
        <v>749</v>
      </c>
      <c r="J175" s="252">
        <v>50</v>
      </c>
      <c r="K175" s="298"/>
    </row>
    <row r="176" spans="2:11" s="1" customFormat="1" ht="15" customHeight="1">
      <c r="B176" s="275"/>
      <c r="C176" s="252" t="s">
        <v>772</v>
      </c>
      <c r="D176" s="252"/>
      <c r="E176" s="252"/>
      <c r="F176" s="273" t="s">
        <v>753</v>
      </c>
      <c r="G176" s="252"/>
      <c r="H176" s="252" t="s">
        <v>814</v>
      </c>
      <c r="I176" s="252" t="s">
        <v>749</v>
      </c>
      <c r="J176" s="252">
        <v>50</v>
      </c>
      <c r="K176" s="298"/>
    </row>
    <row r="177" spans="2:11" s="1" customFormat="1" ht="15" customHeight="1">
      <c r="B177" s="275"/>
      <c r="C177" s="252" t="s">
        <v>101</v>
      </c>
      <c r="D177" s="252"/>
      <c r="E177" s="252"/>
      <c r="F177" s="273" t="s">
        <v>747</v>
      </c>
      <c r="G177" s="252"/>
      <c r="H177" s="252" t="s">
        <v>815</v>
      </c>
      <c r="I177" s="252" t="s">
        <v>816</v>
      </c>
      <c r="J177" s="252"/>
      <c r="K177" s="298"/>
    </row>
    <row r="178" spans="2:11" s="1" customFormat="1" ht="15" customHeight="1">
      <c r="B178" s="275"/>
      <c r="C178" s="252" t="s">
        <v>59</v>
      </c>
      <c r="D178" s="252"/>
      <c r="E178" s="252"/>
      <c r="F178" s="273" t="s">
        <v>747</v>
      </c>
      <c r="G178" s="252"/>
      <c r="H178" s="252" t="s">
        <v>817</v>
      </c>
      <c r="I178" s="252" t="s">
        <v>818</v>
      </c>
      <c r="J178" s="252">
        <v>1</v>
      </c>
      <c r="K178" s="298"/>
    </row>
    <row r="179" spans="2:11" s="1" customFormat="1" ht="15" customHeight="1">
      <c r="B179" s="275"/>
      <c r="C179" s="252" t="s">
        <v>55</v>
      </c>
      <c r="D179" s="252"/>
      <c r="E179" s="252"/>
      <c r="F179" s="273" t="s">
        <v>747</v>
      </c>
      <c r="G179" s="252"/>
      <c r="H179" s="252" t="s">
        <v>819</v>
      </c>
      <c r="I179" s="252" t="s">
        <v>749</v>
      </c>
      <c r="J179" s="252">
        <v>20</v>
      </c>
      <c r="K179" s="298"/>
    </row>
    <row r="180" spans="2:11" s="1" customFormat="1" ht="15" customHeight="1">
      <c r="B180" s="275"/>
      <c r="C180" s="252" t="s">
        <v>56</v>
      </c>
      <c r="D180" s="252"/>
      <c r="E180" s="252"/>
      <c r="F180" s="273" t="s">
        <v>747</v>
      </c>
      <c r="G180" s="252"/>
      <c r="H180" s="252" t="s">
        <v>820</v>
      </c>
      <c r="I180" s="252" t="s">
        <v>749</v>
      </c>
      <c r="J180" s="252">
        <v>255</v>
      </c>
      <c r="K180" s="298"/>
    </row>
    <row r="181" spans="2:11" s="1" customFormat="1" ht="15" customHeight="1">
      <c r="B181" s="275"/>
      <c r="C181" s="252" t="s">
        <v>102</v>
      </c>
      <c r="D181" s="252"/>
      <c r="E181" s="252"/>
      <c r="F181" s="273" t="s">
        <v>747</v>
      </c>
      <c r="G181" s="252"/>
      <c r="H181" s="252" t="s">
        <v>711</v>
      </c>
      <c r="I181" s="252" t="s">
        <v>749</v>
      </c>
      <c r="J181" s="252">
        <v>10</v>
      </c>
      <c r="K181" s="298"/>
    </row>
    <row r="182" spans="2:11" s="1" customFormat="1" ht="15" customHeight="1">
      <c r="B182" s="275"/>
      <c r="C182" s="252" t="s">
        <v>103</v>
      </c>
      <c r="D182" s="252"/>
      <c r="E182" s="252"/>
      <c r="F182" s="273" t="s">
        <v>747</v>
      </c>
      <c r="G182" s="252"/>
      <c r="H182" s="252" t="s">
        <v>821</v>
      </c>
      <c r="I182" s="252" t="s">
        <v>782</v>
      </c>
      <c r="J182" s="252"/>
      <c r="K182" s="298"/>
    </row>
    <row r="183" spans="2:11" s="1" customFormat="1" ht="15" customHeight="1">
      <c r="B183" s="275"/>
      <c r="C183" s="252" t="s">
        <v>822</v>
      </c>
      <c r="D183" s="252"/>
      <c r="E183" s="252"/>
      <c r="F183" s="273" t="s">
        <v>747</v>
      </c>
      <c r="G183" s="252"/>
      <c r="H183" s="252" t="s">
        <v>823</v>
      </c>
      <c r="I183" s="252" t="s">
        <v>782</v>
      </c>
      <c r="J183" s="252"/>
      <c r="K183" s="298"/>
    </row>
    <row r="184" spans="2:11" s="1" customFormat="1" ht="15" customHeight="1">
      <c r="B184" s="275"/>
      <c r="C184" s="252" t="s">
        <v>811</v>
      </c>
      <c r="D184" s="252"/>
      <c r="E184" s="252"/>
      <c r="F184" s="273" t="s">
        <v>747</v>
      </c>
      <c r="G184" s="252"/>
      <c r="H184" s="252" t="s">
        <v>824</v>
      </c>
      <c r="I184" s="252" t="s">
        <v>782</v>
      </c>
      <c r="J184" s="252"/>
      <c r="K184" s="298"/>
    </row>
    <row r="185" spans="2:11" s="1" customFormat="1" ht="15" customHeight="1">
      <c r="B185" s="275"/>
      <c r="C185" s="252" t="s">
        <v>105</v>
      </c>
      <c r="D185" s="252"/>
      <c r="E185" s="252"/>
      <c r="F185" s="273" t="s">
        <v>753</v>
      </c>
      <c r="G185" s="252"/>
      <c r="H185" s="252" t="s">
        <v>825</v>
      </c>
      <c r="I185" s="252" t="s">
        <v>749</v>
      </c>
      <c r="J185" s="252">
        <v>50</v>
      </c>
      <c r="K185" s="298"/>
    </row>
    <row r="186" spans="2:11" s="1" customFormat="1" ht="15" customHeight="1">
      <c r="B186" s="275"/>
      <c r="C186" s="252" t="s">
        <v>826</v>
      </c>
      <c r="D186" s="252"/>
      <c r="E186" s="252"/>
      <c r="F186" s="273" t="s">
        <v>753</v>
      </c>
      <c r="G186" s="252"/>
      <c r="H186" s="252" t="s">
        <v>827</v>
      </c>
      <c r="I186" s="252" t="s">
        <v>828</v>
      </c>
      <c r="J186" s="252"/>
      <c r="K186" s="298"/>
    </row>
    <row r="187" spans="2:11" s="1" customFormat="1" ht="15" customHeight="1">
      <c r="B187" s="275"/>
      <c r="C187" s="252" t="s">
        <v>829</v>
      </c>
      <c r="D187" s="252"/>
      <c r="E187" s="252"/>
      <c r="F187" s="273" t="s">
        <v>753</v>
      </c>
      <c r="G187" s="252"/>
      <c r="H187" s="252" t="s">
        <v>830</v>
      </c>
      <c r="I187" s="252" t="s">
        <v>828</v>
      </c>
      <c r="J187" s="252"/>
      <c r="K187" s="298"/>
    </row>
    <row r="188" spans="2:11" s="1" customFormat="1" ht="15" customHeight="1">
      <c r="B188" s="275"/>
      <c r="C188" s="252" t="s">
        <v>831</v>
      </c>
      <c r="D188" s="252"/>
      <c r="E188" s="252"/>
      <c r="F188" s="273" t="s">
        <v>753</v>
      </c>
      <c r="G188" s="252"/>
      <c r="H188" s="252" t="s">
        <v>832</v>
      </c>
      <c r="I188" s="252" t="s">
        <v>828</v>
      </c>
      <c r="J188" s="252"/>
      <c r="K188" s="298"/>
    </row>
    <row r="189" spans="2:11" s="1" customFormat="1" ht="15" customHeight="1">
      <c r="B189" s="275"/>
      <c r="C189" s="311" t="s">
        <v>833</v>
      </c>
      <c r="D189" s="252"/>
      <c r="E189" s="252"/>
      <c r="F189" s="273" t="s">
        <v>753</v>
      </c>
      <c r="G189" s="252"/>
      <c r="H189" s="252" t="s">
        <v>834</v>
      </c>
      <c r="I189" s="252" t="s">
        <v>835</v>
      </c>
      <c r="J189" s="312" t="s">
        <v>836</v>
      </c>
      <c r="K189" s="298"/>
    </row>
    <row r="190" spans="2:11" s="1" customFormat="1" ht="15" customHeight="1">
      <c r="B190" s="275"/>
      <c r="C190" s="311" t="s">
        <v>44</v>
      </c>
      <c r="D190" s="252"/>
      <c r="E190" s="252"/>
      <c r="F190" s="273" t="s">
        <v>747</v>
      </c>
      <c r="G190" s="252"/>
      <c r="H190" s="249" t="s">
        <v>837</v>
      </c>
      <c r="I190" s="252" t="s">
        <v>838</v>
      </c>
      <c r="J190" s="252"/>
      <c r="K190" s="298"/>
    </row>
    <row r="191" spans="2:11" s="1" customFormat="1" ht="15" customHeight="1">
      <c r="B191" s="275"/>
      <c r="C191" s="311" t="s">
        <v>839</v>
      </c>
      <c r="D191" s="252"/>
      <c r="E191" s="252"/>
      <c r="F191" s="273" t="s">
        <v>747</v>
      </c>
      <c r="G191" s="252"/>
      <c r="H191" s="252" t="s">
        <v>840</v>
      </c>
      <c r="I191" s="252" t="s">
        <v>782</v>
      </c>
      <c r="J191" s="252"/>
      <c r="K191" s="298"/>
    </row>
    <row r="192" spans="2:11" s="1" customFormat="1" ht="15" customHeight="1">
      <c r="B192" s="275"/>
      <c r="C192" s="311" t="s">
        <v>841</v>
      </c>
      <c r="D192" s="252"/>
      <c r="E192" s="252"/>
      <c r="F192" s="273" t="s">
        <v>747</v>
      </c>
      <c r="G192" s="252"/>
      <c r="H192" s="252" t="s">
        <v>842</v>
      </c>
      <c r="I192" s="252" t="s">
        <v>782</v>
      </c>
      <c r="J192" s="252"/>
      <c r="K192" s="298"/>
    </row>
    <row r="193" spans="2:11" s="1" customFormat="1" ht="15" customHeight="1">
      <c r="B193" s="275"/>
      <c r="C193" s="311" t="s">
        <v>843</v>
      </c>
      <c r="D193" s="252"/>
      <c r="E193" s="252"/>
      <c r="F193" s="273" t="s">
        <v>753</v>
      </c>
      <c r="G193" s="252"/>
      <c r="H193" s="252" t="s">
        <v>844</v>
      </c>
      <c r="I193" s="252" t="s">
        <v>782</v>
      </c>
      <c r="J193" s="252"/>
      <c r="K193" s="298"/>
    </row>
    <row r="194" spans="2:11" s="1" customFormat="1" ht="15" customHeight="1">
      <c r="B194" s="304"/>
      <c r="C194" s="313"/>
      <c r="D194" s="284"/>
      <c r="E194" s="284"/>
      <c r="F194" s="284"/>
      <c r="G194" s="284"/>
      <c r="H194" s="284"/>
      <c r="I194" s="284"/>
      <c r="J194" s="284"/>
      <c r="K194" s="305"/>
    </row>
    <row r="195" spans="2:11" s="1" customFormat="1" ht="18.75" customHeight="1">
      <c r="B195" s="286"/>
      <c r="C195" s="296"/>
      <c r="D195" s="296"/>
      <c r="E195" s="296"/>
      <c r="F195" s="306"/>
      <c r="G195" s="296"/>
      <c r="H195" s="296"/>
      <c r="I195" s="296"/>
      <c r="J195" s="296"/>
      <c r="K195" s="286"/>
    </row>
    <row r="196" spans="2:11" s="1" customFormat="1" ht="18.75" customHeight="1">
      <c r="B196" s="286"/>
      <c r="C196" s="296"/>
      <c r="D196" s="296"/>
      <c r="E196" s="296"/>
      <c r="F196" s="306"/>
      <c r="G196" s="296"/>
      <c r="H196" s="296"/>
      <c r="I196" s="296"/>
      <c r="J196" s="296"/>
      <c r="K196" s="286"/>
    </row>
    <row r="197" spans="2:11" s="1" customFormat="1" ht="18.75" customHeight="1">
      <c r="B197" s="259"/>
      <c r="C197" s="259"/>
      <c r="D197" s="259"/>
      <c r="E197" s="259"/>
      <c r="F197" s="259"/>
      <c r="G197" s="259"/>
      <c r="H197" s="259"/>
      <c r="I197" s="259"/>
      <c r="J197" s="259"/>
      <c r="K197" s="259"/>
    </row>
    <row r="198" spans="2:11" s="1" customFormat="1" ht="13.5">
      <c r="B198" s="241"/>
      <c r="C198" s="242"/>
      <c r="D198" s="242"/>
      <c r="E198" s="242"/>
      <c r="F198" s="242"/>
      <c r="G198" s="242"/>
      <c r="H198" s="242"/>
      <c r="I198" s="242"/>
      <c r="J198" s="242"/>
      <c r="K198" s="243"/>
    </row>
    <row r="199" spans="2:11" s="1" customFormat="1" ht="21">
      <c r="B199" s="244"/>
      <c r="C199" s="372" t="s">
        <v>845</v>
      </c>
      <c r="D199" s="372"/>
      <c r="E199" s="372"/>
      <c r="F199" s="372"/>
      <c r="G199" s="372"/>
      <c r="H199" s="372"/>
      <c r="I199" s="372"/>
      <c r="J199" s="372"/>
      <c r="K199" s="245"/>
    </row>
    <row r="200" spans="2:11" s="1" customFormat="1" ht="25.5" customHeight="1">
      <c r="B200" s="244"/>
      <c r="C200" s="314" t="s">
        <v>846</v>
      </c>
      <c r="D200" s="314"/>
      <c r="E200" s="314"/>
      <c r="F200" s="314" t="s">
        <v>847</v>
      </c>
      <c r="G200" s="315"/>
      <c r="H200" s="373" t="s">
        <v>848</v>
      </c>
      <c r="I200" s="373"/>
      <c r="J200" s="373"/>
      <c r="K200" s="245"/>
    </row>
    <row r="201" spans="2:11" s="1" customFormat="1" ht="5.25" customHeight="1">
      <c r="B201" s="275"/>
      <c r="C201" s="270"/>
      <c r="D201" s="270"/>
      <c r="E201" s="270"/>
      <c r="F201" s="270"/>
      <c r="G201" s="296"/>
      <c r="H201" s="270"/>
      <c r="I201" s="270"/>
      <c r="J201" s="270"/>
      <c r="K201" s="298"/>
    </row>
    <row r="202" spans="2:11" s="1" customFormat="1" ht="15" customHeight="1">
      <c r="B202" s="275"/>
      <c r="C202" s="252" t="s">
        <v>838</v>
      </c>
      <c r="D202" s="252"/>
      <c r="E202" s="252"/>
      <c r="F202" s="273" t="s">
        <v>45</v>
      </c>
      <c r="G202" s="252"/>
      <c r="H202" s="374" t="s">
        <v>849</v>
      </c>
      <c r="I202" s="374"/>
      <c r="J202" s="374"/>
      <c r="K202" s="298"/>
    </row>
    <row r="203" spans="2:11" s="1" customFormat="1" ht="15" customHeight="1">
      <c r="B203" s="275"/>
      <c r="C203" s="252"/>
      <c r="D203" s="252"/>
      <c r="E203" s="252"/>
      <c r="F203" s="273" t="s">
        <v>46</v>
      </c>
      <c r="G203" s="252"/>
      <c r="H203" s="374" t="s">
        <v>850</v>
      </c>
      <c r="I203" s="374"/>
      <c r="J203" s="374"/>
      <c r="K203" s="298"/>
    </row>
    <row r="204" spans="2:11" s="1" customFormat="1" ht="15" customHeight="1">
      <c r="B204" s="275"/>
      <c r="C204" s="252"/>
      <c r="D204" s="252"/>
      <c r="E204" s="252"/>
      <c r="F204" s="273" t="s">
        <v>49</v>
      </c>
      <c r="G204" s="252"/>
      <c r="H204" s="374" t="s">
        <v>851</v>
      </c>
      <c r="I204" s="374"/>
      <c r="J204" s="374"/>
      <c r="K204" s="298"/>
    </row>
    <row r="205" spans="2:11" s="1" customFormat="1" ht="15" customHeight="1">
      <c r="B205" s="275"/>
      <c r="C205" s="252"/>
      <c r="D205" s="252"/>
      <c r="E205" s="252"/>
      <c r="F205" s="273" t="s">
        <v>47</v>
      </c>
      <c r="G205" s="252"/>
      <c r="H205" s="374" t="s">
        <v>852</v>
      </c>
      <c r="I205" s="374"/>
      <c r="J205" s="374"/>
      <c r="K205" s="298"/>
    </row>
    <row r="206" spans="2:11" s="1" customFormat="1" ht="15" customHeight="1">
      <c r="B206" s="275"/>
      <c r="C206" s="252"/>
      <c r="D206" s="252"/>
      <c r="E206" s="252"/>
      <c r="F206" s="273" t="s">
        <v>48</v>
      </c>
      <c r="G206" s="252"/>
      <c r="H206" s="374" t="s">
        <v>853</v>
      </c>
      <c r="I206" s="374"/>
      <c r="J206" s="374"/>
      <c r="K206" s="298"/>
    </row>
    <row r="207" spans="2:11" s="1" customFormat="1" ht="15" customHeight="1">
      <c r="B207" s="275"/>
      <c r="C207" s="252"/>
      <c r="D207" s="252"/>
      <c r="E207" s="252"/>
      <c r="F207" s="273"/>
      <c r="G207" s="252"/>
      <c r="H207" s="252"/>
      <c r="I207" s="252"/>
      <c r="J207" s="252"/>
      <c r="K207" s="298"/>
    </row>
    <row r="208" spans="2:11" s="1" customFormat="1" ht="15" customHeight="1">
      <c r="B208" s="275"/>
      <c r="C208" s="252" t="s">
        <v>794</v>
      </c>
      <c r="D208" s="252"/>
      <c r="E208" s="252"/>
      <c r="F208" s="273" t="s">
        <v>81</v>
      </c>
      <c r="G208" s="252"/>
      <c r="H208" s="374" t="s">
        <v>854</v>
      </c>
      <c r="I208" s="374"/>
      <c r="J208" s="374"/>
      <c r="K208" s="298"/>
    </row>
    <row r="209" spans="2:11" s="1" customFormat="1" ht="15" customHeight="1">
      <c r="B209" s="275"/>
      <c r="C209" s="252"/>
      <c r="D209" s="252"/>
      <c r="E209" s="252"/>
      <c r="F209" s="273" t="s">
        <v>691</v>
      </c>
      <c r="G209" s="252"/>
      <c r="H209" s="374" t="s">
        <v>692</v>
      </c>
      <c r="I209" s="374"/>
      <c r="J209" s="374"/>
      <c r="K209" s="298"/>
    </row>
    <row r="210" spans="2:11" s="1" customFormat="1" ht="15" customHeight="1">
      <c r="B210" s="275"/>
      <c r="C210" s="252"/>
      <c r="D210" s="252"/>
      <c r="E210" s="252"/>
      <c r="F210" s="273" t="s">
        <v>689</v>
      </c>
      <c r="G210" s="252"/>
      <c r="H210" s="374" t="s">
        <v>855</v>
      </c>
      <c r="I210" s="374"/>
      <c r="J210" s="374"/>
      <c r="K210" s="298"/>
    </row>
    <row r="211" spans="2:11" s="1" customFormat="1" ht="15" customHeight="1">
      <c r="B211" s="316"/>
      <c r="C211" s="252"/>
      <c r="D211" s="252"/>
      <c r="E211" s="252"/>
      <c r="F211" s="273" t="s">
        <v>693</v>
      </c>
      <c r="G211" s="311"/>
      <c r="H211" s="375" t="s">
        <v>694</v>
      </c>
      <c r="I211" s="375"/>
      <c r="J211" s="375"/>
      <c r="K211" s="317"/>
    </row>
    <row r="212" spans="2:11" s="1" customFormat="1" ht="15" customHeight="1">
      <c r="B212" s="316"/>
      <c r="C212" s="252"/>
      <c r="D212" s="252"/>
      <c r="E212" s="252"/>
      <c r="F212" s="273" t="s">
        <v>639</v>
      </c>
      <c r="G212" s="311"/>
      <c r="H212" s="375" t="s">
        <v>856</v>
      </c>
      <c r="I212" s="375"/>
      <c r="J212" s="375"/>
      <c r="K212" s="317"/>
    </row>
    <row r="213" spans="2:11" s="1" customFormat="1" ht="15" customHeight="1">
      <c r="B213" s="316"/>
      <c r="C213" s="252"/>
      <c r="D213" s="252"/>
      <c r="E213" s="252"/>
      <c r="F213" s="273"/>
      <c r="G213" s="311"/>
      <c r="H213" s="302"/>
      <c r="I213" s="302"/>
      <c r="J213" s="302"/>
      <c r="K213" s="317"/>
    </row>
    <row r="214" spans="2:11" s="1" customFormat="1" ht="15" customHeight="1">
      <c r="B214" s="316"/>
      <c r="C214" s="252" t="s">
        <v>818</v>
      </c>
      <c r="D214" s="252"/>
      <c r="E214" s="252"/>
      <c r="F214" s="273">
        <v>1</v>
      </c>
      <c r="G214" s="311"/>
      <c r="H214" s="375" t="s">
        <v>857</v>
      </c>
      <c r="I214" s="375"/>
      <c r="J214" s="375"/>
      <c r="K214" s="317"/>
    </row>
    <row r="215" spans="2:11" s="1" customFormat="1" ht="15" customHeight="1">
      <c r="B215" s="316"/>
      <c r="C215" s="252"/>
      <c r="D215" s="252"/>
      <c r="E215" s="252"/>
      <c r="F215" s="273">
        <v>2</v>
      </c>
      <c r="G215" s="311"/>
      <c r="H215" s="375" t="s">
        <v>858</v>
      </c>
      <c r="I215" s="375"/>
      <c r="J215" s="375"/>
      <c r="K215" s="317"/>
    </row>
    <row r="216" spans="2:11" s="1" customFormat="1" ht="15" customHeight="1">
      <c r="B216" s="316"/>
      <c r="C216" s="252"/>
      <c r="D216" s="252"/>
      <c r="E216" s="252"/>
      <c r="F216" s="273">
        <v>3</v>
      </c>
      <c r="G216" s="311"/>
      <c r="H216" s="375" t="s">
        <v>859</v>
      </c>
      <c r="I216" s="375"/>
      <c r="J216" s="375"/>
      <c r="K216" s="317"/>
    </row>
    <row r="217" spans="2:11" s="1" customFormat="1" ht="15" customHeight="1">
      <c r="B217" s="316"/>
      <c r="C217" s="252"/>
      <c r="D217" s="252"/>
      <c r="E217" s="252"/>
      <c r="F217" s="273">
        <v>4</v>
      </c>
      <c r="G217" s="311"/>
      <c r="H217" s="375" t="s">
        <v>860</v>
      </c>
      <c r="I217" s="375"/>
      <c r="J217" s="375"/>
      <c r="K217" s="317"/>
    </row>
    <row r="218" spans="2:11" s="1" customFormat="1" ht="12.75" customHeight="1">
      <c r="B218" s="318"/>
      <c r="C218" s="319"/>
      <c r="D218" s="319"/>
      <c r="E218" s="319"/>
      <c r="F218" s="319"/>
      <c r="G218" s="319"/>
      <c r="H218" s="319"/>
      <c r="I218" s="319"/>
      <c r="J218" s="319"/>
      <c r="K218" s="320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DESKTOP-UAUQQNC\Lubomír Novák</dc:creator>
  <cp:keywords/>
  <dc:description/>
  <cp:lastModifiedBy>Lenka Szabó</cp:lastModifiedBy>
  <dcterms:created xsi:type="dcterms:W3CDTF">2022-05-18T07:23:16Z</dcterms:created>
  <dcterms:modified xsi:type="dcterms:W3CDTF">2022-05-20T08:02:06Z</dcterms:modified>
  <cp:category/>
  <cp:version/>
  <cp:contentType/>
  <cp:contentStatus/>
</cp:coreProperties>
</file>