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Výběrová řízení 2022\Sídliště Školská\02. Zadávací dokumentace final\Frenštát II. etapa část B1_výkres 01 a rozpočty\Výkazy výměr\"/>
    </mc:Choice>
  </mc:AlternateContent>
  <xr:revisionPtr revIDLastSave="0" documentId="13_ncr:1_{FB0EF8AB-7EF6-4B28-BAE2-88D352B384C0}" xr6:coauthVersionLast="47" xr6:coauthVersionMax="47" xr10:uidLastSave="{00000000-0000-0000-0000-000000000000}"/>
  <bookViews>
    <workbookView xWindow="4410" yWindow="2700" windowWidth="21600" windowHeight="114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Stavba!$H$55</definedName>
    <definedName name="CenaCelkem">Stavba!$G$29</definedName>
    <definedName name="CenaCelkemBezDPH">Stavba!$G$28</definedName>
    <definedName name="CenaCelkemVypocet" localSheetId="1">Stavba!$I$55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Stavba!$F$55</definedName>
    <definedName name="ZakladDPHZakl">Stavba!$G$25</definedName>
    <definedName name="ZakladDPHZaklVypocet" localSheetId="1">Stavba!$G$55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1" l="1"/>
  <c r="G53" i="1"/>
  <c r="G51" i="1"/>
  <c r="G49" i="1"/>
  <c r="G47" i="1"/>
  <c r="G45" i="1"/>
  <c r="G42" i="1"/>
  <c r="H42" i="1" s="1"/>
  <c r="I42" i="1" s="1"/>
  <c r="G40" i="1"/>
  <c r="H50" i="1"/>
  <c r="I50" i="1" s="1"/>
  <c r="H44" i="1"/>
  <c r="I44" i="1" s="1"/>
  <c r="G39" i="1"/>
  <c r="F39" i="1"/>
  <c r="H54" i="1"/>
  <c r="I54" i="1" s="1"/>
  <c r="H51" i="1"/>
  <c r="I51" i="1" s="1"/>
  <c r="J28" i="1"/>
  <c r="J26" i="1"/>
  <c r="G38" i="1"/>
  <c r="F38" i="1"/>
  <c r="J23" i="1"/>
  <c r="J24" i="1"/>
  <c r="J25" i="1"/>
  <c r="J27" i="1"/>
  <c r="E24" i="1"/>
  <c r="E26" i="1"/>
  <c r="G55" i="1" l="1"/>
  <c r="G25" i="1" s="1"/>
  <c r="H40" i="1"/>
  <c r="H46" i="1"/>
  <c r="I46" i="1" s="1"/>
  <c r="H48" i="1"/>
  <c r="I48" i="1" s="1"/>
  <c r="H52" i="1"/>
  <c r="I52" i="1" s="1"/>
  <c r="H39" i="1"/>
  <c r="I41" i="1"/>
  <c r="H43" i="1"/>
  <c r="I43" i="1" s="1"/>
  <c r="H45" i="1"/>
  <c r="I45" i="1" s="1"/>
  <c r="H47" i="1"/>
  <c r="I47" i="1" s="1"/>
  <c r="H49" i="1"/>
  <c r="I49" i="1" s="1"/>
  <c r="H53" i="1"/>
  <c r="I53" i="1" s="1"/>
  <c r="G23" i="1"/>
  <c r="I39" i="1"/>
  <c r="I40" i="1" l="1"/>
  <c r="I55" i="1" s="1"/>
  <c r="H55" i="1"/>
  <c r="A25" i="1"/>
  <c r="I21" i="1"/>
  <c r="G28" i="1"/>
  <c r="A23" i="1"/>
  <c r="J54" i="1"/>
  <c r="J50" i="1"/>
  <c r="J46" i="1"/>
  <c r="J42" i="1"/>
  <c r="J39" i="1"/>
  <c r="J53" i="1"/>
  <c r="J45" i="1"/>
  <c r="J51" i="1"/>
  <c r="J47" i="1"/>
  <c r="J43" i="1"/>
  <c r="J49" i="1"/>
  <c r="J41" i="1"/>
  <c r="J52" i="1"/>
  <c r="J48" i="1"/>
  <c r="J44" i="1"/>
  <c r="J40" i="1"/>
  <c r="A26" i="1" l="1"/>
  <c r="G26" i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<sst xmlns="http://schemas.openxmlformats.org/spreadsheetml/2006/main" count="91" uniqueCount="65">
  <si>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</si>
  <si>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</si>
  <si>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</si>
  <si>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</si>
  <si>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</si>
  <si>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</si>
  <si>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</si>
  <si>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</si>
  <si>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</si>
  <si>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</si>
  <si>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</si>
  <si>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</si>
  <si>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</si>
  <si>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</si>
  <si>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</si>
  <si>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</si>
  <si>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</si>
  <si>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</si>
  <si>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</si>
  <si>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</si>
  <si>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</si>
  <si>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</si>
  <si>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</si>
  <si>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</si>
  <si>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</si>
  <si>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</si>
  <si>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</si>
  <si>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</si>
  <si>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</si>
  <si>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</si>
  <si>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</si>
  <si>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</si>
  <si>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</si>
  <si>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</si>
  <si>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</si>
  <si>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</si>
  <si>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</si>
  <si>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</si>
  <si>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</si>
  <si>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</si>
  <si>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</si>
  <si>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AG2-2020</t>
  </si>
  <si>
    <t>Regenerace sídliště Školská čtvrť ve Frenštátu pod Radhoštěm-II.etapa</t>
  </si>
  <si>
    <t>Stavba</t>
  </si>
  <si>
    <t>SO 00</t>
  </si>
  <si>
    <t>Vedlejší rozpočtové náklady</t>
  </si>
  <si>
    <t>Část B1</t>
  </si>
  <si>
    <t>Neuznatelné náklady</t>
  </si>
  <si>
    <t>SO 01</t>
  </si>
  <si>
    <t>Komunikace a parkovací stání, chodníky</t>
  </si>
  <si>
    <t>Uznatelné náklady</t>
  </si>
  <si>
    <t>SO 01.2</t>
  </si>
  <si>
    <t>Přeložka vodovodu</t>
  </si>
  <si>
    <t>SO 03</t>
  </si>
  <si>
    <t>Mobiliář</t>
  </si>
  <si>
    <t>SO 05</t>
  </si>
  <si>
    <t>Sadové úpravy - Sanační zásahy na zeleni</t>
  </si>
  <si>
    <t>SO 05.</t>
  </si>
  <si>
    <t>Sadové úpravy - Sadové úpravy</t>
  </si>
  <si>
    <t>SO 05..</t>
  </si>
  <si>
    <t>Sadové úpravy - Následná péče 3 letá</t>
  </si>
  <si>
    <t>Celkem za stavbu</t>
  </si>
  <si>
    <t>CZK</t>
  </si>
  <si>
    <t>VN</t>
  </si>
  <si>
    <t>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</si>
</sst>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7" xfId="0" applyNumberFormat="1" applyFont="1" applyFill="1" applyBorder="1" applyAlignment="1">
      <alignment vertical="center"/>
    </xf>
    <xf numFmtId="4" fontId="7" fillId="5" borderId="28" xfId="0" applyNumberFormat="1" applyFont="1" applyFill="1" applyBorder="1" applyAlignment="1">
      <alignment vertical="center" wrapText="1"/>
    </xf>
    <xf numFmtId="4" fontId="10" fillId="5" borderId="29" xfId="0" applyNumberFormat="1" applyFont="1" applyFill="1" applyBorder="1" applyAlignment="1">
      <alignment horizontal="center" vertical="center" wrapText="1" shrinkToFit="1"/>
    </xf>
    <xf numFmtId="4" fontId="7" fillId="5" borderId="29" xfId="0" applyNumberFormat="1" applyFont="1" applyFill="1" applyBorder="1" applyAlignment="1">
      <alignment horizontal="center" vertical="center" wrapText="1" shrinkToFit="1"/>
    </xf>
    <xf numFmtId="3" fontId="7" fillId="5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3" fontId="8" fillId="0" borderId="32" xfId="0" applyNumberFormat="1" applyFont="1" applyBorder="1" applyAlignment="1">
      <alignment vertical="center"/>
    </xf>
    <xf numFmtId="4" fontId="0" fillId="0" borderId="30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1" xfId="0" applyNumberFormat="1" applyBorder="1"/>
    <xf numFmtId="0" fontId="3" fillId="2" borderId="0" xfId="0" applyFont="1" applyFill="1" applyAlignment="1">
      <alignment horizontal="left" wrapText="1"/>
    </xf>
    <xf numFmtId="4" fontId="0" fillId="0" borderId="31" xfId="0" applyNumberFormat="1" applyBorder="1" applyAlignment="1">
      <alignment vertical="center" wrapText="1"/>
    </xf>
    <xf numFmtId="4" fontId="0" fillId="3" borderId="33" xfId="0" applyNumberFormat="1" applyFill="1" applyBorder="1" applyAlignment="1">
      <alignment vertical="center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8" fillId="0" borderId="31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19" t="s">
        <v>39</v>
      </c>
      <c r="B2" s="119"/>
      <c r="C2" s="119"/>
      <c r="D2" s="119"/>
      <c r="E2" s="119"/>
      <c r="F2" s="119"/>
      <c r="G2" s="11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abSelected="1" topLeftCell="B43" zoomScaleNormal="100" zoomScaleSheetLayoutView="75" workbookViewId="0">
      <selection activeCell="G47" sqref="G4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42578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52" t="s">
        <v>4</v>
      </c>
      <c r="C1" s="153"/>
      <c r="D1" s="153"/>
      <c r="E1" s="153"/>
      <c r="F1" s="153"/>
      <c r="G1" s="153"/>
      <c r="H1" s="153"/>
      <c r="I1" s="153"/>
      <c r="J1" s="154"/>
    </row>
    <row r="2" spans="1:15" ht="36" customHeight="1" x14ac:dyDescent="0.2">
      <c r="A2" s="2"/>
      <c r="B2" s="76" t="s">
        <v>24</v>
      </c>
      <c r="C2" s="77"/>
      <c r="D2" s="78" t="s">
        <v>41</v>
      </c>
      <c r="E2" s="158" t="s">
        <v>42</v>
      </c>
      <c r="F2" s="159"/>
      <c r="G2" s="159"/>
      <c r="H2" s="159"/>
      <c r="I2" s="159"/>
      <c r="J2" s="160"/>
      <c r="O2" s="1"/>
    </row>
    <row r="3" spans="1:15" ht="27" hidden="1" customHeight="1" x14ac:dyDescent="0.2">
      <c r="A3" s="2"/>
      <c r="B3" s="79"/>
      <c r="C3" s="77"/>
      <c r="D3" s="80"/>
      <c r="E3" s="161"/>
      <c r="F3" s="162"/>
      <c r="G3" s="162"/>
      <c r="H3" s="162"/>
      <c r="I3" s="162"/>
      <c r="J3" s="163"/>
    </row>
    <row r="4" spans="1:15" ht="23.25" customHeight="1" x14ac:dyDescent="0.2">
      <c r="A4" s="2"/>
      <c r="B4" s="81"/>
      <c r="C4" s="82"/>
      <c r="D4" s="83"/>
      <c r="E4" s="142" t="s">
        <v>46</v>
      </c>
      <c r="F4" s="142"/>
      <c r="G4" s="142"/>
      <c r="H4" s="142"/>
      <c r="I4" s="142"/>
      <c r="J4" s="143"/>
    </row>
    <row r="5" spans="1:15" ht="24" customHeight="1" x14ac:dyDescent="0.2">
      <c r="A5" s="2"/>
      <c r="B5" s="31" t="s">
        <v>23</v>
      </c>
      <c r="D5" s="146"/>
      <c r="E5" s="147"/>
      <c r="F5" s="147"/>
      <c r="G5" s="147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148"/>
      <c r="E6" s="149"/>
      <c r="F6" s="149"/>
      <c r="G6" s="149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150"/>
      <c r="F7" s="151"/>
      <c r="G7" s="15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65"/>
      <c r="E11" s="165"/>
      <c r="F11" s="165"/>
      <c r="G11" s="165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141"/>
      <c r="E12" s="141"/>
      <c r="F12" s="141"/>
      <c r="G12" s="141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144"/>
      <c r="F13" s="145"/>
      <c r="G13" s="14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164"/>
      <c r="F15" s="164"/>
      <c r="G15" s="166"/>
      <c r="H15" s="166"/>
      <c r="I15" s="166" t="s">
        <v>31</v>
      </c>
      <c r="J15" s="167"/>
    </row>
    <row r="16" spans="1:15" ht="23.25" customHeight="1" x14ac:dyDescent="0.2">
      <c r="A16" s="118" t="s">
        <v>26</v>
      </c>
      <c r="B16" s="38" t="s">
        <v>26</v>
      </c>
      <c r="C16" s="62"/>
      <c r="D16" s="63"/>
      <c r="E16" s="130"/>
      <c r="F16" s="131"/>
      <c r="G16" s="130"/>
      <c r="H16" s="131"/>
      <c r="I16" s="130"/>
      <c r="J16" s="132"/>
    </row>
    <row r="17" spans="1:10" ht="23.25" customHeight="1" x14ac:dyDescent="0.2">
      <c r="A17" s="118" t="s">
        <v>27</v>
      </c>
      <c r="B17" s="38" t="s">
        <v>27</v>
      </c>
      <c r="C17" s="62"/>
      <c r="D17" s="63"/>
      <c r="E17" s="130"/>
      <c r="F17" s="131"/>
      <c r="G17" s="130"/>
      <c r="H17" s="131"/>
      <c r="I17" s="130"/>
      <c r="J17" s="132"/>
    </row>
    <row r="18" spans="1:10" ht="23.25" customHeight="1" x14ac:dyDescent="0.2">
      <c r="A18" s="118" t="s">
        <v>28</v>
      </c>
      <c r="B18" s="38" t="s">
        <v>28</v>
      </c>
      <c r="C18" s="62"/>
      <c r="D18" s="63"/>
      <c r="E18" s="130"/>
      <c r="F18" s="131"/>
      <c r="G18" s="130"/>
      <c r="H18" s="131"/>
      <c r="I18" s="130"/>
      <c r="J18" s="132"/>
    </row>
    <row r="19" spans="1:10" ht="23.25" customHeight="1" x14ac:dyDescent="0.2">
      <c r="A19" s="118" t="s">
        <v>63</v>
      </c>
      <c r="B19" s="38" t="s">
        <v>29</v>
      </c>
      <c r="C19" s="62"/>
      <c r="D19" s="63"/>
      <c r="E19" s="130"/>
      <c r="F19" s="131"/>
      <c r="G19" s="130"/>
      <c r="H19" s="131"/>
      <c r="I19" s="130"/>
      <c r="J19" s="132"/>
    </row>
    <row r="20" spans="1:10" ht="23.25" customHeight="1" x14ac:dyDescent="0.2">
      <c r="A20" s="118" t="s">
        <v>64</v>
      </c>
      <c r="B20" s="38" t="s">
        <v>30</v>
      </c>
      <c r="C20" s="62"/>
      <c r="D20" s="63"/>
      <c r="E20" s="130"/>
      <c r="F20" s="131"/>
      <c r="G20" s="130"/>
      <c r="H20" s="131"/>
      <c r="I20" s="130"/>
      <c r="J20" s="132"/>
    </row>
    <row r="21" spans="1:10" ht="23.25" customHeight="1" x14ac:dyDescent="0.2">
      <c r="A21" s="2"/>
      <c r="B21" s="48" t="s">
        <v>31</v>
      </c>
      <c r="C21" s="64"/>
      <c r="D21" s="65"/>
      <c r="E21" s="133"/>
      <c r="F21" s="168"/>
      <c r="G21" s="133"/>
      <c r="H21" s="168"/>
      <c r="I21" s="133">
        <f>+ZakladDPHZakl</f>
        <v>127171.92</v>
      </c>
      <c r="J21" s="13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28">
        <f>ZakladDPHSniVypocet</f>
        <v>0</v>
      </c>
      <c r="H23" s="129"/>
      <c r="I23" s="12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26">
        <f>A23</f>
        <v>0</v>
      </c>
      <c r="H24" s="127"/>
      <c r="I24" s="127"/>
      <c r="J24" s="40" t="str">
        <f t="shared" si="0"/>
        <v>CZK</v>
      </c>
    </row>
    <row r="25" spans="1:10" ht="23.25" customHeight="1" x14ac:dyDescent="0.2">
      <c r="A25" s="2">
        <f>ZakladDPHZakl*SazbaDPH2/100</f>
        <v>26706.103199999998</v>
      </c>
      <c r="B25" s="38" t="s">
        <v>15</v>
      </c>
      <c r="C25" s="62"/>
      <c r="D25" s="63"/>
      <c r="E25" s="67">
        <v>21</v>
      </c>
      <c r="F25" s="39" t="s">
        <v>0</v>
      </c>
      <c r="G25" s="128">
        <f>ZakladDPHZaklVypocet</f>
        <v>127171.92</v>
      </c>
      <c r="H25" s="129"/>
      <c r="I25" s="129"/>
      <c r="J25" s="40" t="str">
        <f t="shared" si="0"/>
        <v>CZK</v>
      </c>
    </row>
    <row r="26" spans="1:10" ht="23.25" customHeight="1" x14ac:dyDescent="0.2">
      <c r="A26" s="2">
        <f>(A25-INT(A25))*100</f>
        <v>10.319999999774154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55">
        <f>A25</f>
        <v>26706.103199999998</v>
      </c>
      <c r="H26" s="156"/>
      <c r="I26" s="15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153878.0232</v>
      </c>
      <c r="B27" s="31" t="s">
        <v>5</v>
      </c>
      <c r="C27" s="70"/>
      <c r="D27" s="71"/>
      <c r="E27" s="70"/>
      <c r="F27" s="16"/>
      <c r="G27" s="157">
        <f>CenaCelkem-(ZakladDPHSni+DPHSni+ZakladDPHZakl+DPHZakl)</f>
        <v>0</v>
      </c>
      <c r="H27" s="157"/>
      <c r="I27" s="157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135">
        <f>ZakladDPHSniVypocet+ZakladDPHZaklVypocet</f>
        <v>127171.92</v>
      </c>
      <c r="H28" s="136"/>
      <c r="I28" s="136"/>
      <c r="J28" s="114" t="str">
        <f t="shared" si="0"/>
        <v>CZK</v>
      </c>
    </row>
    <row r="29" spans="1:10" ht="27.75" customHeight="1" thickBot="1" x14ac:dyDescent="0.25">
      <c r="A29" s="2">
        <f>(A27-INT(A27))*100</f>
        <v>2.3199999995995313</v>
      </c>
      <c r="B29" s="110" t="s">
        <v>35</v>
      </c>
      <c r="C29" s="115"/>
      <c r="D29" s="115"/>
      <c r="E29" s="115"/>
      <c r="F29" s="116"/>
      <c r="G29" s="135">
        <f>A27</f>
        <v>153878.0232</v>
      </c>
      <c r="H29" s="135"/>
      <c r="I29" s="135"/>
      <c r="J29" s="117" t="s">
        <v>62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37"/>
      <c r="E34" s="138"/>
      <c r="G34" s="139"/>
      <c r="H34" s="140"/>
      <c r="I34" s="140"/>
      <c r="J34" s="25"/>
    </row>
    <row r="35" spans="1:10" ht="12.75" customHeight="1" x14ac:dyDescent="0.2">
      <c r="A35" s="2"/>
      <c r="B35" s="2"/>
      <c r="D35" s="125" t="s">
        <v>2</v>
      </c>
      <c r="E35" s="12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customHeight="1" x14ac:dyDescent="0.2">
      <c r="A38" s="86" t="s">
        <v>37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43</v>
      </c>
      <c r="C39" s="120"/>
      <c r="D39" s="120"/>
      <c r="E39" s="120"/>
      <c r="F39" s="97" t="e">
        <f>#REF!+#REF!+#REF!+#REF!+#REF!+#REF!+#REF!+#REF!</f>
        <v>#REF!</v>
      </c>
      <c r="G39" s="98" t="e">
        <f>#REF!+#REF!+#REF!+#REF!+#REF!+#REF!+#REF!+#REF!</f>
        <v>#REF!</v>
      </c>
      <c r="H39" s="99" t="e">
        <f t="shared" ref="H39:H54" si="1">(F39*SazbaDPH1/100)+(G39*SazbaDPH2/100)</f>
        <v>#REF!</v>
      </c>
      <c r="I39" s="99" t="e">
        <f t="shared" ref="I39:I54" si="2">F39+G39+H39</f>
        <v>#REF!</v>
      </c>
      <c r="J39" s="100" t="e">
        <f t="shared" ref="J39:J54" si="3">IF(_xlfn.SINGLE(CenaCelkemVypocet)=0,"",I39/_xlfn.SINGLE(CenaCelkemVypocet)*100)</f>
        <v>#REF!</v>
      </c>
    </row>
    <row r="40" spans="1:10" ht="25.5" customHeight="1" x14ac:dyDescent="0.2">
      <c r="A40" s="86">
        <v>2</v>
      </c>
      <c r="B40" s="101" t="s">
        <v>44</v>
      </c>
      <c r="C40" s="124" t="s">
        <v>45</v>
      </c>
      <c r="D40" s="124"/>
      <c r="E40" s="124"/>
      <c r="F40" s="102">
        <v>0</v>
      </c>
      <c r="G40" s="103">
        <f>+G41</f>
        <v>0</v>
      </c>
      <c r="H40" s="103">
        <f t="shared" si="1"/>
        <v>0</v>
      </c>
      <c r="I40" s="103">
        <f t="shared" si="2"/>
        <v>0</v>
      </c>
      <c r="J40" s="104">
        <f t="shared" si="3"/>
        <v>0</v>
      </c>
    </row>
    <row r="41" spans="1:10" ht="25.5" customHeight="1" x14ac:dyDescent="0.2">
      <c r="A41" s="86">
        <v>3</v>
      </c>
      <c r="B41" s="105" t="s">
        <v>46</v>
      </c>
      <c r="C41" s="120" t="s">
        <v>47</v>
      </c>
      <c r="D41" s="120"/>
      <c r="E41" s="120"/>
      <c r="F41" s="106">
        <v>0</v>
      </c>
      <c r="G41" s="99">
        <v>0</v>
      </c>
      <c r="H41" s="99">
        <f t="shared" si="1"/>
        <v>0</v>
      </c>
      <c r="I41" s="99">
        <f t="shared" si="2"/>
        <v>0</v>
      </c>
      <c r="J41" s="100">
        <f t="shared" si="3"/>
        <v>0</v>
      </c>
    </row>
    <row r="42" spans="1:10" ht="25.5" customHeight="1" x14ac:dyDescent="0.2">
      <c r="A42" s="86">
        <v>2</v>
      </c>
      <c r="B42" s="101" t="s">
        <v>48</v>
      </c>
      <c r="C42" s="124" t="s">
        <v>49</v>
      </c>
      <c r="D42" s="124"/>
      <c r="E42" s="124"/>
      <c r="F42" s="102">
        <v>0</v>
      </c>
      <c r="G42" s="103">
        <f>+G43+G44</f>
        <v>0</v>
      </c>
      <c r="H42" s="103">
        <f t="shared" si="1"/>
        <v>0</v>
      </c>
      <c r="I42" s="103">
        <f t="shared" si="2"/>
        <v>0</v>
      </c>
      <c r="J42" s="104">
        <f t="shared" si="3"/>
        <v>0</v>
      </c>
    </row>
    <row r="43" spans="1:10" ht="25.5" customHeight="1" x14ac:dyDescent="0.2">
      <c r="A43" s="86">
        <v>3</v>
      </c>
      <c r="B43" s="105" t="s">
        <v>46</v>
      </c>
      <c r="C43" s="120" t="s">
        <v>47</v>
      </c>
      <c r="D43" s="120"/>
      <c r="E43" s="120"/>
      <c r="F43" s="106">
        <v>0</v>
      </c>
      <c r="G43" s="99">
        <v>0</v>
      </c>
      <c r="H43" s="99">
        <f t="shared" si="1"/>
        <v>0</v>
      </c>
      <c r="I43" s="99">
        <f t="shared" si="2"/>
        <v>0</v>
      </c>
      <c r="J43" s="100">
        <f t="shared" si="3"/>
        <v>0</v>
      </c>
    </row>
    <row r="44" spans="1:10" ht="25.5" customHeight="1" x14ac:dyDescent="0.2">
      <c r="A44" s="86">
        <v>3</v>
      </c>
      <c r="B44" s="105" t="s">
        <v>46</v>
      </c>
      <c r="C44" s="120" t="s">
        <v>50</v>
      </c>
      <c r="D44" s="120"/>
      <c r="E44" s="120"/>
      <c r="F44" s="106">
        <v>0</v>
      </c>
      <c r="G44" s="99">
        <v>0</v>
      </c>
      <c r="H44" s="99">
        <f t="shared" si="1"/>
        <v>0</v>
      </c>
      <c r="I44" s="99">
        <f t="shared" si="2"/>
        <v>0</v>
      </c>
      <c r="J44" s="100">
        <f t="shared" si="3"/>
        <v>0</v>
      </c>
    </row>
    <row r="45" spans="1:10" ht="25.5" customHeight="1" x14ac:dyDescent="0.2">
      <c r="A45" s="86">
        <v>2</v>
      </c>
      <c r="B45" s="101" t="s">
        <v>51</v>
      </c>
      <c r="C45" s="124" t="s">
        <v>52</v>
      </c>
      <c r="D45" s="124"/>
      <c r="E45" s="124"/>
      <c r="F45" s="102">
        <v>0</v>
      </c>
      <c r="G45" s="103">
        <f>+G46</f>
        <v>127171.92</v>
      </c>
      <c r="H45" s="103">
        <f t="shared" si="1"/>
        <v>26706.103199999998</v>
      </c>
      <c r="I45" s="103">
        <f t="shared" si="2"/>
        <v>153878.0232</v>
      </c>
      <c r="J45" s="104">
        <f t="shared" si="3"/>
        <v>100</v>
      </c>
    </row>
    <row r="46" spans="1:10" ht="25.5" customHeight="1" x14ac:dyDescent="0.2">
      <c r="A46" s="86">
        <v>3</v>
      </c>
      <c r="B46" s="105" t="s">
        <v>46</v>
      </c>
      <c r="C46" s="120" t="s">
        <v>47</v>
      </c>
      <c r="D46" s="120"/>
      <c r="E46" s="120"/>
      <c r="F46" s="106">
        <v>0</v>
      </c>
      <c r="G46" s="99">
        <v>127171.92</v>
      </c>
      <c r="H46" s="99">
        <f t="shared" si="1"/>
        <v>26706.103199999998</v>
      </c>
      <c r="I46" s="99">
        <f t="shared" si="2"/>
        <v>153878.0232</v>
      </c>
      <c r="J46" s="100">
        <f t="shared" si="3"/>
        <v>100</v>
      </c>
    </row>
    <row r="47" spans="1:10" ht="25.5" customHeight="1" x14ac:dyDescent="0.2">
      <c r="A47" s="86">
        <v>2</v>
      </c>
      <c r="B47" s="101" t="s">
        <v>53</v>
      </c>
      <c r="C47" s="124" t="s">
        <v>54</v>
      </c>
      <c r="D47" s="124"/>
      <c r="E47" s="124"/>
      <c r="F47" s="102">
        <v>0</v>
      </c>
      <c r="G47" s="103">
        <f>+G48</f>
        <v>0</v>
      </c>
      <c r="H47" s="103">
        <f t="shared" si="1"/>
        <v>0</v>
      </c>
      <c r="I47" s="103">
        <f t="shared" si="2"/>
        <v>0</v>
      </c>
      <c r="J47" s="104">
        <f t="shared" si="3"/>
        <v>0</v>
      </c>
    </row>
    <row r="48" spans="1:10" ht="25.5" customHeight="1" x14ac:dyDescent="0.2">
      <c r="A48" s="86">
        <v>3</v>
      </c>
      <c r="B48" s="105" t="s">
        <v>46</v>
      </c>
      <c r="C48" s="120" t="s">
        <v>50</v>
      </c>
      <c r="D48" s="120"/>
      <c r="E48" s="120"/>
      <c r="F48" s="106">
        <v>0</v>
      </c>
      <c r="G48" s="99">
        <v>0</v>
      </c>
      <c r="H48" s="99">
        <f t="shared" si="1"/>
        <v>0</v>
      </c>
      <c r="I48" s="99">
        <f t="shared" si="2"/>
        <v>0</v>
      </c>
      <c r="J48" s="100">
        <f t="shared" si="3"/>
        <v>0</v>
      </c>
    </row>
    <row r="49" spans="1:10" ht="25.5" customHeight="1" x14ac:dyDescent="0.2">
      <c r="A49" s="86">
        <v>2</v>
      </c>
      <c r="B49" s="101" t="s">
        <v>55</v>
      </c>
      <c r="C49" s="124" t="s">
        <v>56</v>
      </c>
      <c r="D49" s="124"/>
      <c r="E49" s="124"/>
      <c r="F49" s="102">
        <v>0</v>
      </c>
      <c r="G49" s="103">
        <f>+G50</f>
        <v>0</v>
      </c>
      <c r="H49" s="103">
        <f t="shared" si="1"/>
        <v>0</v>
      </c>
      <c r="I49" s="103">
        <f t="shared" si="2"/>
        <v>0</v>
      </c>
      <c r="J49" s="104">
        <f t="shared" si="3"/>
        <v>0</v>
      </c>
    </row>
    <row r="50" spans="1:10" ht="25.5" customHeight="1" x14ac:dyDescent="0.2">
      <c r="A50" s="86">
        <v>3</v>
      </c>
      <c r="B50" s="105" t="s">
        <v>46</v>
      </c>
      <c r="C50" s="120" t="s">
        <v>50</v>
      </c>
      <c r="D50" s="120"/>
      <c r="E50" s="120"/>
      <c r="F50" s="106">
        <v>0</v>
      </c>
      <c r="G50" s="99">
        <v>0</v>
      </c>
      <c r="H50" s="99">
        <f t="shared" si="1"/>
        <v>0</v>
      </c>
      <c r="I50" s="99">
        <f t="shared" si="2"/>
        <v>0</v>
      </c>
      <c r="J50" s="100">
        <f t="shared" si="3"/>
        <v>0</v>
      </c>
    </row>
    <row r="51" spans="1:10" ht="25.5" customHeight="1" x14ac:dyDescent="0.2">
      <c r="A51" s="86">
        <v>2</v>
      </c>
      <c r="B51" s="101" t="s">
        <v>57</v>
      </c>
      <c r="C51" s="124" t="s">
        <v>58</v>
      </c>
      <c r="D51" s="124"/>
      <c r="E51" s="124"/>
      <c r="F51" s="102">
        <v>0</v>
      </c>
      <c r="G51" s="103">
        <f>+G52</f>
        <v>0</v>
      </c>
      <c r="H51" s="103">
        <f t="shared" si="1"/>
        <v>0</v>
      </c>
      <c r="I51" s="103">
        <f t="shared" si="2"/>
        <v>0</v>
      </c>
      <c r="J51" s="104">
        <f t="shared" si="3"/>
        <v>0</v>
      </c>
    </row>
    <row r="52" spans="1:10" ht="25.5" customHeight="1" x14ac:dyDescent="0.2">
      <c r="A52" s="86">
        <v>3</v>
      </c>
      <c r="B52" s="105" t="s">
        <v>46</v>
      </c>
      <c r="C52" s="120" t="s">
        <v>50</v>
      </c>
      <c r="D52" s="120"/>
      <c r="E52" s="120"/>
      <c r="F52" s="106">
        <v>0</v>
      </c>
      <c r="G52" s="99">
        <v>0</v>
      </c>
      <c r="H52" s="99">
        <f t="shared" si="1"/>
        <v>0</v>
      </c>
      <c r="I52" s="99">
        <f t="shared" si="2"/>
        <v>0</v>
      </c>
      <c r="J52" s="100">
        <f t="shared" si="3"/>
        <v>0</v>
      </c>
    </row>
    <row r="53" spans="1:10" ht="25.5" customHeight="1" x14ac:dyDescent="0.2">
      <c r="A53" s="86">
        <v>2</v>
      </c>
      <c r="B53" s="101" t="s">
        <v>59</v>
      </c>
      <c r="C53" s="124" t="s">
        <v>60</v>
      </c>
      <c r="D53" s="124"/>
      <c r="E53" s="124"/>
      <c r="F53" s="102">
        <v>0</v>
      </c>
      <c r="G53" s="103">
        <f>+G54</f>
        <v>0</v>
      </c>
      <c r="H53" s="103">
        <f t="shared" si="1"/>
        <v>0</v>
      </c>
      <c r="I53" s="103">
        <f t="shared" si="2"/>
        <v>0</v>
      </c>
      <c r="J53" s="104">
        <f t="shared" si="3"/>
        <v>0</v>
      </c>
    </row>
    <row r="54" spans="1:10" ht="25.5" customHeight="1" x14ac:dyDescent="0.2">
      <c r="A54" s="86">
        <v>3</v>
      </c>
      <c r="B54" s="105" t="s">
        <v>46</v>
      </c>
      <c r="C54" s="120" t="s">
        <v>47</v>
      </c>
      <c r="D54" s="120"/>
      <c r="E54" s="120"/>
      <c r="F54" s="106">
        <v>0</v>
      </c>
      <c r="G54" s="99">
        <v>0</v>
      </c>
      <c r="H54" s="99">
        <f t="shared" si="1"/>
        <v>0</v>
      </c>
      <c r="I54" s="99">
        <f t="shared" si="2"/>
        <v>0</v>
      </c>
      <c r="J54" s="100">
        <f t="shared" si="3"/>
        <v>0</v>
      </c>
    </row>
    <row r="55" spans="1:10" ht="25.5" customHeight="1" x14ac:dyDescent="0.2">
      <c r="A55" s="86"/>
      <c r="B55" s="121" t="s">
        <v>61</v>
      </c>
      <c r="C55" s="122"/>
      <c r="D55" s="122"/>
      <c r="E55" s="123"/>
      <c r="F55" s="107">
        <v>0</v>
      </c>
      <c r="G55" s="108">
        <f>+G53+G51+G49+G47+G45+G42+G40</f>
        <v>127171.92</v>
      </c>
      <c r="H55" s="108">
        <f>+H53+H51+H49+H47+H45+H42+H40</f>
        <v>26706.103199999998</v>
      </c>
      <c r="I55" s="108">
        <f>+I53+I51+I49+I47+I45+I42+I40</f>
        <v>153878.0232</v>
      </c>
      <c r="J55" s="109">
        <v>100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54:E54"/>
    <mergeCell ref="B55:E55"/>
    <mergeCell ref="C49:E49"/>
    <mergeCell ref="C50:E50"/>
    <mergeCell ref="C51:E51"/>
    <mergeCell ref="C52:E52"/>
    <mergeCell ref="C53:E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4294967293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69" t="s">
        <v>7</v>
      </c>
      <c r="B1" s="169"/>
      <c r="C1" s="170"/>
      <c r="D1" s="169"/>
      <c r="E1" s="169"/>
      <c r="F1" s="169"/>
      <c r="G1" s="169"/>
    </row>
    <row r="2" spans="1:7" ht="24.95" customHeight="1" x14ac:dyDescent="0.2">
      <c r="A2" s="50" t="s">
        <v>8</v>
      </c>
      <c r="B2" s="49"/>
      <c r="C2" s="171"/>
      <c r="D2" s="171"/>
      <c r="E2" s="171"/>
      <c r="F2" s="171"/>
      <c r="G2" s="172"/>
    </row>
    <row r="3" spans="1:7" ht="24.95" customHeight="1" x14ac:dyDescent="0.2">
      <c r="A3" s="50" t="s">
        <v>9</v>
      </c>
      <c r="B3" s="49"/>
      <c r="C3" s="171"/>
      <c r="D3" s="171"/>
      <c r="E3" s="171"/>
      <c r="F3" s="171"/>
      <c r="G3" s="172"/>
    </row>
    <row r="4" spans="1:7" ht="24.95" customHeight="1" x14ac:dyDescent="0.2">
      <c r="A4" s="50" t="s">
        <v>10</v>
      </c>
      <c r="B4" s="49"/>
      <c r="C4" s="171"/>
      <c r="D4" s="171"/>
      <c r="E4" s="171"/>
      <c r="F4" s="171"/>
      <c r="G4" s="17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Lenka Szabó</cp:lastModifiedBy>
  <cp:lastPrinted>2021-11-23T10:48:12Z</cp:lastPrinted>
  <dcterms:created xsi:type="dcterms:W3CDTF">2009-04-08T07:15:50Z</dcterms:created>
  <dcterms:modified xsi:type="dcterms:W3CDTF">2022-04-27T10:14:50Z</dcterms:modified>
</cp:coreProperties>
</file>