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Zastřešení Tyršova 06042022\"/>
    </mc:Choice>
  </mc:AlternateContent>
  <bookViews>
    <workbookView xWindow="0" yWindow="0" windowWidth="0" windowHeight="0"/>
  </bookViews>
  <sheets>
    <sheet name="Rekapitulace stavby" sheetId="1" r:id="rId1"/>
    <sheet name="01 - Architektonicko - s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Architektonicko - st...'!$C$92:$K$488</definedName>
    <definedName name="_xlnm.Print_Area" localSheetId="1">'01 - Architektonicko - st...'!$C$4:$J$39,'01 - Architektonicko - st...'!$C$45:$J$74,'01 - Architektonicko - st...'!$C$80:$K$488</definedName>
    <definedName name="_xlnm.Print_Titles" localSheetId="1">'01 - Architektonicko - st...'!$92:$92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88"/>
  <c r="BH488"/>
  <c r="BG488"/>
  <c r="BF488"/>
  <c r="T488"/>
  <c r="T487"/>
  <c r="R488"/>
  <c r="R487"/>
  <c r="P488"/>
  <c r="P487"/>
  <c r="BI467"/>
  <c r="BH467"/>
  <c r="BG467"/>
  <c r="BF467"/>
  <c r="T467"/>
  <c r="R467"/>
  <c r="P467"/>
  <c r="BI447"/>
  <c r="BH447"/>
  <c r="BG447"/>
  <c r="BF447"/>
  <c r="T447"/>
  <c r="R447"/>
  <c r="P447"/>
  <c r="BI427"/>
  <c r="BH427"/>
  <c r="BG427"/>
  <c r="BF427"/>
  <c r="T427"/>
  <c r="R427"/>
  <c r="P427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79"/>
  <c r="BH379"/>
  <c r="BG379"/>
  <c r="BF379"/>
  <c r="T379"/>
  <c r="R379"/>
  <c r="P379"/>
  <c r="BI369"/>
  <c r="BH369"/>
  <c r="BG369"/>
  <c r="BF369"/>
  <c r="T369"/>
  <c r="R369"/>
  <c r="P369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192"/>
  <c r="BH192"/>
  <c r="BG192"/>
  <c r="BF192"/>
  <c r="T192"/>
  <c r="R192"/>
  <c r="P192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T131"/>
  <c r="R132"/>
  <c r="R131"/>
  <c r="P132"/>
  <c r="P131"/>
  <c r="BI126"/>
  <c r="BH126"/>
  <c r="BG126"/>
  <c r="BF126"/>
  <c r="T126"/>
  <c r="R126"/>
  <c r="P126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89"/>
  <c r="F89"/>
  <c r="F87"/>
  <c r="E85"/>
  <c r="J54"/>
  <c r="F54"/>
  <c r="F52"/>
  <c r="E50"/>
  <c r="J24"/>
  <c r="E24"/>
  <c r="J90"/>
  <c r="J23"/>
  <c r="J18"/>
  <c r="E18"/>
  <c r="F90"/>
  <c r="J17"/>
  <c r="J12"/>
  <c r="J52"/>
  <c r="E7"/>
  <c r="E83"/>
  <c i="1" r="L50"/>
  <c r="AM50"/>
  <c r="AM49"/>
  <c r="L49"/>
  <c r="AM47"/>
  <c r="L47"/>
  <c r="L45"/>
  <c r="L44"/>
  <c i="2" r="J290"/>
  <c r="J144"/>
  <c r="BK328"/>
  <c r="J148"/>
  <c r="BK231"/>
  <c r="BK414"/>
  <c r="J308"/>
  <c r="BK207"/>
  <c r="J447"/>
  <c r="J258"/>
  <c r="BK488"/>
  <c r="BK258"/>
  <c r="BK447"/>
  <c r="BK211"/>
  <c r="J399"/>
  <c r="BK279"/>
  <c r="BK132"/>
  <c r="BK313"/>
  <c r="J96"/>
  <c r="J268"/>
  <c r="J132"/>
  <c r="J293"/>
  <c r="J488"/>
  <c r="J303"/>
  <c r="BK148"/>
  <c r="J369"/>
  <c r="J173"/>
  <c r="BK341"/>
  <c r="J178"/>
  <c r="BK215"/>
  <c r="BK406"/>
  <c r="J323"/>
  <c r="J154"/>
  <c r="BK379"/>
  <c r="J111"/>
  <c r="J313"/>
  <c r="BK111"/>
  <c r="J279"/>
  <c r="J393"/>
  <c r="J244"/>
  <c r="J120"/>
  <c r="BK308"/>
  <c r="BK158"/>
  <c r="J385"/>
  <c r="BK154"/>
  <c r="J336"/>
  <c r="BK126"/>
  <c r="J351"/>
  <c r="BK223"/>
  <c r="BK427"/>
  <c r="J253"/>
  <c r="BK347"/>
  <c r="BK169"/>
  <c r="BK344"/>
  <c r="J192"/>
  <c r="BK403"/>
  <c r="BK227"/>
  <c r="BK106"/>
  <c r="J263"/>
  <c r="BK351"/>
  <c r="BK219"/>
  <c r="BK393"/>
  <c r="BK173"/>
  <c r="J347"/>
  <c r="BK235"/>
  <c i="1" r="AS54"/>
  <c i="2" r="J318"/>
  <c r="BK248"/>
  <c r="BK399"/>
  <c r="J239"/>
  <c r="J410"/>
  <c r="J207"/>
  <c r="J341"/>
  <c r="J231"/>
  <c r="BK96"/>
  <c r="BK323"/>
  <c r="BK116"/>
  <c r="BK303"/>
  <c r="J126"/>
  <c r="BK273"/>
  <c r="BK467"/>
  <c r="BK298"/>
  <c r="J169"/>
  <c r="BK385"/>
  <c r="J223"/>
  <c r="BK410"/>
  <c r="BK244"/>
  <c r="J406"/>
  <c r="BK144"/>
  <c r="J331"/>
  <c r="J248"/>
  <c r="J467"/>
  <c r="J235"/>
  <c r="BK120"/>
  <c r="BK263"/>
  <c r="J427"/>
  <c r="BK268"/>
  <c r="BK389"/>
  <c r="J273"/>
  <c r="J116"/>
  <c r="J417"/>
  <c r="J219"/>
  <c r="J344"/>
  <c r="BK192"/>
  <c r="J379"/>
  <c r="J158"/>
  <c r="J284"/>
  <c r="J163"/>
  <c r="J389"/>
  <c r="J227"/>
  <c r="BK336"/>
  <c r="J215"/>
  <c r="J403"/>
  <c r="BK163"/>
  <c r="J328"/>
  <c r="BK239"/>
  <c r="BK101"/>
  <c r="BK284"/>
  <c r="J138"/>
  <c r="BK331"/>
  <c r="J106"/>
  <c r="BK253"/>
  <c r="BK369"/>
  <c r="BK290"/>
  <c r="BK178"/>
  <c r="J414"/>
  <c r="BK417"/>
  <c r="BK318"/>
  <c r="BK138"/>
  <c r="J298"/>
  <c r="J101"/>
  <c r="BK293"/>
  <c r="J211"/>
  <c l="1" r="BK95"/>
  <c r="J95"/>
  <c r="J61"/>
  <c r="T95"/>
  <c r="P137"/>
  <c r="T137"/>
  <c r="R172"/>
  <c r="P292"/>
  <c r="BK330"/>
  <c r="J330"/>
  <c r="J68"/>
  <c r="T330"/>
  <c r="P343"/>
  <c r="R343"/>
  <c r="P350"/>
  <c r="BK405"/>
  <c r="J405"/>
  <c r="J71"/>
  <c r="T405"/>
  <c r="P95"/>
  <c r="P94"/>
  <c r="R137"/>
  <c r="P172"/>
  <c r="BK292"/>
  <c r="J292"/>
  <c r="J67"/>
  <c r="T292"/>
  <c r="R330"/>
  <c r="BK343"/>
  <c r="J343"/>
  <c r="J69"/>
  <c r="T343"/>
  <c r="T350"/>
  <c r="BK416"/>
  <c r="J416"/>
  <c r="J72"/>
  <c r="R416"/>
  <c r="R95"/>
  <c r="R94"/>
  <c r="BK137"/>
  <c r="J137"/>
  <c r="J63"/>
  <c r="BK172"/>
  <c r="T172"/>
  <c r="R292"/>
  <c r="P330"/>
  <c r="BK350"/>
  <c r="J350"/>
  <c r="J70"/>
  <c r="R350"/>
  <c r="P405"/>
  <c r="R405"/>
  <c r="P416"/>
  <c r="T416"/>
  <c r="BK131"/>
  <c r="J131"/>
  <c r="J62"/>
  <c r="BK168"/>
  <c r="J168"/>
  <c r="J64"/>
  <c r="BK487"/>
  <c r="J487"/>
  <c r="J73"/>
  <c r="E48"/>
  <c r="J87"/>
  <c r="BE154"/>
  <c r="BE215"/>
  <c r="BE248"/>
  <c r="BE258"/>
  <c r="BE263"/>
  <c r="BE417"/>
  <c r="BE427"/>
  <c r="J55"/>
  <c r="BE106"/>
  <c r="BE111"/>
  <c r="BE132"/>
  <c r="BE148"/>
  <c r="BE169"/>
  <c r="BE178"/>
  <c r="BE219"/>
  <c r="BE223"/>
  <c r="BE235"/>
  <c r="BE244"/>
  <c r="BE290"/>
  <c r="BE293"/>
  <c r="BE303"/>
  <c r="BE308"/>
  <c r="BE313"/>
  <c r="BE318"/>
  <c r="BE323"/>
  <c r="BE328"/>
  <c r="BE347"/>
  <c r="BE351"/>
  <c r="BE379"/>
  <c r="BE385"/>
  <c r="BE410"/>
  <c r="BE414"/>
  <c r="BE467"/>
  <c r="BE96"/>
  <c r="BE116"/>
  <c r="BE120"/>
  <c r="BE158"/>
  <c r="BE231"/>
  <c r="BE253"/>
  <c r="BE273"/>
  <c r="BE279"/>
  <c r="BE284"/>
  <c r="BE298"/>
  <c r="BE369"/>
  <c r="BE389"/>
  <c r="BE403"/>
  <c r="BE447"/>
  <c r="F55"/>
  <c r="BE101"/>
  <c r="BE126"/>
  <c r="BE138"/>
  <c r="BE144"/>
  <c r="BE163"/>
  <c r="BE173"/>
  <c r="BE192"/>
  <c r="BE207"/>
  <c r="BE211"/>
  <c r="BE227"/>
  <c r="BE239"/>
  <c r="BE268"/>
  <c r="BE331"/>
  <c r="BE336"/>
  <c r="BE341"/>
  <c r="BE344"/>
  <c r="BE393"/>
  <c r="BE399"/>
  <c r="BE406"/>
  <c r="BE488"/>
  <c r="J34"/>
  <c i="1" r="AW55"/>
  <c i="2" r="F37"/>
  <c i="1" r="BD55"/>
  <c r="BD54"/>
  <c r="W33"/>
  <c i="2" r="F36"/>
  <c i="1" r="BC55"/>
  <c r="BC54"/>
  <c r="AY54"/>
  <c i="2" r="F34"/>
  <c i="1" r="BA55"/>
  <c r="BA54"/>
  <c r="W30"/>
  <c i="2" r="F35"/>
  <c i="1" r="BB55"/>
  <c r="BB54"/>
  <c r="AX54"/>
  <c i="2" l="1" r="BK171"/>
  <c r="J171"/>
  <c r="J65"/>
  <c r="P171"/>
  <c r="R171"/>
  <c r="R93"/>
  <c r="T94"/>
  <c r="T171"/>
  <c r="P93"/>
  <c i="1" r="AU55"/>
  <c i="2" r="J172"/>
  <c r="J66"/>
  <c r="BK94"/>
  <c r="BK93"/>
  <c r="J93"/>
  <c r="J59"/>
  <c r="F33"/>
  <c i="1" r="AZ55"/>
  <c r="AZ54"/>
  <c r="W29"/>
  <c r="W32"/>
  <c i="2" r="J33"/>
  <c i="1" r="AV55"/>
  <c r="AT55"/>
  <c r="AW54"/>
  <c r="AK30"/>
  <c r="W31"/>
  <c r="AU54"/>
  <c i="2" l="1" r="T93"/>
  <c r="J94"/>
  <c r="J60"/>
  <c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<sst xmlns="http://schemas.openxmlformats.org/spreadsheetml/2006/main">
  <si>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</si>
  <si>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</si>
  <si>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</si>
  <si>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</si>
  <si>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</si>
  <si>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{5ccb39cc-cfdc-4752-b601-f98ab5ba4fbc}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</si>
  <si>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</si>
  <si>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</si>
  <si>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</si>
  <si>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</si>
  <si>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</si>
  <si>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</si>
  <si>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</si>
  <si>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</si>
  <si>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N6722022a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</si>
  <si>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</si>
  <si>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</si>
  <si>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Zastřešení prostoru zelené učebny při ZŠ Tyršova,ve Frenštátě p.R.</t>
  </si>
  <si>
    <t>KSO:</t>
  </si>
  <si>
    <t/>
  </si>
  <si>
    <t>CC-CZ:</t>
  </si>
  <si>
    <t>Místo:</t>
  </si>
  <si>
    <t xml:space="preserve"> </t>
  </si>
  <si>
    <t>Datum:</t>
  </si>
  <si>
    <t>8. 3. 2022</t>
  </si>
  <si>
    <t>Zadavatel:</t>
  </si>
  <si>
    <t>IČ:</t>
  </si>
  <si>
    <t>Město Frenštát p.R.,Nám.Míru 1,744 01</t>
  </si>
  <si>
    <t>DIČ:</t>
  </si>
  <si>
    <t>Uchazeč:</t>
  </si>
  <si>
    <t>Vyplň údaj</t>
  </si>
  <si>
    <t>Projektant:</t>
  </si>
  <si>
    <t>Ing.arch. Martin Janda,Lomná 1895,Frenštát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</si>
  <si>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</si>
  <si>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</si>
  <si>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</si>
  <si>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</si>
  <si>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</si>
  <si>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</si>
  <si>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</si>
  <si>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</si>
  <si>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</si>
  <si>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</si>
  <si>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</si>
  <si>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</si>
  <si>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</si>
  <si>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</si>
  <si>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</si>
  <si>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</si>
  <si>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</si>
  <si>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</si>
  <si>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</si>
  <si>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</si>
  <si>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</si>
  <si>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</si>
  <si>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</si>
  <si>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</si>
  <si>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</si>
  <si>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</si>
  <si>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</si>
  <si>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</si>
  <si>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</si>
  <si>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</si>
  <si>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</si>
  <si>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</si>
  <si>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</si>
  <si>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</si>
  <si>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</si>
  <si>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</si>
  <si>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</si>
  <si>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</si>
  <si>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</si>
  <si>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</si>
  <si>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</si>
  <si>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</si>
  <si>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</si>
  <si>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</si>
  <si>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- stavební řešení</t>
  </si>
  <si>
    <t>STA</t>
  </si>
  <si>
    <t>1</t>
  </si>
  <si>
    <t>{7f831581-1eca-4e52-8766-ba16e729fc3b}</t>
  </si>
  <si>
    <t>2</t>
  </si>
  <si>
    <t>KRYCÍ LIST SOUPISU PRACÍ</t>
  </si>
  <si>
    <t>Objekt:</t>
  </si>
  <si>
    <t>01 -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</si>
  <si>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</si>
  <si>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</si>
  <si>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</si>
  <si>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</si>
  <si>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</si>
  <si>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</si>
  <si>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</si>
  <si>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</si>
  <si>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</si>
  <si>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</si>
  <si>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</si>
  <si>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</si>
  <si>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</si>
  <si>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</si>
  <si>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</si>
  <si>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</si>
  <si>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</si>
  <si>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</si>
  <si>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</si>
  <si>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</si>
  <si>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</si>
  <si>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</si>
  <si>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</si>
  <si>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</si>
  <si>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</si>
  <si>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</si>
  <si>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</si>
  <si>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</si>
  <si>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</si>
  <si>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</si>
  <si>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</si>
  <si>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</si>
  <si>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</si>
  <si>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</si>
  <si>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</si>
  <si>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</si>
  <si>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</si>
  <si>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ručně s urovnáním dna do předepsaného profilu a spádu v hornině třídy těžitelnosti I skupiny 3 soudržných</t>
  </si>
  <si>
    <t>m3</t>
  </si>
  <si>
    <t>CS ÚRS 2022 01</t>
  </si>
  <si>
    <t>4</t>
  </si>
  <si>
    <t>-442657138</t>
  </si>
  <si>
    <t>Online PSC</t>
  </si>
  <si>
    <t>https://podminky.urs.cz/item/CS_URS_2022_01/131213701</t>
  </si>
  <si>
    <t>VV</t>
  </si>
  <si>
    <t>základové konstrukce</t>
  </si>
  <si>
    <t>(0,5*0,9*0,9)*10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</si>
  <si>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</si>
  <si>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</si>
  <si>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</si>
  <si>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1139204760</t>
  </si>
  <si>
    <t>https://podminky.urs.cz/item/CS_URS_2022_01/162211311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</si>
  <si>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</si>
  <si>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</si>
  <si>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</si>
  <si>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1530084047</t>
  </si>
  <si>
    <t>https://podminky.urs.cz/item/CS_URS_2022_01/162211319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</si>
  <si>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</si>
  <si>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</si>
  <si>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723106551</t>
  </si>
  <si>
    <t>https://podminky.urs.cz/item/CS_URS_2022_01/162751117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</si>
  <si>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</si>
  <si>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</si>
  <si>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</si>
  <si>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1374017679</t>
  </si>
  <si>
    <t>https://podminky.urs.cz/item/CS_URS_2022_01/162751119</t>
  </si>
  <si>
    <t>4,05*5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</si>
  <si>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</si>
  <si>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</si>
  <si>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</si>
  <si>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</si>
  <si>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-1284056027</t>
  </si>
  <si>
    <t>https://podminky.urs.cz/item/CS_URS_2022_01/171201221</t>
  </si>
  <si>
    <t>4,05*2 'Přepočtené koeficientem množství</t>
  </si>
  <si>
    <t>7</t>
  </si>
  <si>
    <t>171251201</t>
  </si>
  <si>
    <t>Uložení sypaniny na skládky nebo meziskládky bez hutnění s upravením uložené sypaniny do předepsaného tvaru</t>
  </si>
  <si>
    <t>98348165</t>
  </si>
  <si>
    <t>https://podminky.urs.cz/item/CS_URS_2022_01/171251201</t>
  </si>
  <si>
    <t>Zakládání</t>
  </si>
  <si>
    <t>8</t>
  </si>
  <si>
    <t>275313711</t>
  </si>
  <si>
    <t>Základy z betonu prostého patky a bloky z betonu kamenem neprokládaného tř. C 20/25</t>
  </si>
  <si>
    <t>-113468407</t>
  </si>
  <si>
    <t>https://podminky.urs.cz/item/CS_URS_2022_01/275313711</t>
  </si>
  <si>
    <t>(0,5*0,9*0,9)*10*1,035</t>
  </si>
  <si>
    <t>9</t>
  </si>
  <si>
    <t>Ostatní konstrukce a práce, bourání</t>
  </si>
  <si>
    <t>941211111</t>
  </si>
  <si>
    <t>Montáž lešení řadového rámového lehkého pracovního s podlahami s provozním zatížením tř. 3 do 200 kg/m2 šířky tř. SW06 přes 0,6 do 0,9 m, výšky do 10 m</t>
  </si>
  <si>
    <t>m2</t>
  </si>
  <si>
    <t>1743219225</t>
  </si>
  <si>
    <t>https://podminky.urs.cz/item/CS_URS_2022_01/941211111</t>
  </si>
  <si>
    <t>(0,9+9,6+0,9+0,9+8,8+0,9+0,9+9,6+0,9+0,9+8,6+0,9)*2,7</t>
  </si>
  <si>
    <t>8,8*1,4/2</t>
  </si>
  <si>
    <t>10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</si>
  <si>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</si>
  <si>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</si>
  <si>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-541608013</t>
  </si>
  <si>
    <t>https://podminky.urs.cz/item/CS_URS_2022_01/941211211</t>
  </si>
  <si>
    <t>130,58*60</t>
  </si>
  <si>
    <t>11</t>
  </si>
  <si>
    <t>941211811</t>
  </si>
  <si>
    <t>Demontáž lešení řadového rámového lehkého pracovního s provozním zatížením tř. 3 do 200 kg/m2 šířky tř. SW06 přes 0,6 do 0,9 m, výšky do 10 m</t>
  </si>
  <si>
    <t>-1250654322</t>
  </si>
  <si>
    <t>https://podminky.urs.cz/item/CS_URS_2022_01/941211811</t>
  </si>
  <si>
    <t>12</t>
  </si>
  <si>
    <t>949101111</t>
  </si>
  <si>
    <t>Lešení pomocné pracovní pro objekty pozemních staveb pro zatížení do 150 kg/m2, o výšce lešeňové podlahy do 1,9 m</t>
  </si>
  <si>
    <t>-1516899701</t>
  </si>
  <si>
    <t>https://podminky.urs.cz/item/CS_URS_2022_01/949101111</t>
  </si>
  <si>
    <t>8*9</t>
  </si>
  <si>
    <t>13</t>
  </si>
  <si>
    <t>953961114</t>
  </si>
  <si>
    <t>Kotvy chemické s vyvrtáním otvoru do betonu, železobetonu nebo tvrdého kamene tmel, velikost M 16, hloubka 125 mm</t>
  </si>
  <si>
    <t>kus</t>
  </si>
  <si>
    <t>-1691043582</t>
  </si>
  <si>
    <t>https://podminky.urs.cz/item/CS_URS_2022_01/953961114</t>
  </si>
  <si>
    <t>kotvení ocelových patek</t>
  </si>
  <si>
    <t>4*10</t>
  </si>
  <si>
    <t>14</t>
  </si>
  <si>
    <t>953965131</t>
  </si>
  <si>
    <t>Kotvy chemické s vyvrtáním otvoru kotevní šrouby pro chemické kotvy, velikost M 16, délka 190 mm</t>
  </si>
  <si>
    <t>-1368355192</t>
  </si>
  <si>
    <t>https://podminky.urs.cz/item/CS_URS_2022_01/953965131</t>
  </si>
  <si>
    <t>998</t>
  </si>
  <si>
    <t>Přesun hmot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</si>
  <si>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</si>
  <si>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</si>
  <si>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1768733624</t>
  </si>
  <si>
    <t>https://podminky.urs.cz/item/CS_URS_2022_01/998017001</t>
  </si>
  <si>
    <t>PSV</t>
  </si>
  <si>
    <t>Práce a dodávky PSV</t>
  </si>
  <si>
    <t>762</t>
  </si>
  <si>
    <t>Konstrukce tesařské</t>
  </si>
  <si>
    <t>16</t>
  </si>
  <si>
    <t>762081150</t>
  </si>
  <si>
    <t>Hoblování hraněného řeziva přímo na staveništi ve staveništní dílně</t>
  </si>
  <si>
    <t>1388159344</t>
  </si>
  <si>
    <t>https://podminky.urs.cz/item/CS_URS_2022_01/762081150</t>
  </si>
  <si>
    <t>treláž</t>
  </si>
  <si>
    <t>2,15*26*0,16*0,03</t>
  </si>
  <si>
    <t>17</t>
  </si>
  <si>
    <t>762083122</t>
  </si>
  <si>
    <t>Impregnace řeziva máčením proti dřevokaznému hmyzu, houbám a plísním, třída ohrožení 3 a 4 (dřevo v exteriéru)</t>
  </si>
  <si>
    <t>-575801243</t>
  </si>
  <si>
    <t>https://podminky.urs.cz/item/CS_URS_2022_01/762083122</t>
  </si>
  <si>
    <t>Mezisoučet</t>
  </si>
  <si>
    <t>OSB, laťování</t>
  </si>
  <si>
    <t>92,16*0,025</t>
  </si>
  <si>
    <t>2,037</t>
  </si>
  <si>
    <t>rámy</t>
  </si>
  <si>
    <t>(2*2,8)*5*0,2*0,4</t>
  </si>
  <si>
    <t>(2*4,3)*5*0,2*0,4</t>
  </si>
  <si>
    <t>18</t>
  </si>
  <si>
    <t>762086111</t>
  </si>
  <si>
    <t>Montáž kovových doplňkových konstrukcí (materiál ve specifikaci) hmotnosti prvku do 5 kg</t>
  </si>
  <si>
    <t>kg</t>
  </si>
  <si>
    <t>-1470176747</t>
  </si>
  <si>
    <t>https://podminky.urs.cz/item/CS_URS_2022_01/762086111</t>
  </si>
  <si>
    <t>treláž úhelník 50/50/5</t>
  </si>
  <si>
    <t>0,16*52*4,03</t>
  </si>
  <si>
    <t>zavětrování ondřejovým křížem pásovina 40/12</t>
  </si>
  <si>
    <t>(0,6+0,6)*2*3,77</t>
  </si>
  <si>
    <t>zavětrování ondřejovým křížem tyč 16</t>
  </si>
  <si>
    <t>(1,4+1,4)*2*1,72</t>
  </si>
  <si>
    <t>zavětrování ondřejovým křížem závitová tyč 16</t>
  </si>
  <si>
    <t>(0,15+0,15)*2*1,72</t>
  </si>
  <si>
    <t>19</t>
  </si>
  <si>
    <t>M</t>
  </si>
  <si>
    <t>13010420</t>
  </si>
  <si>
    <t>úhelník ocelový rovnostranný jakost S235JR (11 375) 50x50x5mm</t>
  </si>
  <si>
    <t>32</t>
  </si>
  <si>
    <t>1309761679</t>
  </si>
  <si>
    <t>0,16*52*4,03/1000</t>
  </si>
  <si>
    <t>20</t>
  </si>
  <si>
    <t>31140160</t>
  </si>
  <si>
    <t>vrut ocelový FeZn zápustná hlava drážka hvězdicová plný závit 6x70mm</t>
  </si>
  <si>
    <t>100 kus</t>
  </si>
  <si>
    <t>1304937286</t>
  </si>
  <si>
    <t>treláž kotvení k rámům</t>
  </si>
  <si>
    <t>2*52/100</t>
  </si>
  <si>
    <t>31141006</t>
  </si>
  <si>
    <t>vrut ocelový FeZn zápustná hlava drážka hvězdicová plný závit 5x30mm</t>
  </si>
  <si>
    <t>-2021968848</t>
  </si>
  <si>
    <t>treláž kotvení k úhelníkům</t>
  </si>
  <si>
    <t>22</t>
  </si>
  <si>
    <t>13010210</t>
  </si>
  <si>
    <t>tyč ocelová plochá jakost S235JR (11 375) 40x12mm</t>
  </si>
  <si>
    <t>-467220310</t>
  </si>
  <si>
    <t>zavětrování ondřejovým křížem</t>
  </si>
  <si>
    <t>(0,6+0,6)*2*3,77/1000</t>
  </si>
  <si>
    <t>23</t>
  </si>
  <si>
    <t>13010014</t>
  </si>
  <si>
    <t>tyč ocelová kruhová jakost S235JR (11 375) D 16mm</t>
  </si>
  <si>
    <t>-1816417837</t>
  </si>
  <si>
    <t>(1,4+1,4)*2*1,72/1000</t>
  </si>
  <si>
    <t>24</t>
  </si>
  <si>
    <t>31197006a</t>
  </si>
  <si>
    <t>tyč závitová Pz 4.6 M16</t>
  </si>
  <si>
    <t>m</t>
  </si>
  <si>
    <t>506948678</t>
  </si>
  <si>
    <t>(0,15+0,15)*2</t>
  </si>
  <si>
    <t>25</t>
  </si>
  <si>
    <t>13021204</t>
  </si>
  <si>
    <t>matice napínací DIN 1480 ocelová pozinkovaná M16</t>
  </si>
  <si>
    <t>177779185</t>
  </si>
  <si>
    <t>26</t>
  </si>
  <si>
    <t>31140011a</t>
  </si>
  <si>
    <t>vrut ocelový se šestihrannou hlavou ZB 16x120mm</t>
  </si>
  <si>
    <t>-2111733423</t>
  </si>
  <si>
    <t>4/100</t>
  </si>
  <si>
    <t>27</t>
  </si>
  <si>
    <t>762123210</t>
  </si>
  <si>
    <t>Montáž konstrukce stěn a příček vázaných z fošen, hranolů, hranolků, s použitím ocelových spojek (spojky ve specifikaci), průřezové plochy do 100 cm2</t>
  </si>
  <si>
    <t>1915640160</t>
  </si>
  <si>
    <t>https://podminky.urs.cz/item/CS_URS_2022_01/762123210</t>
  </si>
  <si>
    <t>2,15*26</t>
  </si>
  <si>
    <t>28</t>
  </si>
  <si>
    <t>60516100</t>
  </si>
  <si>
    <t>řezivo smrkové sušené tl 30mm</t>
  </si>
  <si>
    <t>-1565163638</t>
  </si>
  <si>
    <t>29</t>
  </si>
  <si>
    <t>762195000</t>
  </si>
  <si>
    <t>Spojovací prostředky stěn a příček hřebíky, svory, fixační prkna</t>
  </si>
  <si>
    <t>-1252087574</t>
  </si>
  <si>
    <t>https://podminky.urs.cz/item/CS_URS_2022_01/762195000</t>
  </si>
  <si>
    <t>30</t>
  </si>
  <si>
    <t>762341047</t>
  </si>
  <si>
    <t>Bednění střech střech rovných sklonu do 60° s vyřezáním otvorů z dřevoštěpkových desek OSB šroubovaných na rošt na pero a drážku, tloušťky desky 25 mm</t>
  </si>
  <si>
    <t>101344670</t>
  </si>
  <si>
    <t>https://podminky.urs.cz/item/CS_URS_2022_01/762341047</t>
  </si>
  <si>
    <t>9,6*4,8</t>
  </si>
  <si>
    <t>31</t>
  </si>
  <si>
    <t>762342211</t>
  </si>
  <si>
    <t>Montáž laťování střech jednoduchých sklonu do 60° při osové vzdálenosti latí do 150 mm</t>
  </si>
  <si>
    <t>-1930513098</t>
  </si>
  <si>
    <t>https://podminky.urs.cz/item/CS_URS_2022_01/762342211</t>
  </si>
  <si>
    <t>60514114</t>
  </si>
  <si>
    <t>řezivo jehličnaté lať impregnovaná dl 4 m</t>
  </si>
  <si>
    <t>966240491</t>
  </si>
  <si>
    <t>pohled boční</t>
  </si>
  <si>
    <t>(2,45*105)*0,06*0,12</t>
  </si>
  <si>
    <t>1,852*1,1 'Přepočtené koeficientem množství</t>
  </si>
  <si>
    <t>33</t>
  </si>
  <si>
    <t>762395000</t>
  </si>
  <si>
    <t>Spojovací prostředky krovů, bednění a laťování, nadstřešních konstrukcí svory, prkna, hřebíky, pásová ocel, vruty</t>
  </si>
  <si>
    <t>953803133</t>
  </si>
  <si>
    <t>https://podminky.urs.cz/item/CS_URS_2022_01/762395000</t>
  </si>
  <si>
    <t>34</t>
  </si>
  <si>
    <t>762723461</t>
  </si>
  <si>
    <t>Montáž prostorových vázaných konstrukcí z lepených hranolů s použitím ocelových spojek (spojky ve specifikaci) průřezové plochy přes 600 cm2</t>
  </si>
  <si>
    <t>1903491112</t>
  </si>
  <si>
    <t>https://podminky.urs.cz/item/CS_URS_2022_01/762723461</t>
  </si>
  <si>
    <t>nosný rám</t>
  </si>
  <si>
    <t>(2*2,8)*5</t>
  </si>
  <si>
    <t>(2*4,3)*5</t>
  </si>
  <si>
    <t>35</t>
  </si>
  <si>
    <t>61223210</t>
  </si>
  <si>
    <t>hranol konstrukční BSH vrstvený lepený pohledový</t>
  </si>
  <si>
    <t>-1249614724</t>
  </si>
  <si>
    <t>36</t>
  </si>
  <si>
    <t>762795000</t>
  </si>
  <si>
    <t>Spojovací prostředky prostorových vázaných konstrukcí hřebíky, svory, fixační prkna</t>
  </si>
  <si>
    <t>-999666018</t>
  </si>
  <si>
    <t>https://podminky.urs.cz/item/CS_URS_2022_01/762795000</t>
  </si>
  <si>
    <t>37</t>
  </si>
  <si>
    <t>998762201</t>
  </si>
  <si>
    <t>Přesun hmot pro konstrukce tesařské stanovený procentní sazbou (%) z ceny vodorovná dopravní vzdálenost do 50 m v objektech výšky do 6 m</t>
  </si>
  <si>
    <t>%</t>
  </si>
  <si>
    <t>2040120611</t>
  </si>
  <si>
    <t>https://podminky.urs.cz/item/CS_URS_2022_01/998762201</t>
  </si>
  <si>
    <t>764</t>
  </si>
  <si>
    <t>Konstrukce klempířské</t>
  </si>
  <si>
    <t>38</t>
  </si>
  <si>
    <t>764111651</t>
  </si>
  <si>
    <t>Krytina ze svitků, ze šablon nebo taškových tabulí z pozinkovaného plechu s povrchovou úpravou s úpravou u okapů, prostupů a výčnělků střechy rovné z taškových tabulí, sklon střechy do 30°</t>
  </si>
  <si>
    <t>-1282958183</t>
  </si>
  <si>
    <t>https://podminky.urs.cz/item/CS_URS_2022_01/764111651</t>
  </si>
  <si>
    <t>39</t>
  </si>
  <si>
    <t>764211604</t>
  </si>
  <si>
    <t>Oplechování střešních prvků z pozinkovaného plechu s povrchovou úpravou hřebene větraného z hřebenáčů oblých s těsněním a perforovanou lištou rš 312 mm v krytině z taškových tabulí</t>
  </si>
  <si>
    <t>-1354331712</t>
  </si>
  <si>
    <t>https://podminky.urs.cz/item/CS_URS_2022_01/764211604</t>
  </si>
  <si>
    <t>půdorys střešní konstrukce</t>
  </si>
  <si>
    <t>9,6</t>
  </si>
  <si>
    <t>40</t>
  </si>
  <si>
    <t>764212633</t>
  </si>
  <si>
    <t>Oplechování střešních prvků z pozinkovaného plechu s povrchovou úpravou štítu závětrnou lištou rš 250 mm</t>
  </si>
  <si>
    <t>-2143811736</t>
  </si>
  <si>
    <t>https://podminky.urs.cz/item/CS_URS_2022_01/764212633</t>
  </si>
  <si>
    <t>4,8*4</t>
  </si>
  <si>
    <t>41</t>
  </si>
  <si>
    <t>764212663</t>
  </si>
  <si>
    <t>Oplechování střešních prvků z pozinkovaného plechu s povrchovou úpravou okapu střechy rovné okapovým plechem rš 250 mm</t>
  </si>
  <si>
    <t>-1750374979</t>
  </si>
  <si>
    <t>https://podminky.urs.cz/item/CS_URS_2022_01/764212663</t>
  </si>
  <si>
    <t>9,6+9,6</t>
  </si>
  <si>
    <t>42</t>
  </si>
  <si>
    <t>764511602</t>
  </si>
  <si>
    <t>Žlab podokapní z pozinkovaného plechu s povrchovou úpravou včetně háků a čel půlkruhový rš 330 mm</t>
  </si>
  <si>
    <t>-1754322213</t>
  </si>
  <si>
    <t>https://podminky.urs.cz/item/CS_URS_2022_01/764511602</t>
  </si>
  <si>
    <t>43</t>
  </si>
  <si>
    <t>764511642</t>
  </si>
  <si>
    <t>Žlab podokapní z pozinkovaného plechu s povrchovou úpravou včetně háků a čel kotlík oválný (trychtýřový), rš žlabu/průměr svodu 330/100 mm</t>
  </si>
  <si>
    <t>-1346478110</t>
  </si>
  <si>
    <t>https://podminky.urs.cz/item/CS_URS_2022_01/764511642</t>
  </si>
  <si>
    <t>1+1</t>
  </si>
  <si>
    <t>44</t>
  </si>
  <si>
    <t>764518622</t>
  </si>
  <si>
    <t>Svod z pozinkovaného plechu s upraveným povrchem včetně objímek, kolen a odskoků kruhový, průměru 100 mm</t>
  </si>
  <si>
    <t>-610118161</t>
  </si>
  <si>
    <t>https://podminky.urs.cz/item/CS_URS_2022_01/764518622</t>
  </si>
  <si>
    <t>2,7+2,7</t>
  </si>
  <si>
    <t>45</t>
  </si>
  <si>
    <t>998764201</t>
  </si>
  <si>
    <t>Přesun hmot pro konstrukce klempířské stanovený procentní sazbou (%) z ceny vodorovná dopravní vzdálenost do 50 m v objektech výšky do 6 m</t>
  </si>
  <si>
    <t>1287195859</t>
  </si>
  <si>
    <t>https://podminky.urs.cz/item/CS_URS_2022_01/998764201</t>
  </si>
  <si>
    <t>765</t>
  </si>
  <si>
    <t>Krytina skládaná</t>
  </si>
  <si>
    <t>46</t>
  </si>
  <si>
    <t>765191023</t>
  </si>
  <si>
    <t>Montáž pojistné hydroizolační nebo parotěsné fólie kladené ve sklonu přes 20° s lepenými přesahy na bednění nebo tepelnou izolaci</t>
  </si>
  <si>
    <t>-1698521550</t>
  </si>
  <si>
    <t>https://podminky.urs.cz/item/CS_URS_2022_01/765191023</t>
  </si>
  <si>
    <t>47</t>
  </si>
  <si>
    <t>28329036</t>
  </si>
  <si>
    <t>fólie kontaktní difuzně propustná pro doplňkovou hydroizolační vrstvu, třívrstvá mikroporézní PP 150g/m2 s integrovanou samolepící páskou</t>
  </si>
  <si>
    <t>-840704082</t>
  </si>
  <si>
    <t>92,16*1,1 'Přepočtené koeficientem množství</t>
  </si>
  <si>
    <t>48</t>
  </si>
  <si>
    <t>998765201</t>
  </si>
  <si>
    <t>Přesun hmot pro krytiny skládané stanovený procentní sazbou (%) z ceny vodorovná dopravní vzdálenost do 50 m v objektech výšky do 6 m</t>
  </si>
  <si>
    <t>-861496825</t>
  </si>
  <si>
    <t>https://podminky.urs.cz/item/CS_URS_2022_01/998765201</t>
  </si>
  <si>
    <t>766</t>
  </si>
  <si>
    <t>Konstrukce truhlářské</t>
  </si>
  <si>
    <t>49</t>
  </si>
  <si>
    <t>766301</t>
  </si>
  <si>
    <t>Demontáž a zpětná montáž zábradlí</t>
  </si>
  <si>
    <t>vlastní</t>
  </si>
  <si>
    <t>304546002</t>
  </si>
  <si>
    <t>50</t>
  </si>
  <si>
    <t>766601</t>
  </si>
  <si>
    <t>Demontáž a zpětná montáž ostatních truhlářských konstrukcí školních tabulí jednodílných</t>
  </si>
  <si>
    <t>-1446128142</t>
  </si>
  <si>
    <t>767</t>
  </si>
  <si>
    <t>Konstrukce zámečnické</t>
  </si>
  <si>
    <t>51</t>
  </si>
  <si>
    <t>767995113</t>
  </si>
  <si>
    <t>Montáž ostatních atypických zámečnických konstrukcí hmotnosti přes 10 do 20 kg</t>
  </si>
  <si>
    <t>-951878474</t>
  </si>
  <si>
    <t>https://podminky.urs.cz/item/CS_URS_2022_01/767995113</t>
  </si>
  <si>
    <t>táhla kotvení k rámům</t>
  </si>
  <si>
    <t>(0,12*0,12*78,5)*10</t>
  </si>
  <si>
    <t>příčná konstrukce</t>
  </si>
  <si>
    <t>(0,4*0,4*78,5)*16</t>
  </si>
  <si>
    <t>patky rámů</t>
  </si>
  <si>
    <t>(0,4*0,4*78,5)*2*10</t>
  </si>
  <si>
    <t>(0,36*0,22*78,5)*10</t>
  </si>
  <si>
    <t>(0,44*0,4*78,5)*10</t>
  </si>
  <si>
    <t>táhlo</t>
  </si>
  <si>
    <t>(8*0,22)*5</t>
  </si>
  <si>
    <t>2,13*29,66*8</t>
  </si>
  <si>
    <t>52</t>
  </si>
  <si>
    <t>13611228</t>
  </si>
  <si>
    <t>plech ocelový hladký jakost S235JR tl 10mm tabule</t>
  </si>
  <si>
    <t>-1377483845</t>
  </si>
  <si>
    <t>(0,12*0,12*78,5/1000)*10</t>
  </si>
  <si>
    <t>(0,4*0,4*78,5/1000)*16</t>
  </si>
  <si>
    <t>(0,4*0,4*78,5/1000)*2*10</t>
  </si>
  <si>
    <t>(0,36*0,22*78,5/1000)*10</t>
  </si>
  <si>
    <t>(0,44*0,4*78,5/1000)*10</t>
  </si>
  <si>
    <t>53</t>
  </si>
  <si>
    <t>31140011</t>
  </si>
  <si>
    <t>977569841</t>
  </si>
  <si>
    <t>4*10/100</t>
  </si>
  <si>
    <t>4*16/100</t>
  </si>
  <si>
    <t>54</t>
  </si>
  <si>
    <t>13011035</t>
  </si>
  <si>
    <t>tyč ocelová kruhová jakost S235JR (11 375) D 6mm</t>
  </si>
  <si>
    <t>264745150</t>
  </si>
  <si>
    <t>(8*0,22/1000)*5</t>
  </si>
  <si>
    <t>55</t>
  </si>
  <si>
    <t>31197006</t>
  </si>
  <si>
    <t>-790518218</t>
  </si>
  <si>
    <t>kotvení rámů v ocelových patkách</t>
  </si>
  <si>
    <t>0,3*2*10</t>
  </si>
  <si>
    <t>56</t>
  </si>
  <si>
    <t>31111008</t>
  </si>
  <si>
    <t>matice přesná šestihranná Pz DIN 934-8 M16</t>
  </si>
  <si>
    <t>456079108</t>
  </si>
  <si>
    <t>kotvení rámů do ocelové patky</t>
  </si>
  <si>
    <t>57</t>
  </si>
  <si>
    <t>55283924</t>
  </si>
  <si>
    <t>trubka ocelová bezešvá hladká jakost 11 353 159x8,0mm</t>
  </si>
  <si>
    <t>1202648840</t>
  </si>
  <si>
    <t>2,13*8</t>
  </si>
  <si>
    <t>58</t>
  </si>
  <si>
    <t>998767201</t>
  </si>
  <si>
    <t>Přesun hmot pro zámečnické konstrukce stanovený procentní sazbou (%) z ceny vodorovná dopravní vzdálenost do 50 m v objektech výšky do 6 m</t>
  </si>
  <si>
    <t>1528860197</t>
  </si>
  <si>
    <t>https://podminky.urs.cz/item/CS_URS_2022_01/998767201</t>
  </si>
  <si>
    <t>772</t>
  </si>
  <si>
    <t>Podlahy z kamene</t>
  </si>
  <si>
    <t>59</t>
  </si>
  <si>
    <t>7725202</t>
  </si>
  <si>
    <t>Demontáž dlažby z kamene k dalšímu použití, vč. podkladních vrstev</t>
  </si>
  <si>
    <t>1271574964</t>
  </si>
  <si>
    <t>rozebrání dlažby v místě patek</t>
  </si>
  <si>
    <t>0,5*0,9*10</t>
  </si>
  <si>
    <t>60</t>
  </si>
  <si>
    <t>772501</t>
  </si>
  <si>
    <t xml:space="preserve">Kladení dlažby z kamene, vč.podkladních vrstev </t>
  </si>
  <si>
    <t>-1980925731</t>
  </si>
  <si>
    <t>v místě patek bude použit materiál z demontáže dlažby</t>
  </si>
  <si>
    <t>(0,5*0,9)*10</t>
  </si>
  <si>
    <t>61</t>
  </si>
  <si>
    <t>998772201</t>
  </si>
  <si>
    <t>Přesun hmot pro kamenné dlažby, obklady schodišťových stupňů a soklů stanovený procentní sazbou (%) z ceny vodorovná dopravní vzdálenost do 50 m v objektech výšky do 6 m</t>
  </si>
  <si>
    <t>-1202038190</t>
  </si>
  <si>
    <t>https://podminky.urs.cz/item/CS_URS_2022_01/998772201</t>
  </si>
  <si>
    <t>783</t>
  </si>
  <si>
    <t>Dokončovací práce - nátěry</t>
  </si>
  <si>
    <t>62</t>
  </si>
  <si>
    <t>783267101</t>
  </si>
  <si>
    <t>Krycí nátěr tesařských konstrukcí jednonásobný olejový</t>
  </si>
  <si>
    <t>-916158203</t>
  </si>
  <si>
    <t>https://podminky.urs.cz/item/CS_URS_2022_01/783267101</t>
  </si>
  <si>
    <t>(0,2+0,4)*2*2,8*5</t>
  </si>
  <si>
    <t>(0,2+0,4)*2*4,3*5</t>
  </si>
  <si>
    <t>(0,16+0,03)*2*2,15*26</t>
  </si>
  <si>
    <t>63</t>
  </si>
  <si>
    <t>783301311</t>
  </si>
  <si>
    <t>Příprava podkladu zámečnických konstrukcí před provedením nátěru odmaštění odmašťovačem vodou ředitelným</t>
  </si>
  <si>
    <t>871461286</t>
  </si>
  <si>
    <t>https://podminky.urs.cz/item/CS_URS_2022_01/783301311</t>
  </si>
  <si>
    <t>(0,12*0,12)*2*10</t>
  </si>
  <si>
    <t>(0,4*0,4)*2*16</t>
  </si>
  <si>
    <t>(0,4*0,4)*2*2*10</t>
  </si>
  <si>
    <t>(0,36*0,22)*2*10</t>
  </si>
  <si>
    <t>(0,44*0,4)*2*10</t>
  </si>
  <si>
    <t>(0,05+0,05)*2*0,16*52</t>
  </si>
  <si>
    <t>((0,4+0,012)*2*1,2*2)*2</t>
  </si>
  <si>
    <t>(2*PI*0,008*0,008+2*PI*0,008*2,8)*2</t>
  </si>
  <si>
    <t>64</t>
  </si>
  <si>
    <t>783314101</t>
  </si>
  <si>
    <t>Základní nátěr zámečnických konstrukcí jednonásobný syntetický</t>
  </si>
  <si>
    <t>911106510</t>
  </si>
  <si>
    <t>https://podminky.urs.cz/item/CS_URS_2022_01/783314101</t>
  </si>
  <si>
    <t>65</t>
  </si>
  <si>
    <t>783317101</t>
  </si>
  <si>
    <t>Krycí nátěr (email) zámečnických konstrukcí jednonásobný syntetický standardní</t>
  </si>
  <si>
    <t>2117760531</t>
  </si>
  <si>
    <t>https://podminky.urs.cz/item/CS_URS_2022_01/783317101</t>
  </si>
  <si>
    <t>VRN</t>
  </si>
  <si>
    <t>Vedlejší rozpočtové náklady</t>
  </si>
  <si>
    <t>66</t>
  </si>
  <si>
    <t>VRN01</t>
  </si>
  <si>
    <t>Zařízení staveniště</t>
  </si>
  <si>
    <t>-728726003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</si>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</sst>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213701" TargetMode="External" /><Relationship Id="rId2" Type="http://schemas.openxmlformats.org/officeDocument/2006/relationships/hyperlink" Target="https://podminky.urs.cz/item/CS_URS_2022_01/162211311" TargetMode="External" /><Relationship Id="rId3" Type="http://schemas.openxmlformats.org/officeDocument/2006/relationships/hyperlink" Target="https://podminky.urs.cz/item/CS_URS_2022_01/162211319" TargetMode="External" /><Relationship Id="rId4" Type="http://schemas.openxmlformats.org/officeDocument/2006/relationships/hyperlink" Target="https://podminky.urs.cz/item/CS_URS_2022_01/162751117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71201221" TargetMode="External" /><Relationship Id="rId7" Type="http://schemas.openxmlformats.org/officeDocument/2006/relationships/hyperlink" Target="https://podminky.urs.cz/item/CS_URS_2022_01/171251201" TargetMode="External" /><Relationship Id="rId8" Type="http://schemas.openxmlformats.org/officeDocument/2006/relationships/hyperlink" Target="https://podminky.urs.cz/item/CS_URS_2022_01/275313711" TargetMode="External" /><Relationship Id="rId9" Type="http://schemas.openxmlformats.org/officeDocument/2006/relationships/hyperlink" Target="https://podminky.urs.cz/item/CS_URS_2022_01/941211111" TargetMode="External" /><Relationship Id="rId10" Type="http://schemas.openxmlformats.org/officeDocument/2006/relationships/hyperlink" Target="https://podminky.urs.cz/item/CS_URS_2022_01/941211211" TargetMode="External" /><Relationship Id="rId11" Type="http://schemas.openxmlformats.org/officeDocument/2006/relationships/hyperlink" Target="https://podminky.urs.cz/item/CS_URS_2022_01/941211811" TargetMode="External" /><Relationship Id="rId12" Type="http://schemas.openxmlformats.org/officeDocument/2006/relationships/hyperlink" Target="https://podminky.urs.cz/item/CS_URS_2022_01/949101111" TargetMode="External" /><Relationship Id="rId13" Type="http://schemas.openxmlformats.org/officeDocument/2006/relationships/hyperlink" Target="https://podminky.urs.cz/item/CS_URS_2022_01/953961114" TargetMode="External" /><Relationship Id="rId14" Type="http://schemas.openxmlformats.org/officeDocument/2006/relationships/hyperlink" Target="https://podminky.urs.cz/item/CS_URS_2022_01/953965131" TargetMode="External" /><Relationship Id="rId15" Type="http://schemas.openxmlformats.org/officeDocument/2006/relationships/hyperlink" Target="https://podminky.urs.cz/item/CS_URS_2022_01/998017001" TargetMode="External" /><Relationship Id="rId16" Type="http://schemas.openxmlformats.org/officeDocument/2006/relationships/hyperlink" Target="https://podminky.urs.cz/item/CS_URS_2022_01/762081150" TargetMode="External" /><Relationship Id="rId17" Type="http://schemas.openxmlformats.org/officeDocument/2006/relationships/hyperlink" Target="https://podminky.urs.cz/item/CS_URS_2022_01/762083122" TargetMode="External" /><Relationship Id="rId18" Type="http://schemas.openxmlformats.org/officeDocument/2006/relationships/hyperlink" Target="https://podminky.urs.cz/item/CS_URS_2022_01/762086111" TargetMode="External" /><Relationship Id="rId19" Type="http://schemas.openxmlformats.org/officeDocument/2006/relationships/hyperlink" Target="https://podminky.urs.cz/item/CS_URS_2022_01/762123210" TargetMode="External" /><Relationship Id="rId20" Type="http://schemas.openxmlformats.org/officeDocument/2006/relationships/hyperlink" Target="https://podminky.urs.cz/item/CS_URS_2022_01/762195000" TargetMode="External" /><Relationship Id="rId21" Type="http://schemas.openxmlformats.org/officeDocument/2006/relationships/hyperlink" Target="https://podminky.urs.cz/item/CS_URS_2022_01/762341047" TargetMode="External" /><Relationship Id="rId22" Type="http://schemas.openxmlformats.org/officeDocument/2006/relationships/hyperlink" Target="https://podminky.urs.cz/item/CS_URS_2022_01/762342211" TargetMode="External" /><Relationship Id="rId23" Type="http://schemas.openxmlformats.org/officeDocument/2006/relationships/hyperlink" Target="https://podminky.urs.cz/item/CS_URS_2022_01/762395000" TargetMode="External" /><Relationship Id="rId24" Type="http://schemas.openxmlformats.org/officeDocument/2006/relationships/hyperlink" Target="https://podminky.urs.cz/item/CS_URS_2022_01/762723461" TargetMode="External" /><Relationship Id="rId25" Type="http://schemas.openxmlformats.org/officeDocument/2006/relationships/hyperlink" Target="https://podminky.urs.cz/item/CS_URS_2022_01/762795000" TargetMode="External" /><Relationship Id="rId26" Type="http://schemas.openxmlformats.org/officeDocument/2006/relationships/hyperlink" Target="https://podminky.urs.cz/item/CS_URS_2022_01/998762201" TargetMode="External" /><Relationship Id="rId27" Type="http://schemas.openxmlformats.org/officeDocument/2006/relationships/hyperlink" Target="https://podminky.urs.cz/item/CS_URS_2022_01/764111651" TargetMode="External" /><Relationship Id="rId28" Type="http://schemas.openxmlformats.org/officeDocument/2006/relationships/hyperlink" Target="https://podminky.urs.cz/item/CS_URS_2022_01/764211604" TargetMode="External" /><Relationship Id="rId29" Type="http://schemas.openxmlformats.org/officeDocument/2006/relationships/hyperlink" Target="https://podminky.urs.cz/item/CS_URS_2022_01/764212633" TargetMode="External" /><Relationship Id="rId30" Type="http://schemas.openxmlformats.org/officeDocument/2006/relationships/hyperlink" Target="https://podminky.urs.cz/item/CS_URS_2022_01/764212663" TargetMode="External" /><Relationship Id="rId31" Type="http://schemas.openxmlformats.org/officeDocument/2006/relationships/hyperlink" Target="https://podminky.urs.cz/item/CS_URS_2022_01/764511602" TargetMode="External" /><Relationship Id="rId32" Type="http://schemas.openxmlformats.org/officeDocument/2006/relationships/hyperlink" Target="https://podminky.urs.cz/item/CS_URS_2022_01/764511642" TargetMode="External" /><Relationship Id="rId33" Type="http://schemas.openxmlformats.org/officeDocument/2006/relationships/hyperlink" Target="https://podminky.urs.cz/item/CS_URS_2022_01/764518622" TargetMode="External" /><Relationship Id="rId34" Type="http://schemas.openxmlformats.org/officeDocument/2006/relationships/hyperlink" Target="https://podminky.urs.cz/item/CS_URS_2022_01/998764201" TargetMode="External" /><Relationship Id="rId35" Type="http://schemas.openxmlformats.org/officeDocument/2006/relationships/hyperlink" Target="https://podminky.urs.cz/item/CS_URS_2022_01/765191023" TargetMode="External" /><Relationship Id="rId36" Type="http://schemas.openxmlformats.org/officeDocument/2006/relationships/hyperlink" Target="https://podminky.urs.cz/item/CS_URS_2022_01/998765201" TargetMode="External" /><Relationship Id="rId37" Type="http://schemas.openxmlformats.org/officeDocument/2006/relationships/hyperlink" Target="https://podminky.urs.cz/item/CS_URS_2022_01/767995113" TargetMode="External" /><Relationship Id="rId38" Type="http://schemas.openxmlformats.org/officeDocument/2006/relationships/hyperlink" Target="https://podminky.urs.cz/item/CS_URS_2022_01/998767201" TargetMode="External" /><Relationship Id="rId39" Type="http://schemas.openxmlformats.org/officeDocument/2006/relationships/hyperlink" Target="https://podminky.urs.cz/item/CS_URS_2022_01/998772201" TargetMode="External" /><Relationship Id="rId40" Type="http://schemas.openxmlformats.org/officeDocument/2006/relationships/hyperlink" Target="https://podminky.urs.cz/item/CS_URS_2022_01/783267101" TargetMode="External" /><Relationship Id="rId41" Type="http://schemas.openxmlformats.org/officeDocument/2006/relationships/hyperlink" Target="https://podminky.urs.cz/item/CS_URS_2022_01/783301311" TargetMode="External" /><Relationship Id="rId42" Type="http://schemas.openxmlformats.org/officeDocument/2006/relationships/hyperlink" Target="https://podminky.urs.cz/item/CS_URS_2022_01/783314101" TargetMode="External" /><Relationship Id="rId43" Type="http://schemas.openxmlformats.org/officeDocument/2006/relationships/hyperlink" Target="https://podminky.urs.cz/item/CS_URS_2022_01/78331710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N6722022a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Zastřešení prostoru zelené učebny při ZŠ Tyršova,ve Frenštátě p.R.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8. 3. 2022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Frenštát p.R.,Nám.Míru 1,744 01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Ing.arch. Martin Janda,Lomná 1895,Frenštát p.R.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Architektonicko - 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'01 - Architektonicko - st...'!P93</f>
        <v>0</v>
      </c>
      <c r="AV55" s="122">
        <f>'01 - Architektonicko - st...'!J33</f>
        <v>0</v>
      </c>
      <c r="AW55" s="122">
        <f>'01 - Architektonicko - st...'!J34</f>
        <v>0</v>
      </c>
      <c r="AX55" s="122">
        <f>'01 - Architektonicko - st...'!J35</f>
        <v>0</v>
      </c>
      <c r="AY55" s="122">
        <f>'01 - Architektonicko - st...'!J36</f>
        <v>0</v>
      </c>
      <c r="AZ55" s="122">
        <f>'01 - Architektonicko - st...'!F33</f>
        <v>0</v>
      </c>
      <c r="BA55" s="122">
        <f>'01 - Architektonicko - st...'!F34</f>
        <v>0</v>
      </c>
      <c r="BB55" s="122">
        <f>'01 - Architektonicko - st...'!F35</f>
        <v>0</v>
      </c>
      <c r="BC55" s="122">
        <f>'01 - Architektonicko - st...'!F36</f>
        <v>0</v>
      </c>
      <c r="BD55" s="124">
        <f>'01 - Architektonicko - st...'!F37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ldeEQRtK/IojGpnaE/vUG54aftWJ6dFQ2TYezhPpgDrUgvpWmnRsg1NTDf8Xwy+mGmUYGCjMrK6u00/DCM7xww==" hashValue="dk2sjA4DAsu5T5ypjZsaoWUip6NmMhW/h90Kj4uFz/95jtaaacelGQQ0qJS5mT4wr2C8swKBnROI0IgBtJ/8e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Architektonicko - 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81</v>
      </c>
    </row>
    <row r="4" s="1" customFormat="1" ht="24.96" customHeight="1">
      <c r="B4" s="22"/>
      <c r="D4" s="128" t="s">
        <v>82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Zastřešení prostoru zelené učebny při ZŠ Tyršova,ve Frenštátě p.R.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83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84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8. 3. 2022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">
        <v>19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32</v>
      </c>
      <c r="F21" s="40"/>
      <c r="G21" s="40"/>
      <c r="H21" s="40"/>
      <c r="I21" s="130" t="s">
        <v>28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34</v>
      </c>
      <c r="E23" s="40"/>
      <c r="F23" s="40"/>
      <c r="G23" s="40"/>
      <c r="H23" s="40"/>
      <c r="I23" s="130" t="s">
        <v>26</v>
      </c>
      <c r="J23" s="134" t="str">
        <f>IF('Rekapitulace stavby'!AN19="","",'Rekapitulace stavby'!AN19)</f>
        <v/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tr">
        <f>IF('Rekapitulace stavby'!E20="","",'Rekapitulace stavby'!E20)</f>
        <v xml:space="preserve"> </v>
      </c>
      <c r="F24" s="40"/>
      <c r="G24" s="40"/>
      <c r="H24" s="40"/>
      <c r="I24" s="130" t="s">
        <v>28</v>
      </c>
      <c r="J24" s="134" t="str">
        <f>IF('Rekapitulace stavby'!AN20="","",'Rekapitulace stavby'!AN20)</f>
        <v/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35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37</v>
      </c>
      <c r="E30" s="40"/>
      <c r="F30" s="40"/>
      <c r="G30" s="40"/>
      <c r="H30" s="40"/>
      <c r="I30" s="40"/>
      <c r="J30" s="142">
        <f>ROUND(J93,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39</v>
      </c>
      <c r="G32" s="40"/>
      <c r="H32" s="40"/>
      <c r="I32" s="143" t="s">
        <v>38</v>
      </c>
      <c r="J32" s="143" t="s">
        <v>40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41</v>
      </c>
      <c r="E33" s="130" t="s">
        <v>42</v>
      </c>
      <c r="F33" s="145">
        <f>ROUND((SUM(BE93:BE488)),  2)</f>
        <v>0</v>
      </c>
      <c r="G33" s="40"/>
      <c r="H33" s="40"/>
      <c r="I33" s="146">
        <v>0.20999999999999999</v>
      </c>
      <c r="J33" s="145">
        <f>ROUND(((SUM(BE93:BE488))*I33),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43</v>
      </c>
      <c r="F34" s="145">
        <f>ROUND((SUM(BF93:BF488)),  2)</f>
        <v>0</v>
      </c>
      <c r="G34" s="40"/>
      <c r="H34" s="40"/>
      <c r="I34" s="146">
        <v>0.14999999999999999</v>
      </c>
      <c r="J34" s="145">
        <f>ROUND(((SUM(BF93:BF488))*I34),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44</v>
      </c>
      <c r="F35" s="145">
        <f>ROUND((SUM(BG93:BG488)),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45</v>
      </c>
      <c r="F36" s="145">
        <f>ROUND((SUM(BH93:BH488)),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46</v>
      </c>
      <c r="F37" s="145">
        <f>ROUND((SUM(BI93:BI488)),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85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Zastřešení prostoru zelené učebny při ZŠ Tyršova,ve Frenštátě p.R.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83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Architektonicko - stavební řešení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8. 3. 2022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Frenštát p.R.,Nám.Míru 1,744 01</v>
      </c>
      <c r="G54" s="42"/>
      <c r="H54" s="42"/>
      <c r="I54" s="34" t="s">
        <v>31</v>
      </c>
      <c r="J54" s="38" t="str">
        <f>E21</f>
        <v>Ing.arch. Martin Janda,Lomná 1895,Frenštát p.R.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86</v>
      </c>
      <c r="D57" s="160"/>
      <c r="E57" s="160"/>
      <c r="F57" s="160"/>
      <c r="G57" s="160"/>
      <c r="H57" s="160"/>
      <c r="I57" s="160"/>
      <c r="J57" s="161" t="s">
        <v>87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69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88</v>
      </c>
    </row>
    <row r="60" s="9" customFormat="1" ht="24.96" customHeight="1">
      <c r="A60" s="9"/>
      <c r="B60" s="163"/>
      <c r="C60" s="164"/>
      <c r="D60" s="165" t="s">
        <v>89</v>
      </c>
      <c r="E60" s="166"/>
      <c r="F60" s="166"/>
      <c r="G60" s="166"/>
      <c r="H60" s="166"/>
      <c r="I60" s="166"/>
      <c r="J60" s="167">
        <f>J94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90</v>
      </c>
      <c r="E61" s="172"/>
      <c r="F61" s="172"/>
      <c r="G61" s="172"/>
      <c r="H61" s="172"/>
      <c r="I61" s="172"/>
      <c r="J61" s="173">
        <f>J95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91</v>
      </c>
      <c r="E62" s="172"/>
      <c r="F62" s="172"/>
      <c r="G62" s="172"/>
      <c r="H62" s="172"/>
      <c r="I62" s="172"/>
      <c r="J62" s="173">
        <f>J131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92</v>
      </c>
      <c r="E63" s="172"/>
      <c r="F63" s="172"/>
      <c r="G63" s="172"/>
      <c r="H63" s="172"/>
      <c r="I63" s="172"/>
      <c r="J63" s="173">
        <f>J137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93</v>
      </c>
      <c r="E64" s="172"/>
      <c r="F64" s="172"/>
      <c r="G64" s="172"/>
      <c r="H64" s="172"/>
      <c r="I64" s="172"/>
      <c r="J64" s="173">
        <f>J168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3"/>
      <c r="C65" s="164"/>
      <c r="D65" s="165" t="s">
        <v>94</v>
      </c>
      <c r="E65" s="166"/>
      <c r="F65" s="166"/>
      <c r="G65" s="166"/>
      <c r="H65" s="166"/>
      <c r="I65" s="166"/>
      <c r="J65" s="167">
        <f>J171</f>
        <v>0</v>
      </c>
      <c r="K65" s="164"/>
      <c r="L65" s="16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9"/>
      <c r="C66" s="170"/>
      <c r="D66" s="171" t="s">
        <v>95</v>
      </c>
      <c r="E66" s="172"/>
      <c r="F66" s="172"/>
      <c r="G66" s="172"/>
      <c r="H66" s="172"/>
      <c r="I66" s="172"/>
      <c r="J66" s="173">
        <f>J172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96</v>
      </c>
      <c r="E67" s="172"/>
      <c r="F67" s="172"/>
      <c r="G67" s="172"/>
      <c r="H67" s="172"/>
      <c r="I67" s="172"/>
      <c r="J67" s="173">
        <f>J292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97</v>
      </c>
      <c r="E68" s="172"/>
      <c r="F68" s="172"/>
      <c r="G68" s="172"/>
      <c r="H68" s="172"/>
      <c r="I68" s="172"/>
      <c r="J68" s="173">
        <f>J330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98</v>
      </c>
      <c r="E69" s="172"/>
      <c r="F69" s="172"/>
      <c r="G69" s="172"/>
      <c r="H69" s="172"/>
      <c r="I69" s="172"/>
      <c r="J69" s="173">
        <f>J343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99</v>
      </c>
      <c r="E70" s="172"/>
      <c r="F70" s="172"/>
      <c r="G70" s="172"/>
      <c r="H70" s="172"/>
      <c r="I70" s="172"/>
      <c r="J70" s="173">
        <f>J350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100</v>
      </c>
      <c r="E71" s="172"/>
      <c r="F71" s="172"/>
      <c r="G71" s="172"/>
      <c r="H71" s="172"/>
      <c r="I71" s="172"/>
      <c r="J71" s="173">
        <f>J405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101</v>
      </c>
      <c r="E72" s="172"/>
      <c r="F72" s="172"/>
      <c r="G72" s="172"/>
      <c r="H72" s="172"/>
      <c r="I72" s="172"/>
      <c r="J72" s="173">
        <f>J416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3"/>
      <c r="C73" s="164"/>
      <c r="D73" s="165" t="s">
        <v>102</v>
      </c>
      <c r="E73" s="166"/>
      <c r="F73" s="166"/>
      <c r="G73" s="166"/>
      <c r="H73" s="166"/>
      <c r="I73" s="166"/>
      <c r="J73" s="167">
        <f>J487</f>
        <v>0</v>
      </c>
      <c r="K73" s="164"/>
      <c r="L73" s="16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2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2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103</v>
      </c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58" t="str">
        <f>E7</f>
        <v>Zastřešení prostoru zelené učebny při ZŠ Tyršova,ve Frenštátě p.R.</v>
      </c>
      <c r="F83" s="34"/>
      <c r="G83" s="34"/>
      <c r="H83" s="34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83</v>
      </c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01 - Architektonicko - stavební řešení</v>
      </c>
      <c r="F85" s="42"/>
      <c r="G85" s="42"/>
      <c r="H85" s="42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 xml:space="preserve"> </v>
      </c>
      <c r="G87" s="42"/>
      <c r="H87" s="42"/>
      <c r="I87" s="34" t="s">
        <v>23</v>
      </c>
      <c r="J87" s="74" t="str">
        <f>IF(J12="","",J12)</f>
        <v>8. 3. 2022</v>
      </c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E15</f>
        <v>Město Frenštát p.R.,Nám.Míru 1,744 01</v>
      </c>
      <c r="G89" s="42"/>
      <c r="H89" s="42"/>
      <c r="I89" s="34" t="s">
        <v>31</v>
      </c>
      <c r="J89" s="38" t="str">
        <f>E21</f>
        <v>Ing.arch. Martin Janda,Lomná 1895,Frenštát p.R.</v>
      </c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 xml:space="preserve"> </v>
      </c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5"/>
      <c r="B92" s="176"/>
      <c r="C92" s="177" t="s">
        <v>104</v>
      </c>
      <c r="D92" s="178" t="s">
        <v>56</v>
      </c>
      <c r="E92" s="178" t="s">
        <v>52</v>
      </c>
      <c r="F92" s="178" t="s">
        <v>53</v>
      </c>
      <c r="G92" s="178" t="s">
        <v>105</v>
      </c>
      <c r="H92" s="178" t="s">
        <v>106</v>
      </c>
      <c r="I92" s="178" t="s">
        <v>107</v>
      </c>
      <c r="J92" s="178" t="s">
        <v>87</v>
      </c>
      <c r="K92" s="179" t="s">
        <v>108</v>
      </c>
      <c r="L92" s="180"/>
      <c r="M92" s="94" t="s">
        <v>19</v>
      </c>
      <c r="N92" s="95" t="s">
        <v>41</v>
      </c>
      <c r="O92" s="95" t="s">
        <v>109</v>
      </c>
      <c r="P92" s="95" t="s">
        <v>110</v>
      </c>
      <c r="Q92" s="95" t="s">
        <v>111</v>
      </c>
      <c r="R92" s="95" t="s">
        <v>112</v>
      </c>
      <c r="S92" s="95" t="s">
        <v>113</v>
      </c>
      <c r="T92" s="96" t="s">
        <v>114</v>
      </c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="2" customFormat="1" ht="22.8" customHeight="1">
      <c r="A93" s="40"/>
      <c r="B93" s="41"/>
      <c r="C93" s="101" t="s">
        <v>115</v>
      </c>
      <c r="D93" s="42"/>
      <c r="E93" s="42"/>
      <c r="F93" s="42"/>
      <c r="G93" s="42"/>
      <c r="H93" s="42"/>
      <c r="I93" s="42"/>
      <c r="J93" s="181">
        <f>BK93</f>
        <v>0</v>
      </c>
      <c r="K93" s="42"/>
      <c r="L93" s="46"/>
      <c r="M93" s="97"/>
      <c r="N93" s="182"/>
      <c r="O93" s="98"/>
      <c r="P93" s="183">
        <f>P94+P171+P487</f>
        <v>0</v>
      </c>
      <c r="Q93" s="98"/>
      <c r="R93" s="183">
        <f>R94+R171+R487</f>
        <v>18.400344739999998</v>
      </c>
      <c r="S93" s="98"/>
      <c r="T93" s="184">
        <f>T94+T171+T487</f>
        <v>0.95320000000000005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88</v>
      </c>
      <c r="BK93" s="185">
        <f>BK94+BK171+BK487</f>
        <v>0</v>
      </c>
    </row>
    <row r="94" s="12" customFormat="1" ht="25.92" customHeight="1">
      <c r="A94" s="12"/>
      <c r="B94" s="186"/>
      <c r="C94" s="187"/>
      <c r="D94" s="188" t="s">
        <v>70</v>
      </c>
      <c r="E94" s="189" t="s">
        <v>116</v>
      </c>
      <c r="F94" s="189" t="s">
        <v>117</v>
      </c>
      <c r="G94" s="187"/>
      <c r="H94" s="187"/>
      <c r="I94" s="190"/>
      <c r="J94" s="191">
        <f>BK94</f>
        <v>0</v>
      </c>
      <c r="K94" s="187"/>
      <c r="L94" s="192"/>
      <c r="M94" s="193"/>
      <c r="N94" s="194"/>
      <c r="O94" s="194"/>
      <c r="P94" s="195">
        <f>P95+P131+P137+P168</f>
        <v>0</v>
      </c>
      <c r="Q94" s="194"/>
      <c r="R94" s="195">
        <f>R95+R131+R137+R168</f>
        <v>10.509199039999999</v>
      </c>
      <c r="S94" s="194"/>
      <c r="T94" s="196">
        <f>T95+T131+T137+T168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7" t="s">
        <v>79</v>
      </c>
      <c r="AT94" s="198" t="s">
        <v>70</v>
      </c>
      <c r="AU94" s="198" t="s">
        <v>71</v>
      </c>
      <c r="AY94" s="197" t="s">
        <v>118</v>
      </c>
      <c r="BK94" s="199">
        <f>BK95+BK131+BK137+BK168</f>
        <v>0</v>
      </c>
    </row>
    <row r="95" s="12" customFormat="1" ht="22.8" customHeight="1">
      <c r="A95" s="12"/>
      <c r="B95" s="186"/>
      <c r="C95" s="187"/>
      <c r="D95" s="188" t="s">
        <v>70</v>
      </c>
      <c r="E95" s="200" t="s">
        <v>79</v>
      </c>
      <c r="F95" s="200" t="s">
        <v>119</v>
      </c>
      <c r="G95" s="187"/>
      <c r="H95" s="187"/>
      <c r="I95" s="190"/>
      <c r="J95" s="201">
        <f>BK95</f>
        <v>0</v>
      </c>
      <c r="K95" s="187"/>
      <c r="L95" s="192"/>
      <c r="M95" s="193"/>
      <c r="N95" s="194"/>
      <c r="O95" s="194"/>
      <c r="P95" s="195">
        <f>SUM(P96:P130)</f>
        <v>0</v>
      </c>
      <c r="Q95" s="194"/>
      <c r="R95" s="195">
        <f>SUM(R96:R130)</f>
        <v>0</v>
      </c>
      <c r="S95" s="194"/>
      <c r="T95" s="196">
        <f>SUM(T96:T130)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7" t="s">
        <v>79</v>
      </c>
      <c r="AT95" s="198" t="s">
        <v>70</v>
      </c>
      <c r="AU95" s="198" t="s">
        <v>79</v>
      </c>
      <c r="AY95" s="197" t="s">
        <v>118</v>
      </c>
      <c r="BK95" s="199">
        <f>SUM(BK96:BK130)</f>
        <v>0</v>
      </c>
    </row>
    <row r="96" s="2" customFormat="1" ht="24.15" customHeight="1">
      <c r="A96" s="40"/>
      <c r="B96" s="41"/>
      <c r="C96" s="202" t="s">
        <v>79</v>
      </c>
      <c r="D96" s="202" t="s">
        <v>120</v>
      </c>
      <c r="E96" s="203" t="s">
        <v>121</v>
      </c>
      <c r="F96" s="204" t="s">
        <v>122</v>
      </c>
      <c r="G96" s="205" t="s">
        <v>123</v>
      </c>
      <c r="H96" s="206">
        <v>4.0499999999999998</v>
      </c>
      <c r="I96" s="207"/>
      <c r="J96" s="208">
        <f>ROUND(I96*H96,2)</f>
        <v>0</v>
      </c>
      <c r="K96" s="204" t="s">
        <v>124</v>
      </c>
      <c r="L96" s="46"/>
      <c r="M96" s="209" t="s">
        <v>19</v>
      </c>
      <c r="N96" s="210" t="s">
        <v>42</v>
      </c>
      <c r="O96" s="86"/>
      <c r="P96" s="211">
        <f>O96*H96</f>
        <v>0</v>
      </c>
      <c r="Q96" s="211">
        <v>0</v>
      </c>
      <c r="R96" s="211">
        <f>Q96*H96</f>
        <v>0</v>
      </c>
      <c r="S96" s="211">
        <v>0</v>
      </c>
      <c r="T96" s="212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3" t="s">
        <v>125</v>
      </c>
      <c r="AT96" s="213" t="s">
        <v>120</v>
      </c>
      <c r="AU96" s="213" t="s">
        <v>81</v>
      </c>
      <c r="AY96" s="19" t="s">
        <v>118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9" t="s">
        <v>79</v>
      </c>
      <c r="BK96" s="214">
        <f>ROUND(I96*H96,2)</f>
        <v>0</v>
      </c>
      <c r="BL96" s="19" t="s">
        <v>125</v>
      </c>
      <c r="BM96" s="213" t="s">
        <v>126</v>
      </c>
    </row>
    <row r="97" s="2" customFormat="1">
      <c r="A97" s="40"/>
      <c r="B97" s="41"/>
      <c r="C97" s="42"/>
      <c r="D97" s="215" t="s">
        <v>127</v>
      </c>
      <c r="E97" s="42"/>
      <c r="F97" s="216" t="s">
        <v>128</v>
      </c>
      <c r="G97" s="42"/>
      <c r="H97" s="42"/>
      <c r="I97" s="217"/>
      <c r="J97" s="42"/>
      <c r="K97" s="42"/>
      <c r="L97" s="46"/>
      <c r="M97" s="218"/>
      <c r="N97" s="219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127</v>
      </c>
      <c r="AU97" s="19" t="s">
        <v>81</v>
      </c>
    </row>
    <row r="98" s="13" customFormat="1">
      <c r="A98" s="13"/>
      <c r="B98" s="220"/>
      <c r="C98" s="221"/>
      <c r="D98" s="222" t="s">
        <v>129</v>
      </c>
      <c r="E98" s="223" t="s">
        <v>19</v>
      </c>
      <c r="F98" s="224" t="s">
        <v>130</v>
      </c>
      <c r="G98" s="221"/>
      <c r="H98" s="223" t="s">
        <v>19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129</v>
      </c>
      <c r="AU98" s="230" t="s">
        <v>81</v>
      </c>
      <c r="AV98" s="13" t="s">
        <v>79</v>
      </c>
      <c r="AW98" s="13" t="s">
        <v>33</v>
      </c>
      <c r="AX98" s="13" t="s">
        <v>71</v>
      </c>
      <c r="AY98" s="230" t="s">
        <v>118</v>
      </c>
    </row>
    <row r="99" s="14" customFormat="1">
      <c r="A99" s="14"/>
      <c r="B99" s="231"/>
      <c r="C99" s="232"/>
      <c r="D99" s="222" t="s">
        <v>129</v>
      </c>
      <c r="E99" s="233" t="s">
        <v>19</v>
      </c>
      <c r="F99" s="234" t="s">
        <v>131</v>
      </c>
      <c r="G99" s="232"/>
      <c r="H99" s="235">
        <v>4.0499999999999998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1" t="s">
        <v>129</v>
      </c>
      <c r="AU99" s="241" t="s">
        <v>81</v>
      </c>
      <c r="AV99" s="14" t="s">
        <v>81</v>
      </c>
      <c r="AW99" s="14" t="s">
        <v>33</v>
      </c>
      <c r="AX99" s="14" t="s">
        <v>71</v>
      </c>
      <c r="AY99" s="241" t="s">
        <v>118</v>
      </c>
    </row>
    <row r="100" s="15" customFormat="1">
      <c r="A100" s="15"/>
      <c r="B100" s="242"/>
      <c r="C100" s="243"/>
      <c r="D100" s="222" t="s">
        <v>129</v>
      </c>
      <c r="E100" s="244" t="s">
        <v>19</v>
      </c>
      <c r="F100" s="245" t="s">
        <v>132</v>
      </c>
      <c r="G100" s="243"/>
      <c r="H100" s="246">
        <v>4.0499999999999998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2" t="s">
        <v>129</v>
      </c>
      <c r="AU100" s="252" t="s">
        <v>81</v>
      </c>
      <c r="AV100" s="15" t="s">
        <v>125</v>
      </c>
      <c r="AW100" s="15" t="s">
        <v>33</v>
      </c>
      <c r="AX100" s="15" t="s">
        <v>79</v>
      </c>
      <c r="AY100" s="252" t="s">
        <v>118</v>
      </c>
    </row>
    <row r="101" s="2" customFormat="1" ht="33" customHeight="1">
      <c r="A101" s="40"/>
      <c r="B101" s="41"/>
      <c r="C101" s="202" t="s">
        <v>81</v>
      </c>
      <c r="D101" s="202" t="s">
        <v>120</v>
      </c>
      <c r="E101" s="203" t="s">
        <v>133</v>
      </c>
      <c r="F101" s="204" t="s">
        <v>134</v>
      </c>
      <c r="G101" s="205" t="s">
        <v>123</v>
      </c>
      <c r="H101" s="206">
        <v>4.0499999999999998</v>
      </c>
      <c r="I101" s="207"/>
      <c r="J101" s="208">
        <f>ROUND(I101*H101,2)</f>
        <v>0</v>
      </c>
      <c r="K101" s="204" t="s">
        <v>124</v>
      </c>
      <c r="L101" s="46"/>
      <c r="M101" s="209" t="s">
        <v>19</v>
      </c>
      <c r="N101" s="210" t="s">
        <v>42</v>
      </c>
      <c r="O101" s="86"/>
      <c r="P101" s="211">
        <f>O101*H101</f>
        <v>0</v>
      </c>
      <c r="Q101" s="211">
        <v>0</v>
      </c>
      <c r="R101" s="211">
        <f>Q101*H101</f>
        <v>0</v>
      </c>
      <c r="S101" s="211">
        <v>0</v>
      </c>
      <c r="T101" s="212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3" t="s">
        <v>125</v>
      </c>
      <c r="AT101" s="213" t="s">
        <v>120</v>
      </c>
      <c r="AU101" s="213" t="s">
        <v>81</v>
      </c>
      <c r="AY101" s="19" t="s">
        <v>118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9" t="s">
        <v>79</v>
      </c>
      <c r="BK101" s="214">
        <f>ROUND(I101*H101,2)</f>
        <v>0</v>
      </c>
      <c r="BL101" s="19" t="s">
        <v>125</v>
      </c>
      <c r="BM101" s="213" t="s">
        <v>135</v>
      </c>
    </row>
    <row r="102" s="2" customFormat="1">
      <c r="A102" s="40"/>
      <c r="B102" s="41"/>
      <c r="C102" s="42"/>
      <c r="D102" s="215" t="s">
        <v>127</v>
      </c>
      <c r="E102" s="42"/>
      <c r="F102" s="216" t="s">
        <v>136</v>
      </c>
      <c r="G102" s="42"/>
      <c r="H102" s="42"/>
      <c r="I102" s="217"/>
      <c r="J102" s="42"/>
      <c r="K102" s="42"/>
      <c r="L102" s="46"/>
      <c r="M102" s="218"/>
      <c r="N102" s="219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127</v>
      </c>
      <c r="AU102" s="19" t="s">
        <v>81</v>
      </c>
    </row>
    <row r="103" s="13" customFormat="1">
      <c r="A103" s="13"/>
      <c r="B103" s="220"/>
      <c r="C103" s="221"/>
      <c r="D103" s="222" t="s">
        <v>129</v>
      </c>
      <c r="E103" s="223" t="s">
        <v>19</v>
      </c>
      <c r="F103" s="224" t="s">
        <v>130</v>
      </c>
      <c r="G103" s="221"/>
      <c r="H103" s="223" t="s">
        <v>19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129</v>
      </c>
      <c r="AU103" s="230" t="s">
        <v>81</v>
      </c>
      <c r="AV103" s="13" t="s">
        <v>79</v>
      </c>
      <c r="AW103" s="13" t="s">
        <v>33</v>
      </c>
      <c r="AX103" s="13" t="s">
        <v>71</v>
      </c>
      <c r="AY103" s="230" t="s">
        <v>118</v>
      </c>
    </row>
    <row r="104" s="14" customFormat="1">
      <c r="A104" s="14"/>
      <c r="B104" s="231"/>
      <c r="C104" s="232"/>
      <c r="D104" s="222" t="s">
        <v>129</v>
      </c>
      <c r="E104" s="233" t="s">
        <v>19</v>
      </c>
      <c r="F104" s="234" t="s">
        <v>131</v>
      </c>
      <c r="G104" s="232"/>
      <c r="H104" s="235">
        <v>4.0499999999999998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129</v>
      </c>
      <c r="AU104" s="241" t="s">
        <v>81</v>
      </c>
      <c r="AV104" s="14" t="s">
        <v>81</v>
      </c>
      <c r="AW104" s="14" t="s">
        <v>33</v>
      </c>
      <c r="AX104" s="14" t="s">
        <v>71</v>
      </c>
      <c r="AY104" s="241" t="s">
        <v>118</v>
      </c>
    </row>
    <row r="105" s="15" customFormat="1">
      <c r="A105" s="15"/>
      <c r="B105" s="242"/>
      <c r="C105" s="243"/>
      <c r="D105" s="222" t="s">
        <v>129</v>
      </c>
      <c r="E105" s="244" t="s">
        <v>19</v>
      </c>
      <c r="F105" s="245" t="s">
        <v>132</v>
      </c>
      <c r="G105" s="243"/>
      <c r="H105" s="246">
        <v>4.0499999999999998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2" t="s">
        <v>129</v>
      </c>
      <c r="AU105" s="252" t="s">
        <v>81</v>
      </c>
      <c r="AV105" s="15" t="s">
        <v>125</v>
      </c>
      <c r="AW105" s="15" t="s">
        <v>33</v>
      </c>
      <c r="AX105" s="15" t="s">
        <v>79</v>
      </c>
      <c r="AY105" s="252" t="s">
        <v>118</v>
      </c>
    </row>
    <row r="106" s="2" customFormat="1" ht="33" customHeight="1">
      <c r="A106" s="40"/>
      <c r="B106" s="41"/>
      <c r="C106" s="202" t="s">
        <v>137</v>
      </c>
      <c r="D106" s="202" t="s">
        <v>120</v>
      </c>
      <c r="E106" s="203" t="s">
        <v>138</v>
      </c>
      <c r="F106" s="204" t="s">
        <v>139</v>
      </c>
      <c r="G106" s="205" t="s">
        <v>123</v>
      </c>
      <c r="H106" s="206">
        <v>4.0499999999999998</v>
      </c>
      <c r="I106" s="207"/>
      <c r="J106" s="208">
        <f>ROUND(I106*H106,2)</f>
        <v>0</v>
      </c>
      <c r="K106" s="204" t="s">
        <v>124</v>
      </c>
      <c r="L106" s="46"/>
      <c r="M106" s="209" t="s">
        <v>19</v>
      </c>
      <c r="N106" s="210" t="s">
        <v>42</v>
      </c>
      <c r="O106" s="86"/>
      <c r="P106" s="211">
        <f>O106*H106</f>
        <v>0</v>
      </c>
      <c r="Q106" s="211">
        <v>0</v>
      </c>
      <c r="R106" s="211">
        <f>Q106*H106</f>
        <v>0</v>
      </c>
      <c r="S106" s="211">
        <v>0</v>
      </c>
      <c r="T106" s="212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3" t="s">
        <v>125</v>
      </c>
      <c r="AT106" s="213" t="s">
        <v>120</v>
      </c>
      <c r="AU106" s="213" t="s">
        <v>81</v>
      </c>
      <c r="AY106" s="19" t="s">
        <v>118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9" t="s">
        <v>79</v>
      </c>
      <c r="BK106" s="214">
        <f>ROUND(I106*H106,2)</f>
        <v>0</v>
      </c>
      <c r="BL106" s="19" t="s">
        <v>125</v>
      </c>
      <c r="BM106" s="213" t="s">
        <v>140</v>
      </c>
    </row>
    <row r="107" s="2" customFormat="1">
      <c r="A107" s="40"/>
      <c r="B107" s="41"/>
      <c r="C107" s="42"/>
      <c r="D107" s="215" t="s">
        <v>127</v>
      </c>
      <c r="E107" s="42"/>
      <c r="F107" s="216" t="s">
        <v>141</v>
      </c>
      <c r="G107" s="42"/>
      <c r="H107" s="42"/>
      <c r="I107" s="217"/>
      <c r="J107" s="42"/>
      <c r="K107" s="42"/>
      <c r="L107" s="46"/>
      <c r="M107" s="218"/>
      <c r="N107" s="219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127</v>
      </c>
      <c r="AU107" s="19" t="s">
        <v>81</v>
      </c>
    </row>
    <row r="108" s="13" customFormat="1">
      <c r="A108" s="13"/>
      <c r="B108" s="220"/>
      <c r="C108" s="221"/>
      <c r="D108" s="222" t="s">
        <v>129</v>
      </c>
      <c r="E108" s="223" t="s">
        <v>19</v>
      </c>
      <c r="F108" s="224" t="s">
        <v>130</v>
      </c>
      <c r="G108" s="221"/>
      <c r="H108" s="223" t="s">
        <v>19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129</v>
      </c>
      <c r="AU108" s="230" t="s">
        <v>81</v>
      </c>
      <c r="AV108" s="13" t="s">
        <v>79</v>
      </c>
      <c r="AW108" s="13" t="s">
        <v>33</v>
      </c>
      <c r="AX108" s="13" t="s">
        <v>71</v>
      </c>
      <c r="AY108" s="230" t="s">
        <v>118</v>
      </c>
    </row>
    <row r="109" s="14" customFormat="1">
      <c r="A109" s="14"/>
      <c r="B109" s="231"/>
      <c r="C109" s="232"/>
      <c r="D109" s="222" t="s">
        <v>129</v>
      </c>
      <c r="E109" s="233" t="s">
        <v>19</v>
      </c>
      <c r="F109" s="234" t="s">
        <v>131</v>
      </c>
      <c r="G109" s="232"/>
      <c r="H109" s="235">
        <v>4.0499999999999998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1" t="s">
        <v>129</v>
      </c>
      <c r="AU109" s="241" t="s">
        <v>81</v>
      </c>
      <c r="AV109" s="14" t="s">
        <v>81</v>
      </c>
      <c r="AW109" s="14" t="s">
        <v>33</v>
      </c>
      <c r="AX109" s="14" t="s">
        <v>71</v>
      </c>
      <c r="AY109" s="241" t="s">
        <v>118</v>
      </c>
    </row>
    <row r="110" s="15" customFormat="1">
      <c r="A110" s="15"/>
      <c r="B110" s="242"/>
      <c r="C110" s="243"/>
      <c r="D110" s="222" t="s">
        <v>129</v>
      </c>
      <c r="E110" s="244" t="s">
        <v>19</v>
      </c>
      <c r="F110" s="245" t="s">
        <v>132</v>
      </c>
      <c r="G110" s="243"/>
      <c r="H110" s="246">
        <v>4.0499999999999998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2" t="s">
        <v>129</v>
      </c>
      <c r="AU110" s="252" t="s">
        <v>81</v>
      </c>
      <c r="AV110" s="15" t="s">
        <v>125</v>
      </c>
      <c r="AW110" s="15" t="s">
        <v>33</v>
      </c>
      <c r="AX110" s="15" t="s">
        <v>79</v>
      </c>
      <c r="AY110" s="252" t="s">
        <v>118</v>
      </c>
    </row>
    <row r="111" s="2" customFormat="1" ht="37.8" customHeight="1">
      <c r="A111" s="40"/>
      <c r="B111" s="41"/>
      <c r="C111" s="202" t="s">
        <v>125</v>
      </c>
      <c r="D111" s="202" t="s">
        <v>120</v>
      </c>
      <c r="E111" s="203" t="s">
        <v>142</v>
      </c>
      <c r="F111" s="204" t="s">
        <v>143</v>
      </c>
      <c r="G111" s="205" t="s">
        <v>123</v>
      </c>
      <c r="H111" s="206">
        <v>4.0499999999999998</v>
      </c>
      <c r="I111" s="207"/>
      <c r="J111" s="208">
        <f>ROUND(I111*H111,2)</f>
        <v>0</v>
      </c>
      <c r="K111" s="204" t="s">
        <v>124</v>
      </c>
      <c r="L111" s="46"/>
      <c r="M111" s="209" t="s">
        <v>19</v>
      </c>
      <c r="N111" s="210" t="s">
        <v>42</v>
      </c>
      <c r="O111" s="86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3" t="s">
        <v>125</v>
      </c>
      <c r="AT111" s="213" t="s">
        <v>120</v>
      </c>
      <c r="AU111" s="213" t="s">
        <v>81</v>
      </c>
      <c r="AY111" s="19" t="s">
        <v>118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9" t="s">
        <v>79</v>
      </c>
      <c r="BK111" s="214">
        <f>ROUND(I111*H111,2)</f>
        <v>0</v>
      </c>
      <c r="BL111" s="19" t="s">
        <v>125</v>
      </c>
      <c r="BM111" s="213" t="s">
        <v>144</v>
      </c>
    </row>
    <row r="112" s="2" customFormat="1">
      <c r="A112" s="40"/>
      <c r="B112" s="41"/>
      <c r="C112" s="42"/>
      <c r="D112" s="215" t="s">
        <v>127</v>
      </c>
      <c r="E112" s="42"/>
      <c r="F112" s="216" t="s">
        <v>145</v>
      </c>
      <c r="G112" s="42"/>
      <c r="H112" s="42"/>
      <c r="I112" s="217"/>
      <c r="J112" s="42"/>
      <c r="K112" s="42"/>
      <c r="L112" s="46"/>
      <c r="M112" s="218"/>
      <c r="N112" s="219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127</v>
      </c>
      <c r="AU112" s="19" t="s">
        <v>81</v>
      </c>
    </row>
    <row r="113" s="13" customFormat="1">
      <c r="A113" s="13"/>
      <c r="B113" s="220"/>
      <c r="C113" s="221"/>
      <c r="D113" s="222" t="s">
        <v>129</v>
      </c>
      <c r="E113" s="223" t="s">
        <v>19</v>
      </c>
      <c r="F113" s="224" t="s">
        <v>130</v>
      </c>
      <c r="G113" s="221"/>
      <c r="H113" s="223" t="s">
        <v>19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129</v>
      </c>
      <c r="AU113" s="230" t="s">
        <v>81</v>
      </c>
      <c r="AV113" s="13" t="s">
        <v>79</v>
      </c>
      <c r="AW113" s="13" t="s">
        <v>33</v>
      </c>
      <c r="AX113" s="13" t="s">
        <v>71</v>
      </c>
      <c r="AY113" s="230" t="s">
        <v>118</v>
      </c>
    </row>
    <row r="114" s="14" customFormat="1">
      <c r="A114" s="14"/>
      <c r="B114" s="231"/>
      <c r="C114" s="232"/>
      <c r="D114" s="222" t="s">
        <v>129</v>
      </c>
      <c r="E114" s="233" t="s">
        <v>19</v>
      </c>
      <c r="F114" s="234" t="s">
        <v>131</v>
      </c>
      <c r="G114" s="232"/>
      <c r="H114" s="235">
        <v>4.0499999999999998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129</v>
      </c>
      <c r="AU114" s="241" t="s">
        <v>81</v>
      </c>
      <c r="AV114" s="14" t="s">
        <v>81</v>
      </c>
      <c r="AW114" s="14" t="s">
        <v>33</v>
      </c>
      <c r="AX114" s="14" t="s">
        <v>71</v>
      </c>
      <c r="AY114" s="241" t="s">
        <v>118</v>
      </c>
    </row>
    <row r="115" s="15" customFormat="1">
      <c r="A115" s="15"/>
      <c r="B115" s="242"/>
      <c r="C115" s="243"/>
      <c r="D115" s="222" t="s">
        <v>129</v>
      </c>
      <c r="E115" s="244" t="s">
        <v>19</v>
      </c>
      <c r="F115" s="245" t="s">
        <v>132</v>
      </c>
      <c r="G115" s="243"/>
      <c r="H115" s="246">
        <v>4.0499999999999998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2" t="s">
        <v>129</v>
      </c>
      <c r="AU115" s="252" t="s">
        <v>81</v>
      </c>
      <c r="AV115" s="15" t="s">
        <v>125</v>
      </c>
      <c r="AW115" s="15" t="s">
        <v>33</v>
      </c>
      <c r="AX115" s="15" t="s">
        <v>79</v>
      </c>
      <c r="AY115" s="252" t="s">
        <v>118</v>
      </c>
    </row>
    <row r="116" s="2" customFormat="1" ht="37.8" customHeight="1">
      <c r="A116" s="40"/>
      <c r="B116" s="41"/>
      <c r="C116" s="202" t="s">
        <v>146</v>
      </c>
      <c r="D116" s="202" t="s">
        <v>120</v>
      </c>
      <c r="E116" s="203" t="s">
        <v>147</v>
      </c>
      <c r="F116" s="204" t="s">
        <v>148</v>
      </c>
      <c r="G116" s="205" t="s">
        <v>123</v>
      </c>
      <c r="H116" s="206">
        <v>20.25</v>
      </c>
      <c r="I116" s="207"/>
      <c r="J116" s="208">
        <f>ROUND(I116*H116,2)</f>
        <v>0</v>
      </c>
      <c r="K116" s="204" t="s">
        <v>124</v>
      </c>
      <c r="L116" s="46"/>
      <c r="M116" s="209" t="s">
        <v>19</v>
      </c>
      <c r="N116" s="210" t="s">
        <v>42</v>
      </c>
      <c r="O116" s="86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3" t="s">
        <v>125</v>
      </c>
      <c r="AT116" s="213" t="s">
        <v>120</v>
      </c>
      <c r="AU116" s="213" t="s">
        <v>81</v>
      </c>
      <c r="AY116" s="19" t="s">
        <v>118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9" t="s">
        <v>79</v>
      </c>
      <c r="BK116" s="214">
        <f>ROUND(I116*H116,2)</f>
        <v>0</v>
      </c>
      <c r="BL116" s="19" t="s">
        <v>125</v>
      </c>
      <c r="BM116" s="213" t="s">
        <v>149</v>
      </c>
    </row>
    <row r="117" s="2" customFormat="1">
      <c r="A117" s="40"/>
      <c r="B117" s="41"/>
      <c r="C117" s="42"/>
      <c r="D117" s="215" t="s">
        <v>127</v>
      </c>
      <c r="E117" s="42"/>
      <c r="F117" s="216" t="s">
        <v>150</v>
      </c>
      <c r="G117" s="42"/>
      <c r="H117" s="42"/>
      <c r="I117" s="217"/>
      <c r="J117" s="42"/>
      <c r="K117" s="42"/>
      <c r="L117" s="46"/>
      <c r="M117" s="218"/>
      <c r="N117" s="21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127</v>
      </c>
      <c r="AU117" s="19" t="s">
        <v>81</v>
      </c>
    </row>
    <row r="118" s="14" customFormat="1">
      <c r="A118" s="14"/>
      <c r="B118" s="231"/>
      <c r="C118" s="232"/>
      <c r="D118" s="222" t="s">
        <v>129</v>
      </c>
      <c r="E118" s="233" t="s">
        <v>19</v>
      </c>
      <c r="F118" s="234" t="s">
        <v>151</v>
      </c>
      <c r="G118" s="232"/>
      <c r="H118" s="235">
        <v>20.25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129</v>
      </c>
      <c r="AU118" s="241" t="s">
        <v>81</v>
      </c>
      <c r="AV118" s="14" t="s">
        <v>81</v>
      </c>
      <c r="AW118" s="14" t="s">
        <v>33</v>
      </c>
      <c r="AX118" s="14" t="s">
        <v>71</v>
      </c>
      <c r="AY118" s="241" t="s">
        <v>118</v>
      </c>
    </row>
    <row r="119" s="15" customFormat="1">
      <c r="A119" s="15"/>
      <c r="B119" s="242"/>
      <c r="C119" s="243"/>
      <c r="D119" s="222" t="s">
        <v>129</v>
      </c>
      <c r="E119" s="244" t="s">
        <v>19</v>
      </c>
      <c r="F119" s="245" t="s">
        <v>132</v>
      </c>
      <c r="G119" s="243"/>
      <c r="H119" s="246">
        <v>20.25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2" t="s">
        <v>129</v>
      </c>
      <c r="AU119" s="252" t="s">
        <v>81</v>
      </c>
      <c r="AV119" s="15" t="s">
        <v>125</v>
      </c>
      <c r="AW119" s="15" t="s">
        <v>33</v>
      </c>
      <c r="AX119" s="15" t="s">
        <v>79</v>
      </c>
      <c r="AY119" s="252" t="s">
        <v>118</v>
      </c>
    </row>
    <row r="120" s="2" customFormat="1" ht="24.15" customHeight="1">
      <c r="A120" s="40"/>
      <c r="B120" s="41"/>
      <c r="C120" s="202" t="s">
        <v>152</v>
      </c>
      <c r="D120" s="202" t="s">
        <v>120</v>
      </c>
      <c r="E120" s="203" t="s">
        <v>153</v>
      </c>
      <c r="F120" s="204" t="s">
        <v>154</v>
      </c>
      <c r="G120" s="205" t="s">
        <v>155</v>
      </c>
      <c r="H120" s="206">
        <v>8.0999999999999996</v>
      </c>
      <c r="I120" s="207"/>
      <c r="J120" s="208">
        <f>ROUND(I120*H120,2)</f>
        <v>0</v>
      </c>
      <c r="K120" s="204" t="s">
        <v>124</v>
      </c>
      <c r="L120" s="46"/>
      <c r="M120" s="209" t="s">
        <v>19</v>
      </c>
      <c r="N120" s="210" t="s">
        <v>42</v>
      </c>
      <c r="O120" s="86"/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3" t="s">
        <v>125</v>
      </c>
      <c r="AT120" s="213" t="s">
        <v>120</v>
      </c>
      <c r="AU120" s="213" t="s">
        <v>81</v>
      </c>
      <c r="AY120" s="19" t="s">
        <v>118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79</v>
      </c>
      <c r="BK120" s="214">
        <f>ROUND(I120*H120,2)</f>
        <v>0</v>
      </c>
      <c r="BL120" s="19" t="s">
        <v>125</v>
      </c>
      <c r="BM120" s="213" t="s">
        <v>156</v>
      </c>
    </row>
    <row r="121" s="2" customFormat="1">
      <c r="A121" s="40"/>
      <c r="B121" s="41"/>
      <c r="C121" s="42"/>
      <c r="D121" s="215" t="s">
        <v>127</v>
      </c>
      <c r="E121" s="42"/>
      <c r="F121" s="216" t="s">
        <v>157</v>
      </c>
      <c r="G121" s="42"/>
      <c r="H121" s="42"/>
      <c r="I121" s="217"/>
      <c r="J121" s="42"/>
      <c r="K121" s="42"/>
      <c r="L121" s="46"/>
      <c r="M121" s="218"/>
      <c r="N121" s="21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127</v>
      </c>
      <c r="AU121" s="19" t="s">
        <v>81</v>
      </c>
    </row>
    <row r="122" s="13" customFormat="1">
      <c r="A122" s="13"/>
      <c r="B122" s="220"/>
      <c r="C122" s="221"/>
      <c r="D122" s="222" t="s">
        <v>129</v>
      </c>
      <c r="E122" s="223" t="s">
        <v>19</v>
      </c>
      <c r="F122" s="224" t="s">
        <v>130</v>
      </c>
      <c r="G122" s="221"/>
      <c r="H122" s="223" t="s">
        <v>19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129</v>
      </c>
      <c r="AU122" s="230" t="s">
        <v>81</v>
      </c>
      <c r="AV122" s="13" t="s">
        <v>79</v>
      </c>
      <c r="AW122" s="13" t="s">
        <v>33</v>
      </c>
      <c r="AX122" s="13" t="s">
        <v>71</v>
      </c>
      <c r="AY122" s="230" t="s">
        <v>118</v>
      </c>
    </row>
    <row r="123" s="14" customFormat="1">
      <c r="A123" s="14"/>
      <c r="B123" s="231"/>
      <c r="C123" s="232"/>
      <c r="D123" s="222" t="s">
        <v>129</v>
      </c>
      <c r="E123" s="233" t="s">
        <v>19</v>
      </c>
      <c r="F123" s="234" t="s">
        <v>131</v>
      </c>
      <c r="G123" s="232"/>
      <c r="H123" s="235">
        <v>4.0499999999999998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1" t="s">
        <v>129</v>
      </c>
      <c r="AU123" s="241" t="s">
        <v>81</v>
      </c>
      <c r="AV123" s="14" t="s">
        <v>81</v>
      </c>
      <c r="AW123" s="14" t="s">
        <v>33</v>
      </c>
      <c r="AX123" s="14" t="s">
        <v>71</v>
      </c>
      <c r="AY123" s="241" t="s">
        <v>118</v>
      </c>
    </row>
    <row r="124" s="15" customFormat="1">
      <c r="A124" s="15"/>
      <c r="B124" s="242"/>
      <c r="C124" s="243"/>
      <c r="D124" s="222" t="s">
        <v>129</v>
      </c>
      <c r="E124" s="244" t="s">
        <v>19</v>
      </c>
      <c r="F124" s="245" t="s">
        <v>132</v>
      </c>
      <c r="G124" s="243"/>
      <c r="H124" s="246">
        <v>4.0499999999999998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2" t="s">
        <v>129</v>
      </c>
      <c r="AU124" s="252" t="s">
        <v>81</v>
      </c>
      <c r="AV124" s="15" t="s">
        <v>125</v>
      </c>
      <c r="AW124" s="15" t="s">
        <v>33</v>
      </c>
      <c r="AX124" s="15" t="s">
        <v>79</v>
      </c>
      <c r="AY124" s="252" t="s">
        <v>118</v>
      </c>
    </row>
    <row r="125" s="14" customFormat="1">
      <c r="A125" s="14"/>
      <c r="B125" s="231"/>
      <c r="C125" s="232"/>
      <c r="D125" s="222" t="s">
        <v>129</v>
      </c>
      <c r="E125" s="232"/>
      <c r="F125" s="234" t="s">
        <v>158</v>
      </c>
      <c r="G125" s="232"/>
      <c r="H125" s="235">
        <v>8.0999999999999996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129</v>
      </c>
      <c r="AU125" s="241" t="s">
        <v>81</v>
      </c>
      <c r="AV125" s="14" t="s">
        <v>81</v>
      </c>
      <c r="AW125" s="14" t="s">
        <v>4</v>
      </c>
      <c r="AX125" s="14" t="s">
        <v>79</v>
      </c>
      <c r="AY125" s="241" t="s">
        <v>118</v>
      </c>
    </row>
    <row r="126" s="2" customFormat="1" ht="24.15" customHeight="1">
      <c r="A126" s="40"/>
      <c r="B126" s="41"/>
      <c r="C126" s="202" t="s">
        <v>159</v>
      </c>
      <c r="D126" s="202" t="s">
        <v>120</v>
      </c>
      <c r="E126" s="203" t="s">
        <v>160</v>
      </c>
      <c r="F126" s="204" t="s">
        <v>161</v>
      </c>
      <c r="G126" s="205" t="s">
        <v>123</v>
      </c>
      <c r="H126" s="206">
        <v>4.0499999999999998</v>
      </c>
      <c r="I126" s="207"/>
      <c r="J126" s="208">
        <f>ROUND(I126*H126,2)</f>
        <v>0</v>
      </c>
      <c r="K126" s="204" t="s">
        <v>124</v>
      </c>
      <c r="L126" s="46"/>
      <c r="M126" s="209" t="s">
        <v>19</v>
      </c>
      <c r="N126" s="210" t="s">
        <v>42</v>
      </c>
      <c r="O126" s="86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3" t="s">
        <v>125</v>
      </c>
      <c r="AT126" s="213" t="s">
        <v>120</v>
      </c>
      <c r="AU126" s="213" t="s">
        <v>81</v>
      </c>
      <c r="AY126" s="19" t="s">
        <v>118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9" t="s">
        <v>79</v>
      </c>
      <c r="BK126" s="214">
        <f>ROUND(I126*H126,2)</f>
        <v>0</v>
      </c>
      <c r="BL126" s="19" t="s">
        <v>125</v>
      </c>
      <c r="BM126" s="213" t="s">
        <v>162</v>
      </c>
    </row>
    <row r="127" s="2" customFormat="1">
      <c r="A127" s="40"/>
      <c r="B127" s="41"/>
      <c r="C127" s="42"/>
      <c r="D127" s="215" t="s">
        <v>127</v>
      </c>
      <c r="E127" s="42"/>
      <c r="F127" s="216" t="s">
        <v>163</v>
      </c>
      <c r="G127" s="42"/>
      <c r="H127" s="42"/>
      <c r="I127" s="217"/>
      <c r="J127" s="42"/>
      <c r="K127" s="42"/>
      <c r="L127" s="46"/>
      <c r="M127" s="218"/>
      <c r="N127" s="219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127</v>
      </c>
      <c r="AU127" s="19" t="s">
        <v>81</v>
      </c>
    </row>
    <row r="128" s="13" customFormat="1">
      <c r="A128" s="13"/>
      <c r="B128" s="220"/>
      <c r="C128" s="221"/>
      <c r="D128" s="222" t="s">
        <v>129</v>
      </c>
      <c r="E128" s="223" t="s">
        <v>19</v>
      </c>
      <c r="F128" s="224" t="s">
        <v>130</v>
      </c>
      <c r="G128" s="221"/>
      <c r="H128" s="223" t="s">
        <v>19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129</v>
      </c>
      <c r="AU128" s="230" t="s">
        <v>81</v>
      </c>
      <c r="AV128" s="13" t="s">
        <v>79</v>
      </c>
      <c r="AW128" s="13" t="s">
        <v>33</v>
      </c>
      <c r="AX128" s="13" t="s">
        <v>71</v>
      </c>
      <c r="AY128" s="230" t="s">
        <v>118</v>
      </c>
    </row>
    <row r="129" s="14" customFormat="1">
      <c r="A129" s="14"/>
      <c r="B129" s="231"/>
      <c r="C129" s="232"/>
      <c r="D129" s="222" t="s">
        <v>129</v>
      </c>
      <c r="E129" s="233" t="s">
        <v>19</v>
      </c>
      <c r="F129" s="234" t="s">
        <v>131</v>
      </c>
      <c r="G129" s="232"/>
      <c r="H129" s="235">
        <v>4.0499999999999998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129</v>
      </c>
      <c r="AU129" s="241" t="s">
        <v>81</v>
      </c>
      <c r="AV129" s="14" t="s">
        <v>81</v>
      </c>
      <c r="AW129" s="14" t="s">
        <v>33</v>
      </c>
      <c r="AX129" s="14" t="s">
        <v>71</v>
      </c>
      <c r="AY129" s="241" t="s">
        <v>118</v>
      </c>
    </row>
    <row r="130" s="15" customFormat="1">
      <c r="A130" s="15"/>
      <c r="B130" s="242"/>
      <c r="C130" s="243"/>
      <c r="D130" s="222" t="s">
        <v>129</v>
      </c>
      <c r="E130" s="244" t="s">
        <v>19</v>
      </c>
      <c r="F130" s="245" t="s">
        <v>132</v>
      </c>
      <c r="G130" s="243"/>
      <c r="H130" s="246">
        <v>4.0499999999999998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2" t="s">
        <v>129</v>
      </c>
      <c r="AU130" s="252" t="s">
        <v>81</v>
      </c>
      <c r="AV130" s="15" t="s">
        <v>125</v>
      </c>
      <c r="AW130" s="15" t="s">
        <v>33</v>
      </c>
      <c r="AX130" s="15" t="s">
        <v>79</v>
      </c>
      <c r="AY130" s="252" t="s">
        <v>118</v>
      </c>
    </row>
    <row r="131" s="12" customFormat="1" ht="22.8" customHeight="1">
      <c r="A131" s="12"/>
      <c r="B131" s="186"/>
      <c r="C131" s="187"/>
      <c r="D131" s="188" t="s">
        <v>70</v>
      </c>
      <c r="E131" s="200" t="s">
        <v>81</v>
      </c>
      <c r="F131" s="200" t="s">
        <v>164</v>
      </c>
      <c r="G131" s="187"/>
      <c r="H131" s="187"/>
      <c r="I131" s="190"/>
      <c r="J131" s="201">
        <f>BK131</f>
        <v>0</v>
      </c>
      <c r="K131" s="187"/>
      <c r="L131" s="192"/>
      <c r="M131" s="193"/>
      <c r="N131" s="194"/>
      <c r="O131" s="194"/>
      <c r="P131" s="195">
        <f>SUM(P132:P136)</f>
        <v>0</v>
      </c>
      <c r="Q131" s="194"/>
      <c r="R131" s="195">
        <f>SUM(R132:R136)</f>
        <v>10.487839039999999</v>
      </c>
      <c r="S131" s="194"/>
      <c r="T131" s="196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7" t="s">
        <v>79</v>
      </c>
      <c r="AT131" s="198" t="s">
        <v>70</v>
      </c>
      <c r="AU131" s="198" t="s">
        <v>79</v>
      </c>
      <c r="AY131" s="197" t="s">
        <v>118</v>
      </c>
      <c r="BK131" s="199">
        <f>SUM(BK132:BK136)</f>
        <v>0</v>
      </c>
    </row>
    <row r="132" s="2" customFormat="1" ht="16.5" customHeight="1">
      <c r="A132" s="40"/>
      <c r="B132" s="41"/>
      <c r="C132" s="202" t="s">
        <v>165</v>
      </c>
      <c r="D132" s="202" t="s">
        <v>120</v>
      </c>
      <c r="E132" s="203" t="s">
        <v>166</v>
      </c>
      <c r="F132" s="204" t="s">
        <v>167</v>
      </c>
      <c r="G132" s="205" t="s">
        <v>123</v>
      </c>
      <c r="H132" s="206">
        <v>4.1920000000000002</v>
      </c>
      <c r="I132" s="207"/>
      <c r="J132" s="208">
        <f>ROUND(I132*H132,2)</f>
        <v>0</v>
      </c>
      <c r="K132" s="204" t="s">
        <v>124</v>
      </c>
      <c r="L132" s="46"/>
      <c r="M132" s="209" t="s">
        <v>19</v>
      </c>
      <c r="N132" s="210" t="s">
        <v>42</v>
      </c>
      <c r="O132" s="86"/>
      <c r="P132" s="211">
        <f>O132*H132</f>
        <v>0</v>
      </c>
      <c r="Q132" s="211">
        <v>2.5018699999999998</v>
      </c>
      <c r="R132" s="211">
        <f>Q132*H132</f>
        <v>10.487839039999999</v>
      </c>
      <c r="S132" s="211">
        <v>0</v>
      </c>
      <c r="T132" s="21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125</v>
      </c>
      <c r="AT132" s="213" t="s">
        <v>120</v>
      </c>
      <c r="AU132" s="213" t="s">
        <v>81</v>
      </c>
      <c r="AY132" s="19" t="s">
        <v>118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79</v>
      </c>
      <c r="BK132" s="214">
        <f>ROUND(I132*H132,2)</f>
        <v>0</v>
      </c>
      <c r="BL132" s="19" t="s">
        <v>125</v>
      </c>
      <c r="BM132" s="213" t="s">
        <v>168</v>
      </c>
    </row>
    <row r="133" s="2" customFormat="1">
      <c r="A133" s="40"/>
      <c r="B133" s="41"/>
      <c r="C133" s="42"/>
      <c r="D133" s="215" t="s">
        <v>127</v>
      </c>
      <c r="E133" s="42"/>
      <c r="F133" s="216" t="s">
        <v>169</v>
      </c>
      <c r="G133" s="42"/>
      <c r="H133" s="42"/>
      <c r="I133" s="217"/>
      <c r="J133" s="42"/>
      <c r="K133" s="42"/>
      <c r="L133" s="46"/>
      <c r="M133" s="218"/>
      <c r="N133" s="21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127</v>
      </c>
      <c r="AU133" s="19" t="s">
        <v>81</v>
      </c>
    </row>
    <row r="134" s="13" customFormat="1">
      <c r="A134" s="13"/>
      <c r="B134" s="220"/>
      <c r="C134" s="221"/>
      <c r="D134" s="222" t="s">
        <v>129</v>
      </c>
      <c r="E134" s="223" t="s">
        <v>19</v>
      </c>
      <c r="F134" s="224" t="s">
        <v>130</v>
      </c>
      <c r="G134" s="221"/>
      <c r="H134" s="223" t="s">
        <v>19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129</v>
      </c>
      <c r="AU134" s="230" t="s">
        <v>81</v>
      </c>
      <c r="AV134" s="13" t="s">
        <v>79</v>
      </c>
      <c r="AW134" s="13" t="s">
        <v>33</v>
      </c>
      <c r="AX134" s="13" t="s">
        <v>71</v>
      </c>
      <c r="AY134" s="230" t="s">
        <v>118</v>
      </c>
    </row>
    <row r="135" s="14" customFormat="1">
      <c r="A135" s="14"/>
      <c r="B135" s="231"/>
      <c r="C135" s="232"/>
      <c r="D135" s="222" t="s">
        <v>129</v>
      </c>
      <c r="E135" s="233" t="s">
        <v>19</v>
      </c>
      <c r="F135" s="234" t="s">
        <v>170</v>
      </c>
      <c r="G135" s="232"/>
      <c r="H135" s="235">
        <v>4.1920000000000002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129</v>
      </c>
      <c r="AU135" s="241" t="s">
        <v>81</v>
      </c>
      <c r="AV135" s="14" t="s">
        <v>81</v>
      </c>
      <c r="AW135" s="14" t="s">
        <v>33</v>
      </c>
      <c r="AX135" s="14" t="s">
        <v>71</v>
      </c>
      <c r="AY135" s="241" t="s">
        <v>118</v>
      </c>
    </row>
    <row r="136" s="15" customFormat="1">
      <c r="A136" s="15"/>
      <c r="B136" s="242"/>
      <c r="C136" s="243"/>
      <c r="D136" s="222" t="s">
        <v>129</v>
      </c>
      <c r="E136" s="244" t="s">
        <v>19</v>
      </c>
      <c r="F136" s="245" t="s">
        <v>132</v>
      </c>
      <c r="G136" s="243"/>
      <c r="H136" s="246">
        <v>4.1920000000000002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2" t="s">
        <v>129</v>
      </c>
      <c r="AU136" s="252" t="s">
        <v>81</v>
      </c>
      <c r="AV136" s="15" t="s">
        <v>125</v>
      </c>
      <c r="AW136" s="15" t="s">
        <v>33</v>
      </c>
      <c r="AX136" s="15" t="s">
        <v>79</v>
      </c>
      <c r="AY136" s="252" t="s">
        <v>118</v>
      </c>
    </row>
    <row r="137" s="12" customFormat="1" ht="22.8" customHeight="1">
      <c r="A137" s="12"/>
      <c r="B137" s="186"/>
      <c r="C137" s="187"/>
      <c r="D137" s="188" t="s">
        <v>70</v>
      </c>
      <c r="E137" s="200" t="s">
        <v>171</v>
      </c>
      <c r="F137" s="200" t="s">
        <v>172</v>
      </c>
      <c r="G137" s="187"/>
      <c r="H137" s="187"/>
      <c r="I137" s="190"/>
      <c r="J137" s="201">
        <f>BK137</f>
        <v>0</v>
      </c>
      <c r="K137" s="187"/>
      <c r="L137" s="192"/>
      <c r="M137" s="193"/>
      <c r="N137" s="194"/>
      <c r="O137" s="194"/>
      <c r="P137" s="195">
        <f>SUM(P138:P167)</f>
        <v>0</v>
      </c>
      <c r="Q137" s="194"/>
      <c r="R137" s="195">
        <f>SUM(R138:R167)</f>
        <v>0.021359999999999997</v>
      </c>
      <c r="S137" s="194"/>
      <c r="T137" s="196">
        <f>SUM(T138:T167)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7" t="s">
        <v>79</v>
      </c>
      <c r="AT137" s="198" t="s">
        <v>70</v>
      </c>
      <c r="AU137" s="198" t="s">
        <v>79</v>
      </c>
      <c r="AY137" s="197" t="s">
        <v>118</v>
      </c>
      <c r="BK137" s="199">
        <f>SUM(BK138:BK167)</f>
        <v>0</v>
      </c>
    </row>
    <row r="138" s="2" customFormat="1" ht="24.15" customHeight="1">
      <c r="A138" s="40"/>
      <c r="B138" s="41"/>
      <c r="C138" s="202" t="s">
        <v>171</v>
      </c>
      <c r="D138" s="202" t="s">
        <v>120</v>
      </c>
      <c r="E138" s="203" t="s">
        <v>173</v>
      </c>
      <c r="F138" s="204" t="s">
        <v>174</v>
      </c>
      <c r="G138" s="205" t="s">
        <v>175</v>
      </c>
      <c r="H138" s="206">
        <v>130.58000000000001</v>
      </c>
      <c r="I138" s="207"/>
      <c r="J138" s="208">
        <f>ROUND(I138*H138,2)</f>
        <v>0</v>
      </c>
      <c r="K138" s="204" t="s">
        <v>124</v>
      </c>
      <c r="L138" s="46"/>
      <c r="M138" s="209" t="s">
        <v>19</v>
      </c>
      <c r="N138" s="210" t="s">
        <v>42</v>
      </c>
      <c r="O138" s="86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3" t="s">
        <v>125</v>
      </c>
      <c r="AT138" s="213" t="s">
        <v>120</v>
      </c>
      <c r="AU138" s="213" t="s">
        <v>81</v>
      </c>
      <c r="AY138" s="19" t="s">
        <v>118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9" t="s">
        <v>79</v>
      </c>
      <c r="BK138" s="214">
        <f>ROUND(I138*H138,2)</f>
        <v>0</v>
      </c>
      <c r="BL138" s="19" t="s">
        <v>125</v>
      </c>
      <c r="BM138" s="213" t="s">
        <v>176</v>
      </c>
    </row>
    <row r="139" s="2" customFormat="1">
      <c r="A139" s="40"/>
      <c r="B139" s="41"/>
      <c r="C139" s="42"/>
      <c r="D139" s="215" t="s">
        <v>127</v>
      </c>
      <c r="E139" s="42"/>
      <c r="F139" s="216" t="s">
        <v>177</v>
      </c>
      <c r="G139" s="42"/>
      <c r="H139" s="42"/>
      <c r="I139" s="217"/>
      <c r="J139" s="42"/>
      <c r="K139" s="42"/>
      <c r="L139" s="46"/>
      <c r="M139" s="218"/>
      <c r="N139" s="219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127</v>
      </c>
      <c r="AU139" s="19" t="s">
        <v>81</v>
      </c>
    </row>
    <row r="140" s="14" customFormat="1">
      <c r="A140" s="14"/>
      <c r="B140" s="231"/>
      <c r="C140" s="232"/>
      <c r="D140" s="222" t="s">
        <v>129</v>
      </c>
      <c r="E140" s="233" t="s">
        <v>19</v>
      </c>
      <c r="F140" s="234" t="s">
        <v>178</v>
      </c>
      <c r="G140" s="232"/>
      <c r="H140" s="235">
        <v>118.26000000000001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129</v>
      </c>
      <c r="AU140" s="241" t="s">
        <v>81</v>
      </c>
      <c r="AV140" s="14" t="s">
        <v>81</v>
      </c>
      <c r="AW140" s="14" t="s">
        <v>33</v>
      </c>
      <c r="AX140" s="14" t="s">
        <v>71</v>
      </c>
      <c r="AY140" s="241" t="s">
        <v>118</v>
      </c>
    </row>
    <row r="141" s="14" customFormat="1">
      <c r="A141" s="14"/>
      <c r="B141" s="231"/>
      <c r="C141" s="232"/>
      <c r="D141" s="222" t="s">
        <v>129</v>
      </c>
      <c r="E141" s="233" t="s">
        <v>19</v>
      </c>
      <c r="F141" s="234" t="s">
        <v>179</v>
      </c>
      <c r="G141" s="232"/>
      <c r="H141" s="235">
        <v>6.1600000000000001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129</v>
      </c>
      <c r="AU141" s="241" t="s">
        <v>81</v>
      </c>
      <c r="AV141" s="14" t="s">
        <v>81</v>
      </c>
      <c r="AW141" s="14" t="s">
        <v>33</v>
      </c>
      <c r="AX141" s="14" t="s">
        <v>71</v>
      </c>
      <c r="AY141" s="241" t="s">
        <v>118</v>
      </c>
    </row>
    <row r="142" s="14" customFormat="1">
      <c r="A142" s="14"/>
      <c r="B142" s="231"/>
      <c r="C142" s="232"/>
      <c r="D142" s="222" t="s">
        <v>129</v>
      </c>
      <c r="E142" s="233" t="s">
        <v>19</v>
      </c>
      <c r="F142" s="234" t="s">
        <v>179</v>
      </c>
      <c r="G142" s="232"/>
      <c r="H142" s="235">
        <v>6.1600000000000001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1" t="s">
        <v>129</v>
      </c>
      <c r="AU142" s="241" t="s">
        <v>81</v>
      </c>
      <c r="AV142" s="14" t="s">
        <v>81</v>
      </c>
      <c r="AW142" s="14" t="s">
        <v>33</v>
      </c>
      <c r="AX142" s="14" t="s">
        <v>71</v>
      </c>
      <c r="AY142" s="241" t="s">
        <v>118</v>
      </c>
    </row>
    <row r="143" s="15" customFormat="1">
      <c r="A143" s="15"/>
      <c r="B143" s="242"/>
      <c r="C143" s="243"/>
      <c r="D143" s="222" t="s">
        <v>129</v>
      </c>
      <c r="E143" s="244" t="s">
        <v>19</v>
      </c>
      <c r="F143" s="245" t="s">
        <v>132</v>
      </c>
      <c r="G143" s="243"/>
      <c r="H143" s="246">
        <v>130.58000000000001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2" t="s">
        <v>129</v>
      </c>
      <c r="AU143" s="252" t="s">
        <v>81</v>
      </c>
      <c r="AV143" s="15" t="s">
        <v>125</v>
      </c>
      <c r="AW143" s="15" t="s">
        <v>33</v>
      </c>
      <c r="AX143" s="15" t="s">
        <v>79</v>
      </c>
      <c r="AY143" s="252" t="s">
        <v>118</v>
      </c>
    </row>
    <row r="144" s="2" customFormat="1" ht="24.15" customHeight="1">
      <c r="A144" s="40"/>
      <c r="B144" s="41"/>
      <c r="C144" s="202" t="s">
        <v>180</v>
      </c>
      <c r="D144" s="202" t="s">
        <v>120</v>
      </c>
      <c r="E144" s="203" t="s">
        <v>181</v>
      </c>
      <c r="F144" s="204" t="s">
        <v>182</v>
      </c>
      <c r="G144" s="205" t="s">
        <v>175</v>
      </c>
      <c r="H144" s="206">
        <v>7834.8000000000002</v>
      </c>
      <c r="I144" s="207"/>
      <c r="J144" s="208">
        <f>ROUND(I144*H144,2)</f>
        <v>0</v>
      </c>
      <c r="K144" s="204" t="s">
        <v>124</v>
      </c>
      <c r="L144" s="46"/>
      <c r="M144" s="209" t="s">
        <v>19</v>
      </c>
      <c r="N144" s="210" t="s">
        <v>42</v>
      </c>
      <c r="O144" s="86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3" t="s">
        <v>125</v>
      </c>
      <c r="AT144" s="213" t="s">
        <v>120</v>
      </c>
      <c r="AU144" s="213" t="s">
        <v>81</v>
      </c>
      <c r="AY144" s="19" t="s">
        <v>118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9" t="s">
        <v>79</v>
      </c>
      <c r="BK144" s="214">
        <f>ROUND(I144*H144,2)</f>
        <v>0</v>
      </c>
      <c r="BL144" s="19" t="s">
        <v>125</v>
      </c>
      <c r="BM144" s="213" t="s">
        <v>183</v>
      </c>
    </row>
    <row r="145" s="2" customFormat="1">
      <c r="A145" s="40"/>
      <c r="B145" s="41"/>
      <c r="C145" s="42"/>
      <c r="D145" s="215" t="s">
        <v>127</v>
      </c>
      <c r="E145" s="42"/>
      <c r="F145" s="216" t="s">
        <v>184</v>
      </c>
      <c r="G145" s="42"/>
      <c r="H145" s="42"/>
      <c r="I145" s="217"/>
      <c r="J145" s="42"/>
      <c r="K145" s="42"/>
      <c r="L145" s="46"/>
      <c r="M145" s="218"/>
      <c r="N145" s="21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127</v>
      </c>
      <c r="AU145" s="19" t="s">
        <v>81</v>
      </c>
    </row>
    <row r="146" s="14" customFormat="1">
      <c r="A146" s="14"/>
      <c r="B146" s="231"/>
      <c r="C146" s="232"/>
      <c r="D146" s="222" t="s">
        <v>129</v>
      </c>
      <c r="E146" s="233" t="s">
        <v>19</v>
      </c>
      <c r="F146" s="234" t="s">
        <v>185</v>
      </c>
      <c r="G146" s="232"/>
      <c r="H146" s="235">
        <v>7834.8000000000002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1" t="s">
        <v>129</v>
      </c>
      <c r="AU146" s="241" t="s">
        <v>81</v>
      </c>
      <c r="AV146" s="14" t="s">
        <v>81</v>
      </c>
      <c r="AW146" s="14" t="s">
        <v>33</v>
      </c>
      <c r="AX146" s="14" t="s">
        <v>71</v>
      </c>
      <c r="AY146" s="241" t="s">
        <v>118</v>
      </c>
    </row>
    <row r="147" s="15" customFormat="1">
      <c r="A147" s="15"/>
      <c r="B147" s="242"/>
      <c r="C147" s="243"/>
      <c r="D147" s="222" t="s">
        <v>129</v>
      </c>
      <c r="E147" s="244" t="s">
        <v>19</v>
      </c>
      <c r="F147" s="245" t="s">
        <v>132</v>
      </c>
      <c r="G147" s="243"/>
      <c r="H147" s="246">
        <v>7834.8000000000002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2" t="s">
        <v>129</v>
      </c>
      <c r="AU147" s="252" t="s">
        <v>81</v>
      </c>
      <c r="AV147" s="15" t="s">
        <v>125</v>
      </c>
      <c r="AW147" s="15" t="s">
        <v>33</v>
      </c>
      <c r="AX147" s="15" t="s">
        <v>79</v>
      </c>
      <c r="AY147" s="252" t="s">
        <v>118</v>
      </c>
    </row>
    <row r="148" s="2" customFormat="1" ht="24.15" customHeight="1">
      <c r="A148" s="40"/>
      <c r="B148" s="41"/>
      <c r="C148" s="202" t="s">
        <v>186</v>
      </c>
      <c r="D148" s="202" t="s">
        <v>120</v>
      </c>
      <c r="E148" s="203" t="s">
        <v>187</v>
      </c>
      <c r="F148" s="204" t="s">
        <v>188</v>
      </c>
      <c r="G148" s="205" t="s">
        <v>175</v>
      </c>
      <c r="H148" s="206">
        <v>130.58000000000001</v>
      </c>
      <c r="I148" s="207"/>
      <c r="J148" s="208">
        <f>ROUND(I148*H148,2)</f>
        <v>0</v>
      </c>
      <c r="K148" s="204" t="s">
        <v>124</v>
      </c>
      <c r="L148" s="46"/>
      <c r="M148" s="209" t="s">
        <v>19</v>
      </c>
      <c r="N148" s="210" t="s">
        <v>42</v>
      </c>
      <c r="O148" s="86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3" t="s">
        <v>125</v>
      </c>
      <c r="AT148" s="213" t="s">
        <v>120</v>
      </c>
      <c r="AU148" s="213" t="s">
        <v>81</v>
      </c>
      <c r="AY148" s="19" t="s">
        <v>118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9" t="s">
        <v>79</v>
      </c>
      <c r="BK148" s="214">
        <f>ROUND(I148*H148,2)</f>
        <v>0</v>
      </c>
      <c r="BL148" s="19" t="s">
        <v>125</v>
      </c>
      <c r="BM148" s="213" t="s">
        <v>189</v>
      </c>
    </row>
    <row r="149" s="2" customFormat="1">
      <c r="A149" s="40"/>
      <c r="B149" s="41"/>
      <c r="C149" s="42"/>
      <c r="D149" s="215" t="s">
        <v>127</v>
      </c>
      <c r="E149" s="42"/>
      <c r="F149" s="216" t="s">
        <v>190</v>
      </c>
      <c r="G149" s="42"/>
      <c r="H149" s="42"/>
      <c r="I149" s="217"/>
      <c r="J149" s="42"/>
      <c r="K149" s="42"/>
      <c r="L149" s="46"/>
      <c r="M149" s="218"/>
      <c r="N149" s="219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127</v>
      </c>
      <c r="AU149" s="19" t="s">
        <v>81</v>
      </c>
    </row>
    <row r="150" s="14" customFormat="1">
      <c r="A150" s="14"/>
      <c r="B150" s="231"/>
      <c r="C150" s="232"/>
      <c r="D150" s="222" t="s">
        <v>129</v>
      </c>
      <c r="E150" s="233" t="s">
        <v>19</v>
      </c>
      <c r="F150" s="234" t="s">
        <v>178</v>
      </c>
      <c r="G150" s="232"/>
      <c r="H150" s="235">
        <v>118.26000000000001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129</v>
      </c>
      <c r="AU150" s="241" t="s">
        <v>81</v>
      </c>
      <c r="AV150" s="14" t="s">
        <v>81</v>
      </c>
      <c r="AW150" s="14" t="s">
        <v>33</v>
      </c>
      <c r="AX150" s="14" t="s">
        <v>71</v>
      </c>
      <c r="AY150" s="241" t="s">
        <v>118</v>
      </c>
    </row>
    <row r="151" s="14" customFormat="1">
      <c r="A151" s="14"/>
      <c r="B151" s="231"/>
      <c r="C151" s="232"/>
      <c r="D151" s="222" t="s">
        <v>129</v>
      </c>
      <c r="E151" s="233" t="s">
        <v>19</v>
      </c>
      <c r="F151" s="234" t="s">
        <v>179</v>
      </c>
      <c r="G151" s="232"/>
      <c r="H151" s="235">
        <v>6.1600000000000001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129</v>
      </c>
      <c r="AU151" s="241" t="s">
        <v>81</v>
      </c>
      <c r="AV151" s="14" t="s">
        <v>81</v>
      </c>
      <c r="AW151" s="14" t="s">
        <v>33</v>
      </c>
      <c r="AX151" s="14" t="s">
        <v>71</v>
      </c>
      <c r="AY151" s="241" t="s">
        <v>118</v>
      </c>
    </row>
    <row r="152" s="14" customFormat="1">
      <c r="A152" s="14"/>
      <c r="B152" s="231"/>
      <c r="C152" s="232"/>
      <c r="D152" s="222" t="s">
        <v>129</v>
      </c>
      <c r="E152" s="233" t="s">
        <v>19</v>
      </c>
      <c r="F152" s="234" t="s">
        <v>179</v>
      </c>
      <c r="G152" s="232"/>
      <c r="H152" s="235">
        <v>6.1600000000000001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1" t="s">
        <v>129</v>
      </c>
      <c r="AU152" s="241" t="s">
        <v>81</v>
      </c>
      <c r="AV152" s="14" t="s">
        <v>81</v>
      </c>
      <c r="AW152" s="14" t="s">
        <v>33</v>
      </c>
      <c r="AX152" s="14" t="s">
        <v>71</v>
      </c>
      <c r="AY152" s="241" t="s">
        <v>118</v>
      </c>
    </row>
    <row r="153" s="15" customFormat="1">
      <c r="A153" s="15"/>
      <c r="B153" s="242"/>
      <c r="C153" s="243"/>
      <c r="D153" s="222" t="s">
        <v>129</v>
      </c>
      <c r="E153" s="244" t="s">
        <v>19</v>
      </c>
      <c r="F153" s="245" t="s">
        <v>132</v>
      </c>
      <c r="G153" s="243"/>
      <c r="H153" s="246">
        <v>130.58000000000001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2" t="s">
        <v>129</v>
      </c>
      <c r="AU153" s="252" t="s">
        <v>81</v>
      </c>
      <c r="AV153" s="15" t="s">
        <v>125</v>
      </c>
      <c r="AW153" s="15" t="s">
        <v>33</v>
      </c>
      <c r="AX153" s="15" t="s">
        <v>79</v>
      </c>
      <c r="AY153" s="252" t="s">
        <v>118</v>
      </c>
    </row>
    <row r="154" s="2" customFormat="1" ht="24.15" customHeight="1">
      <c r="A154" s="40"/>
      <c r="B154" s="41"/>
      <c r="C154" s="202" t="s">
        <v>191</v>
      </c>
      <c r="D154" s="202" t="s">
        <v>120</v>
      </c>
      <c r="E154" s="203" t="s">
        <v>192</v>
      </c>
      <c r="F154" s="204" t="s">
        <v>193</v>
      </c>
      <c r="G154" s="205" t="s">
        <v>175</v>
      </c>
      <c r="H154" s="206">
        <v>72</v>
      </c>
      <c r="I154" s="207"/>
      <c r="J154" s="208">
        <f>ROUND(I154*H154,2)</f>
        <v>0</v>
      </c>
      <c r="K154" s="204" t="s">
        <v>124</v>
      </c>
      <c r="L154" s="46"/>
      <c r="M154" s="209" t="s">
        <v>19</v>
      </c>
      <c r="N154" s="210" t="s">
        <v>42</v>
      </c>
      <c r="O154" s="86"/>
      <c r="P154" s="211">
        <f>O154*H154</f>
        <v>0</v>
      </c>
      <c r="Q154" s="211">
        <v>0.00012999999999999999</v>
      </c>
      <c r="R154" s="211">
        <f>Q154*H154</f>
        <v>0.0093599999999999985</v>
      </c>
      <c r="S154" s="211">
        <v>0</v>
      </c>
      <c r="T154" s="21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3" t="s">
        <v>125</v>
      </c>
      <c r="AT154" s="213" t="s">
        <v>120</v>
      </c>
      <c r="AU154" s="213" t="s">
        <v>81</v>
      </c>
      <c r="AY154" s="19" t="s">
        <v>118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9" t="s">
        <v>79</v>
      </c>
      <c r="BK154" s="214">
        <f>ROUND(I154*H154,2)</f>
        <v>0</v>
      </c>
      <c r="BL154" s="19" t="s">
        <v>125</v>
      </c>
      <c r="BM154" s="213" t="s">
        <v>194</v>
      </c>
    </row>
    <row r="155" s="2" customFormat="1">
      <c r="A155" s="40"/>
      <c r="B155" s="41"/>
      <c r="C155" s="42"/>
      <c r="D155" s="215" t="s">
        <v>127</v>
      </c>
      <c r="E155" s="42"/>
      <c r="F155" s="216" t="s">
        <v>195</v>
      </c>
      <c r="G155" s="42"/>
      <c r="H155" s="42"/>
      <c r="I155" s="217"/>
      <c r="J155" s="42"/>
      <c r="K155" s="42"/>
      <c r="L155" s="46"/>
      <c r="M155" s="218"/>
      <c r="N155" s="219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127</v>
      </c>
      <c r="AU155" s="19" t="s">
        <v>81</v>
      </c>
    </row>
    <row r="156" s="14" customFormat="1">
      <c r="A156" s="14"/>
      <c r="B156" s="231"/>
      <c r="C156" s="232"/>
      <c r="D156" s="222" t="s">
        <v>129</v>
      </c>
      <c r="E156" s="233" t="s">
        <v>19</v>
      </c>
      <c r="F156" s="234" t="s">
        <v>196</v>
      </c>
      <c r="G156" s="232"/>
      <c r="H156" s="235">
        <v>72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1" t="s">
        <v>129</v>
      </c>
      <c r="AU156" s="241" t="s">
        <v>81</v>
      </c>
      <c r="AV156" s="14" t="s">
        <v>81</v>
      </c>
      <c r="AW156" s="14" t="s">
        <v>33</v>
      </c>
      <c r="AX156" s="14" t="s">
        <v>71</v>
      </c>
      <c r="AY156" s="241" t="s">
        <v>118</v>
      </c>
    </row>
    <row r="157" s="15" customFormat="1">
      <c r="A157" s="15"/>
      <c r="B157" s="242"/>
      <c r="C157" s="243"/>
      <c r="D157" s="222" t="s">
        <v>129</v>
      </c>
      <c r="E157" s="244" t="s">
        <v>19</v>
      </c>
      <c r="F157" s="245" t="s">
        <v>132</v>
      </c>
      <c r="G157" s="243"/>
      <c r="H157" s="246">
        <v>72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2" t="s">
        <v>129</v>
      </c>
      <c r="AU157" s="252" t="s">
        <v>81</v>
      </c>
      <c r="AV157" s="15" t="s">
        <v>125</v>
      </c>
      <c r="AW157" s="15" t="s">
        <v>33</v>
      </c>
      <c r="AX157" s="15" t="s">
        <v>79</v>
      </c>
      <c r="AY157" s="252" t="s">
        <v>118</v>
      </c>
    </row>
    <row r="158" s="2" customFormat="1" ht="24.15" customHeight="1">
      <c r="A158" s="40"/>
      <c r="B158" s="41"/>
      <c r="C158" s="202" t="s">
        <v>197</v>
      </c>
      <c r="D158" s="202" t="s">
        <v>120</v>
      </c>
      <c r="E158" s="203" t="s">
        <v>198</v>
      </c>
      <c r="F158" s="204" t="s">
        <v>199</v>
      </c>
      <c r="G158" s="205" t="s">
        <v>200</v>
      </c>
      <c r="H158" s="206">
        <v>40</v>
      </c>
      <c r="I158" s="207"/>
      <c r="J158" s="208">
        <f>ROUND(I158*H158,2)</f>
        <v>0</v>
      </c>
      <c r="K158" s="204" t="s">
        <v>124</v>
      </c>
      <c r="L158" s="46"/>
      <c r="M158" s="209" t="s">
        <v>19</v>
      </c>
      <c r="N158" s="210" t="s">
        <v>42</v>
      </c>
      <c r="O158" s="86"/>
      <c r="P158" s="211">
        <f>O158*H158</f>
        <v>0</v>
      </c>
      <c r="Q158" s="211">
        <v>2.0000000000000002E-05</v>
      </c>
      <c r="R158" s="211">
        <f>Q158*H158</f>
        <v>0.00080000000000000004</v>
      </c>
      <c r="S158" s="211">
        <v>0</v>
      </c>
      <c r="T158" s="212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3" t="s">
        <v>125</v>
      </c>
      <c r="AT158" s="213" t="s">
        <v>120</v>
      </c>
      <c r="AU158" s="213" t="s">
        <v>81</v>
      </c>
      <c r="AY158" s="19" t="s">
        <v>118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9" t="s">
        <v>79</v>
      </c>
      <c r="BK158" s="214">
        <f>ROUND(I158*H158,2)</f>
        <v>0</v>
      </c>
      <c r="BL158" s="19" t="s">
        <v>125</v>
      </c>
      <c r="BM158" s="213" t="s">
        <v>201</v>
      </c>
    </row>
    <row r="159" s="2" customFormat="1">
      <c r="A159" s="40"/>
      <c r="B159" s="41"/>
      <c r="C159" s="42"/>
      <c r="D159" s="215" t="s">
        <v>127</v>
      </c>
      <c r="E159" s="42"/>
      <c r="F159" s="216" t="s">
        <v>202</v>
      </c>
      <c r="G159" s="42"/>
      <c r="H159" s="42"/>
      <c r="I159" s="217"/>
      <c r="J159" s="42"/>
      <c r="K159" s="42"/>
      <c r="L159" s="46"/>
      <c r="M159" s="218"/>
      <c r="N159" s="219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127</v>
      </c>
      <c r="AU159" s="19" t="s">
        <v>81</v>
      </c>
    </row>
    <row r="160" s="13" customFormat="1">
      <c r="A160" s="13"/>
      <c r="B160" s="220"/>
      <c r="C160" s="221"/>
      <c r="D160" s="222" t="s">
        <v>129</v>
      </c>
      <c r="E160" s="223" t="s">
        <v>19</v>
      </c>
      <c r="F160" s="224" t="s">
        <v>203</v>
      </c>
      <c r="G160" s="221"/>
      <c r="H160" s="223" t="s">
        <v>19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129</v>
      </c>
      <c r="AU160" s="230" t="s">
        <v>81</v>
      </c>
      <c r="AV160" s="13" t="s">
        <v>79</v>
      </c>
      <c r="AW160" s="13" t="s">
        <v>33</v>
      </c>
      <c r="AX160" s="13" t="s">
        <v>71</v>
      </c>
      <c r="AY160" s="230" t="s">
        <v>118</v>
      </c>
    </row>
    <row r="161" s="14" customFormat="1">
      <c r="A161" s="14"/>
      <c r="B161" s="231"/>
      <c r="C161" s="232"/>
      <c r="D161" s="222" t="s">
        <v>129</v>
      </c>
      <c r="E161" s="233" t="s">
        <v>19</v>
      </c>
      <c r="F161" s="234" t="s">
        <v>204</v>
      </c>
      <c r="G161" s="232"/>
      <c r="H161" s="235">
        <v>40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129</v>
      </c>
      <c r="AU161" s="241" t="s">
        <v>81</v>
      </c>
      <c r="AV161" s="14" t="s">
        <v>81</v>
      </c>
      <c r="AW161" s="14" t="s">
        <v>33</v>
      </c>
      <c r="AX161" s="14" t="s">
        <v>71</v>
      </c>
      <c r="AY161" s="241" t="s">
        <v>118</v>
      </c>
    </row>
    <row r="162" s="15" customFormat="1">
      <c r="A162" s="15"/>
      <c r="B162" s="242"/>
      <c r="C162" s="243"/>
      <c r="D162" s="222" t="s">
        <v>129</v>
      </c>
      <c r="E162" s="244" t="s">
        <v>19</v>
      </c>
      <c r="F162" s="245" t="s">
        <v>132</v>
      </c>
      <c r="G162" s="243"/>
      <c r="H162" s="246">
        <v>40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2" t="s">
        <v>129</v>
      </c>
      <c r="AU162" s="252" t="s">
        <v>81</v>
      </c>
      <c r="AV162" s="15" t="s">
        <v>125</v>
      </c>
      <c r="AW162" s="15" t="s">
        <v>33</v>
      </c>
      <c r="AX162" s="15" t="s">
        <v>79</v>
      </c>
      <c r="AY162" s="252" t="s">
        <v>118</v>
      </c>
    </row>
    <row r="163" s="2" customFormat="1" ht="21.75" customHeight="1">
      <c r="A163" s="40"/>
      <c r="B163" s="41"/>
      <c r="C163" s="202" t="s">
        <v>205</v>
      </c>
      <c r="D163" s="202" t="s">
        <v>120</v>
      </c>
      <c r="E163" s="203" t="s">
        <v>206</v>
      </c>
      <c r="F163" s="204" t="s">
        <v>207</v>
      </c>
      <c r="G163" s="205" t="s">
        <v>200</v>
      </c>
      <c r="H163" s="206">
        <v>40</v>
      </c>
      <c r="I163" s="207"/>
      <c r="J163" s="208">
        <f>ROUND(I163*H163,2)</f>
        <v>0</v>
      </c>
      <c r="K163" s="204" t="s">
        <v>124</v>
      </c>
      <c r="L163" s="46"/>
      <c r="M163" s="209" t="s">
        <v>19</v>
      </c>
      <c r="N163" s="210" t="s">
        <v>42</v>
      </c>
      <c r="O163" s="86"/>
      <c r="P163" s="211">
        <f>O163*H163</f>
        <v>0</v>
      </c>
      <c r="Q163" s="211">
        <v>0.00027999999999999998</v>
      </c>
      <c r="R163" s="211">
        <f>Q163*H163</f>
        <v>0.011199999999999998</v>
      </c>
      <c r="S163" s="211">
        <v>0</v>
      </c>
      <c r="T163" s="21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3" t="s">
        <v>125</v>
      </c>
      <c r="AT163" s="213" t="s">
        <v>120</v>
      </c>
      <c r="AU163" s="213" t="s">
        <v>81</v>
      </c>
      <c r="AY163" s="19" t="s">
        <v>118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9" t="s">
        <v>79</v>
      </c>
      <c r="BK163" s="214">
        <f>ROUND(I163*H163,2)</f>
        <v>0</v>
      </c>
      <c r="BL163" s="19" t="s">
        <v>125</v>
      </c>
      <c r="BM163" s="213" t="s">
        <v>208</v>
      </c>
    </row>
    <row r="164" s="2" customFormat="1">
      <c r="A164" s="40"/>
      <c r="B164" s="41"/>
      <c r="C164" s="42"/>
      <c r="D164" s="215" t="s">
        <v>127</v>
      </c>
      <c r="E164" s="42"/>
      <c r="F164" s="216" t="s">
        <v>209</v>
      </c>
      <c r="G164" s="42"/>
      <c r="H164" s="42"/>
      <c r="I164" s="217"/>
      <c r="J164" s="42"/>
      <c r="K164" s="42"/>
      <c r="L164" s="46"/>
      <c r="M164" s="218"/>
      <c r="N164" s="219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127</v>
      </c>
      <c r="AU164" s="19" t="s">
        <v>81</v>
      </c>
    </row>
    <row r="165" s="13" customFormat="1">
      <c r="A165" s="13"/>
      <c r="B165" s="220"/>
      <c r="C165" s="221"/>
      <c r="D165" s="222" t="s">
        <v>129</v>
      </c>
      <c r="E165" s="223" t="s">
        <v>19</v>
      </c>
      <c r="F165" s="224" t="s">
        <v>203</v>
      </c>
      <c r="G165" s="221"/>
      <c r="H165" s="223" t="s">
        <v>19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129</v>
      </c>
      <c r="AU165" s="230" t="s">
        <v>81</v>
      </c>
      <c r="AV165" s="13" t="s">
        <v>79</v>
      </c>
      <c r="AW165" s="13" t="s">
        <v>33</v>
      </c>
      <c r="AX165" s="13" t="s">
        <v>71</v>
      </c>
      <c r="AY165" s="230" t="s">
        <v>118</v>
      </c>
    </row>
    <row r="166" s="14" customFormat="1">
      <c r="A166" s="14"/>
      <c r="B166" s="231"/>
      <c r="C166" s="232"/>
      <c r="D166" s="222" t="s">
        <v>129</v>
      </c>
      <c r="E166" s="233" t="s">
        <v>19</v>
      </c>
      <c r="F166" s="234" t="s">
        <v>204</v>
      </c>
      <c r="G166" s="232"/>
      <c r="H166" s="235">
        <v>40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1" t="s">
        <v>129</v>
      </c>
      <c r="AU166" s="241" t="s">
        <v>81</v>
      </c>
      <c r="AV166" s="14" t="s">
        <v>81</v>
      </c>
      <c r="AW166" s="14" t="s">
        <v>33</v>
      </c>
      <c r="AX166" s="14" t="s">
        <v>71</v>
      </c>
      <c r="AY166" s="241" t="s">
        <v>118</v>
      </c>
    </row>
    <row r="167" s="15" customFormat="1">
      <c r="A167" s="15"/>
      <c r="B167" s="242"/>
      <c r="C167" s="243"/>
      <c r="D167" s="222" t="s">
        <v>129</v>
      </c>
      <c r="E167" s="244" t="s">
        <v>19</v>
      </c>
      <c r="F167" s="245" t="s">
        <v>132</v>
      </c>
      <c r="G167" s="243"/>
      <c r="H167" s="246">
        <v>40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2" t="s">
        <v>129</v>
      </c>
      <c r="AU167" s="252" t="s">
        <v>81</v>
      </c>
      <c r="AV167" s="15" t="s">
        <v>125</v>
      </c>
      <c r="AW167" s="15" t="s">
        <v>33</v>
      </c>
      <c r="AX167" s="15" t="s">
        <v>79</v>
      </c>
      <c r="AY167" s="252" t="s">
        <v>118</v>
      </c>
    </row>
    <row r="168" s="12" customFormat="1" ht="22.8" customHeight="1">
      <c r="A168" s="12"/>
      <c r="B168" s="186"/>
      <c r="C168" s="187"/>
      <c r="D168" s="188" t="s">
        <v>70</v>
      </c>
      <c r="E168" s="200" t="s">
        <v>210</v>
      </c>
      <c r="F168" s="200" t="s">
        <v>211</v>
      </c>
      <c r="G168" s="187"/>
      <c r="H168" s="187"/>
      <c r="I168" s="190"/>
      <c r="J168" s="201">
        <f>BK168</f>
        <v>0</v>
      </c>
      <c r="K168" s="187"/>
      <c r="L168" s="192"/>
      <c r="M168" s="193"/>
      <c r="N168" s="194"/>
      <c r="O168" s="194"/>
      <c r="P168" s="195">
        <f>SUM(P169:P170)</f>
        <v>0</v>
      </c>
      <c r="Q168" s="194"/>
      <c r="R168" s="195">
        <f>SUM(R169:R170)</f>
        <v>0</v>
      </c>
      <c r="S168" s="194"/>
      <c r="T168" s="196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7" t="s">
        <v>79</v>
      </c>
      <c r="AT168" s="198" t="s">
        <v>70</v>
      </c>
      <c r="AU168" s="198" t="s">
        <v>79</v>
      </c>
      <c r="AY168" s="197" t="s">
        <v>118</v>
      </c>
      <c r="BK168" s="199">
        <f>SUM(BK169:BK170)</f>
        <v>0</v>
      </c>
    </row>
    <row r="169" s="2" customFormat="1" ht="33" customHeight="1">
      <c r="A169" s="40"/>
      <c r="B169" s="41"/>
      <c r="C169" s="202" t="s">
        <v>8</v>
      </c>
      <c r="D169" s="202" t="s">
        <v>120</v>
      </c>
      <c r="E169" s="203" t="s">
        <v>212</v>
      </c>
      <c r="F169" s="204" t="s">
        <v>213</v>
      </c>
      <c r="G169" s="205" t="s">
        <v>155</v>
      </c>
      <c r="H169" s="206">
        <v>10.509</v>
      </c>
      <c r="I169" s="207"/>
      <c r="J169" s="208">
        <f>ROUND(I169*H169,2)</f>
        <v>0</v>
      </c>
      <c r="K169" s="204" t="s">
        <v>124</v>
      </c>
      <c r="L169" s="46"/>
      <c r="M169" s="209" t="s">
        <v>19</v>
      </c>
      <c r="N169" s="210" t="s">
        <v>42</v>
      </c>
      <c r="O169" s="86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3" t="s">
        <v>125</v>
      </c>
      <c r="AT169" s="213" t="s">
        <v>120</v>
      </c>
      <c r="AU169" s="213" t="s">
        <v>81</v>
      </c>
      <c r="AY169" s="19" t="s">
        <v>118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9" t="s">
        <v>79</v>
      </c>
      <c r="BK169" s="214">
        <f>ROUND(I169*H169,2)</f>
        <v>0</v>
      </c>
      <c r="BL169" s="19" t="s">
        <v>125</v>
      </c>
      <c r="BM169" s="213" t="s">
        <v>214</v>
      </c>
    </row>
    <row r="170" s="2" customFormat="1">
      <c r="A170" s="40"/>
      <c r="B170" s="41"/>
      <c r="C170" s="42"/>
      <c r="D170" s="215" t="s">
        <v>127</v>
      </c>
      <c r="E170" s="42"/>
      <c r="F170" s="216" t="s">
        <v>215</v>
      </c>
      <c r="G170" s="42"/>
      <c r="H170" s="42"/>
      <c r="I170" s="217"/>
      <c r="J170" s="42"/>
      <c r="K170" s="42"/>
      <c r="L170" s="46"/>
      <c r="M170" s="218"/>
      <c r="N170" s="219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127</v>
      </c>
      <c r="AU170" s="19" t="s">
        <v>81</v>
      </c>
    </row>
    <row r="171" s="12" customFormat="1" ht="25.92" customHeight="1">
      <c r="A171" s="12"/>
      <c r="B171" s="186"/>
      <c r="C171" s="187"/>
      <c r="D171" s="188" t="s">
        <v>70</v>
      </c>
      <c r="E171" s="189" t="s">
        <v>216</v>
      </c>
      <c r="F171" s="189" t="s">
        <v>217</v>
      </c>
      <c r="G171" s="187"/>
      <c r="H171" s="187"/>
      <c r="I171" s="190"/>
      <c r="J171" s="191">
        <f>BK171</f>
        <v>0</v>
      </c>
      <c r="K171" s="187"/>
      <c r="L171" s="192"/>
      <c r="M171" s="193"/>
      <c r="N171" s="194"/>
      <c r="O171" s="194"/>
      <c r="P171" s="195">
        <f>P172+P292+P330+P343+P350+P405+P416</f>
        <v>0</v>
      </c>
      <c r="Q171" s="194"/>
      <c r="R171" s="195">
        <f>R172+R292+R330+R343+R350+R405+R416</f>
        <v>7.8911457</v>
      </c>
      <c r="S171" s="194"/>
      <c r="T171" s="196">
        <f>T172+T292+T330+T343+T350+T405+T416</f>
        <v>0.95320000000000005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7" t="s">
        <v>81</v>
      </c>
      <c r="AT171" s="198" t="s">
        <v>70</v>
      </c>
      <c r="AU171" s="198" t="s">
        <v>71</v>
      </c>
      <c r="AY171" s="197" t="s">
        <v>118</v>
      </c>
      <c r="BK171" s="199">
        <f>BK172+BK292+BK330+BK343+BK350+BK405+BK416</f>
        <v>0</v>
      </c>
    </row>
    <row r="172" s="12" customFormat="1" ht="22.8" customHeight="1">
      <c r="A172" s="12"/>
      <c r="B172" s="186"/>
      <c r="C172" s="187"/>
      <c r="D172" s="188" t="s">
        <v>70</v>
      </c>
      <c r="E172" s="200" t="s">
        <v>218</v>
      </c>
      <c r="F172" s="200" t="s">
        <v>219</v>
      </c>
      <c r="G172" s="187"/>
      <c r="H172" s="187"/>
      <c r="I172" s="190"/>
      <c r="J172" s="201">
        <f>BK172</f>
        <v>0</v>
      </c>
      <c r="K172" s="187"/>
      <c r="L172" s="192"/>
      <c r="M172" s="193"/>
      <c r="N172" s="194"/>
      <c r="O172" s="194"/>
      <c r="P172" s="195">
        <f>SUM(P173:P291)</f>
        <v>0</v>
      </c>
      <c r="Q172" s="194"/>
      <c r="R172" s="195">
        <f>SUM(R173:R291)</f>
        <v>5.5710390600000004</v>
      </c>
      <c r="S172" s="194"/>
      <c r="T172" s="196">
        <f>SUM(T173:T291)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7" t="s">
        <v>81</v>
      </c>
      <c r="AT172" s="198" t="s">
        <v>70</v>
      </c>
      <c r="AU172" s="198" t="s">
        <v>79</v>
      </c>
      <c r="AY172" s="197" t="s">
        <v>118</v>
      </c>
      <c r="BK172" s="199">
        <f>SUM(BK173:BK291)</f>
        <v>0</v>
      </c>
    </row>
    <row r="173" s="2" customFormat="1" ht="16.5" customHeight="1">
      <c r="A173" s="40"/>
      <c r="B173" s="41"/>
      <c r="C173" s="202" t="s">
        <v>220</v>
      </c>
      <c r="D173" s="202" t="s">
        <v>120</v>
      </c>
      <c r="E173" s="203" t="s">
        <v>221</v>
      </c>
      <c r="F173" s="204" t="s">
        <v>222</v>
      </c>
      <c r="G173" s="205" t="s">
        <v>123</v>
      </c>
      <c r="H173" s="206">
        <v>0.26800000000000002</v>
      </c>
      <c r="I173" s="207"/>
      <c r="J173" s="208">
        <f>ROUND(I173*H173,2)</f>
        <v>0</v>
      </c>
      <c r="K173" s="204" t="s">
        <v>124</v>
      </c>
      <c r="L173" s="46"/>
      <c r="M173" s="209" t="s">
        <v>19</v>
      </c>
      <c r="N173" s="210" t="s">
        <v>42</v>
      </c>
      <c r="O173" s="86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3" t="s">
        <v>220</v>
      </c>
      <c r="AT173" s="213" t="s">
        <v>120</v>
      </c>
      <c r="AU173" s="213" t="s">
        <v>81</v>
      </c>
      <c r="AY173" s="19" t="s">
        <v>118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9" t="s">
        <v>79</v>
      </c>
      <c r="BK173" s="214">
        <f>ROUND(I173*H173,2)</f>
        <v>0</v>
      </c>
      <c r="BL173" s="19" t="s">
        <v>220</v>
      </c>
      <c r="BM173" s="213" t="s">
        <v>223</v>
      </c>
    </row>
    <row r="174" s="2" customFormat="1">
      <c r="A174" s="40"/>
      <c r="B174" s="41"/>
      <c r="C174" s="42"/>
      <c r="D174" s="215" t="s">
        <v>127</v>
      </c>
      <c r="E174" s="42"/>
      <c r="F174" s="216" t="s">
        <v>224</v>
      </c>
      <c r="G174" s="42"/>
      <c r="H174" s="42"/>
      <c r="I174" s="217"/>
      <c r="J174" s="42"/>
      <c r="K174" s="42"/>
      <c r="L174" s="46"/>
      <c r="M174" s="218"/>
      <c r="N174" s="219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127</v>
      </c>
      <c r="AU174" s="19" t="s">
        <v>81</v>
      </c>
    </row>
    <row r="175" s="13" customFormat="1">
      <c r="A175" s="13"/>
      <c r="B175" s="220"/>
      <c r="C175" s="221"/>
      <c r="D175" s="222" t="s">
        <v>129</v>
      </c>
      <c r="E175" s="223" t="s">
        <v>19</v>
      </c>
      <c r="F175" s="224" t="s">
        <v>225</v>
      </c>
      <c r="G175" s="221"/>
      <c r="H175" s="223" t="s">
        <v>19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129</v>
      </c>
      <c r="AU175" s="230" t="s">
        <v>81</v>
      </c>
      <c r="AV175" s="13" t="s">
        <v>79</v>
      </c>
      <c r="AW175" s="13" t="s">
        <v>33</v>
      </c>
      <c r="AX175" s="13" t="s">
        <v>71</v>
      </c>
      <c r="AY175" s="230" t="s">
        <v>118</v>
      </c>
    </row>
    <row r="176" s="14" customFormat="1">
      <c r="A176" s="14"/>
      <c r="B176" s="231"/>
      <c r="C176" s="232"/>
      <c r="D176" s="222" t="s">
        <v>129</v>
      </c>
      <c r="E176" s="233" t="s">
        <v>19</v>
      </c>
      <c r="F176" s="234" t="s">
        <v>226</v>
      </c>
      <c r="G176" s="232"/>
      <c r="H176" s="235">
        <v>0.26800000000000002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1" t="s">
        <v>129</v>
      </c>
      <c r="AU176" s="241" t="s">
        <v>81</v>
      </c>
      <c r="AV176" s="14" t="s">
        <v>81</v>
      </c>
      <c r="AW176" s="14" t="s">
        <v>33</v>
      </c>
      <c r="AX176" s="14" t="s">
        <v>71</v>
      </c>
      <c r="AY176" s="241" t="s">
        <v>118</v>
      </c>
    </row>
    <row r="177" s="15" customFormat="1">
      <c r="A177" s="15"/>
      <c r="B177" s="242"/>
      <c r="C177" s="243"/>
      <c r="D177" s="222" t="s">
        <v>129</v>
      </c>
      <c r="E177" s="244" t="s">
        <v>19</v>
      </c>
      <c r="F177" s="245" t="s">
        <v>132</v>
      </c>
      <c r="G177" s="243"/>
      <c r="H177" s="246">
        <v>0.26800000000000002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2" t="s">
        <v>129</v>
      </c>
      <c r="AU177" s="252" t="s">
        <v>81</v>
      </c>
      <c r="AV177" s="15" t="s">
        <v>125</v>
      </c>
      <c r="AW177" s="15" t="s">
        <v>33</v>
      </c>
      <c r="AX177" s="15" t="s">
        <v>79</v>
      </c>
      <c r="AY177" s="252" t="s">
        <v>118</v>
      </c>
    </row>
    <row r="178" s="2" customFormat="1" ht="24.15" customHeight="1">
      <c r="A178" s="40"/>
      <c r="B178" s="41"/>
      <c r="C178" s="202" t="s">
        <v>227</v>
      </c>
      <c r="D178" s="202" t="s">
        <v>120</v>
      </c>
      <c r="E178" s="203" t="s">
        <v>228</v>
      </c>
      <c r="F178" s="204" t="s">
        <v>229</v>
      </c>
      <c r="G178" s="205" t="s">
        <v>123</v>
      </c>
      <c r="H178" s="206">
        <v>10.289</v>
      </c>
      <c r="I178" s="207"/>
      <c r="J178" s="208">
        <f>ROUND(I178*H178,2)</f>
        <v>0</v>
      </c>
      <c r="K178" s="204" t="s">
        <v>124</v>
      </c>
      <c r="L178" s="46"/>
      <c r="M178" s="209" t="s">
        <v>19</v>
      </c>
      <c r="N178" s="210" t="s">
        <v>42</v>
      </c>
      <c r="O178" s="86"/>
      <c r="P178" s="211">
        <f>O178*H178</f>
        <v>0</v>
      </c>
      <c r="Q178" s="211">
        <v>0.00189</v>
      </c>
      <c r="R178" s="211">
        <f>Q178*H178</f>
        <v>0.019446209999999998</v>
      </c>
      <c r="S178" s="211">
        <v>0</v>
      </c>
      <c r="T178" s="212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3" t="s">
        <v>220</v>
      </c>
      <c r="AT178" s="213" t="s">
        <v>120</v>
      </c>
      <c r="AU178" s="213" t="s">
        <v>81</v>
      </c>
      <c r="AY178" s="19" t="s">
        <v>118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9" t="s">
        <v>79</v>
      </c>
      <c r="BK178" s="214">
        <f>ROUND(I178*H178,2)</f>
        <v>0</v>
      </c>
      <c r="BL178" s="19" t="s">
        <v>220</v>
      </c>
      <c r="BM178" s="213" t="s">
        <v>230</v>
      </c>
    </row>
    <row r="179" s="2" customFormat="1">
      <c r="A179" s="40"/>
      <c r="B179" s="41"/>
      <c r="C179" s="42"/>
      <c r="D179" s="215" t="s">
        <v>127</v>
      </c>
      <c r="E179" s="42"/>
      <c r="F179" s="216" t="s">
        <v>231</v>
      </c>
      <c r="G179" s="42"/>
      <c r="H179" s="42"/>
      <c r="I179" s="217"/>
      <c r="J179" s="42"/>
      <c r="K179" s="42"/>
      <c r="L179" s="46"/>
      <c r="M179" s="218"/>
      <c r="N179" s="219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127</v>
      </c>
      <c r="AU179" s="19" t="s">
        <v>81</v>
      </c>
    </row>
    <row r="180" s="13" customFormat="1">
      <c r="A180" s="13"/>
      <c r="B180" s="220"/>
      <c r="C180" s="221"/>
      <c r="D180" s="222" t="s">
        <v>129</v>
      </c>
      <c r="E180" s="223" t="s">
        <v>19</v>
      </c>
      <c r="F180" s="224" t="s">
        <v>225</v>
      </c>
      <c r="G180" s="221"/>
      <c r="H180" s="223" t="s">
        <v>19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129</v>
      </c>
      <c r="AU180" s="230" t="s">
        <v>81</v>
      </c>
      <c r="AV180" s="13" t="s">
        <v>79</v>
      </c>
      <c r="AW180" s="13" t="s">
        <v>33</v>
      </c>
      <c r="AX180" s="13" t="s">
        <v>71</v>
      </c>
      <c r="AY180" s="230" t="s">
        <v>118</v>
      </c>
    </row>
    <row r="181" s="14" customFormat="1">
      <c r="A181" s="14"/>
      <c r="B181" s="231"/>
      <c r="C181" s="232"/>
      <c r="D181" s="222" t="s">
        <v>129</v>
      </c>
      <c r="E181" s="233" t="s">
        <v>19</v>
      </c>
      <c r="F181" s="234" t="s">
        <v>226</v>
      </c>
      <c r="G181" s="232"/>
      <c r="H181" s="235">
        <v>0.26800000000000002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1" t="s">
        <v>129</v>
      </c>
      <c r="AU181" s="241" t="s">
        <v>81</v>
      </c>
      <c r="AV181" s="14" t="s">
        <v>81</v>
      </c>
      <c r="AW181" s="14" t="s">
        <v>33</v>
      </c>
      <c r="AX181" s="14" t="s">
        <v>71</v>
      </c>
      <c r="AY181" s="241" t="s">
        <v>118</v>
      </c>
    </row>
    <row r="182" s="16" customFormat="1">
      <c r="A182" s="16"/>
      <c r="B182" s="253"/>
      <c r="C182" s="254"/>
      <c r="D182" s="222" t="s">
        <v>129</v>
      </c>
      <c r="E182" s="255" t="s">
        <v>19</v>
      </c>
      <c r="F182" s="256" t="s">
        <v>232</v>
      </c>
      <c r="G182" s="254"/>
      <c r="H182" s="257">
        <v>0.26800000000000002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63" t="s">
        <v>129</v>
      </c>
      <c r="AU182" s="263" t="s">
        <v>81</v>
      </c>
      <c r="AV182" s="16" t="s">
        <v>137</v>
      </c>
      <c r="AW182" s="16" t="s">
        <v>33</v>
      </c>
      <c r="AX182" s="16" t="s">
        <v>71</v>
      </c>
      <c r="AY182" s="263" t="s">
        <v>118</v>
      </c>
    </row>
    <row r="183" s="13" customFormat="1">
      <c r="A183" s="13"/>
      <c r="B183" s="220"/>
      <c r="C183" s="221"/>
      <c r="D183" s="222" t="s">
        <v>129</v>
      </c>
      <c r="E183" s="223" t="s">
        <v>19</v>
      </c>
      <c r="F183" s="224" t="s">
        <v>233</v>
      </c>
      <c r="G183" s="221"/>
      <c r="H183" s="223" t="s">
        <v>19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129</v>
      </c>
      <c r="AU183" s="230" t="s">
        <v>81</v>
      </c>
      <c r="AV183" s="13" t="s">
        <v>79</v>
      </c>
      <c r="AW183" s="13" t="s">
        <v>33</v>
      </c>
      <c r="AX183" s="13" t="s">
        <v>71</v>
      </c>
      <c r="AY183" s="230" t="s">
        <v>118</v>
      </c>
    </row>
    <row r="184" s="14" customFormat="1">
      <c r="A184" s="14"/>
      <c r="B184" s="231"/>
      <c r="C184" s="232"/>
      <c r="D184" s="222" t="s">
        <v>129</v>
      </c>
      <c r="E184" s="233" t="s">
        <v>19</v>
      </c>
      <c r="F184" s="234" t="s">
        <v>234</v>
      </c>
      <c r="G184" s="232"/>
      <c r="H184" s="235">
        <v>2.3039999999999998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1" t="s">
        <v>129</v>
      </c>
      <c r="AU184" s="241" t="s">
        <v>81</v>
      </c>
      <c r="AV184" s="14" t="s">
        <v>81</v>
      </c>
      <c r="AW184" s="14" t="s">
        <v>33</v>
      </c>
      <c r="AX184" s="14" t="s">
        <v>71</v>
      </c>
      <c r="AY184" s="241" t="s">
        <v>118</v>
      </c>
    </row>
    <row r="185" s="14" customFormat="1">
      <c r="A185" s="14"/>
      <c r="B185" s="231"/>
      <c r="C185" s="232"/>
      <c r="D185" s="222" t="s">
        <v>129</v>
      </c>
      <c r="E185" s="233" t="s">
        <v>19</v>
      </c>
      <c r="F185" s="234" t="s">
        <v>235</v>
      </c>
      <c r="G185" s="232"/>
      <c r="H185" s="235">
        <v>2.0369999999999999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1" t="s">
        <v>129</v>
      </c>
      <c r="AU185" s="241" t="s">
        <v>81</v>
      </c>
      <c r="AV185" s="14" t="s">
        <v>81</v>
      </c>
      <c r="AW185" s="14" t="s">
        <v>33</v>
      </c>
      <c r="AX185" s="14" t="s">
        <v>71</v>
      </c>
      <c r="AY185" s="241" t="s">
        <v>118</v>
      </c>
    </row>
    <row r="186" s="16" customFormat="1">
      <c r="A186" s="16"/>
      <c r="B186" s="253"/>
      <c r="C186" s="254"/>
      <c r="D186" s="222" t="s">
        <v>129</v>
      </c>
      <c r="E186" s="255" t="s">
        <v>19</v>
      </c>
      <c r="F186" s="256" t="s">
        <v>232</v>
      </c>
      <c r="G186" s="254"/>
      <c r="H186" s="257">
        <v>4.3409999999999993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63" t="s">
        <v>129</v>
      </c>
      <c r="AU186" s="263" t="s">
        <v>81</v>
      </c>
      <c r="AV186" s="16" t="s">
        <v>137</v>
      </c>
      <c r="AW186" s="16" t="s">
        <v>33</v>
      </c>
      <c r="AX186" s="16" t="s">
        <v>71</v>
      </c>
      <c r="AY186" s="263" t="s">
        <v>118</v>
      </c>
    </row>
    <row r="187" s="13" customFormat="1">
      <c r="A187" s="13"/>
      <c r="B187" s="220"/>
      <c r="C187" s="221"/>
      <c r="D187" s="222" t="s">
        <v>129</v>
      </c>
      <c r="E187" s="223" t="s">
        <v>19</v>
      </c>
      <c r="F187" s="224" t="s">
        <v>236</v>
      </c>
      <c r="G187" s="221"/>
      <c r="H187" s="223" t="s">
        <v>19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129</v>
      </c>
      <c r="AU187" s="230" t="s">
        <v>81</v>
      </c>
      <c r="AV187" s="13" t="s">
        <v>79</v>
      </c>
      <c r="AW187" s="13" t="s">
        <v>33</v>
      </c>
      <c r="AX187" s="13" t="s">
        <v>71</v>
      </c>
      <c r="AY187" s="230" t="s">
        <v>118</v>
      </c>
    </row>
    <row r="188" s="14" customFormat="1">
      <c r="A188" s="14"/>
      <c r="B188" s="231"/>
      <c r="C188" s="232"/>
      <c r="D188" s="222" t="s">
        <v>129</v>
      </c>
      <c r="E188" s="233" t="s">
        <v>19</v>
      </c>
      <c r="F188" s="234" t="s">
        <v>237</v>
      </c>
      <c r="G188" s="232"/>
      <c r="H188" s="235">
        <v>2.2400000000000002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1" t="s">
        <v>129</v>
      </c>
      <c r="AU188" s="241" t="s">
        <v>81</v>
      </c>
      <c r="AV188" s="14" t="s">
        <v>81</v>
      </c>
      <c r="AW188" s="14" t="s">
        <v>33</v>
      </c>
      <c r="AX188" s="14" t="s">
        <v>71</v>
      </c>
      <c r="AY188" s="241" t="s">
        <v>118</v>
      </c>
    </row>
    <row r="189" s="14" customFormat="1">
      <c r="A189" s="14"/>
      <c r="B189" s="231"/>
      <c r="C189" s="232"/>
      <c r="D189" s="222" t="s">
        <v>129</v>
      </c>
      <c r="E189" s="233" t="s">
        <v>19</v>
      </c>
      <c r="F189" s="234" t="s">
        <v>238</v>
      </c>
      <c r="G189" s="232"/>
      <c r="H189" s="235">
        <v>3.4399999999999999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1" t="s">
        <v>129</v>
      </c>
      <c r="AU189" s="241" t="s">
        <v>81</v>
      </c>
      <c r="AV189" s="14" t="s">
        <v>81</v>
      </c>
      <c r="AW189" s="14" t="s">
        <v>33</v>
      </c>
      <c r="AX189" s="14" t="s">
        <v>71</v>
      </c>
      <c r="AY189" s="241" t="s">
        <v>118</v>
      </c>
    </row>
    <row r="190" s="16" customFormat="1">
      <c r="A190" s="16"/>
      <c r="B190" s="253"/>
      <c r="C190" s="254"/>
      <c r="D190" s="222" t="s">
        <v>129</v>
      </c>
      <c r="E190" s="255" t="s">
        <v>19</v>
      </c>
      <c r="F190" s="256" t="s">
        <v>232</v>
      </c>
      <c r="G190" s="254"/>
      <c r="H190" s="257">
        <v>5.6799999999999997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3" t="s">
        <v>129</v>
      </c>
      <c r="AU190" s="263" t="s">
        <v>81</v>
      </c>
      <c r="AV190" s="16" t="s">
        <v>137</v>
      </c>
      <c r="AW190" s="16" t="s">
        <v>33</v>
      </c>
      <c r="AX190" s="16" t="s">
        <v>71</v>
      </c>
      <c r="AY190" s="263" t="s">
        <v>118</v>
      </c>
    </row>
    <row r="191" s="15" customFormat="1">
      <c r="A191" s="15"/>
      <c r="B191" s="242"/>
      <c r="C191" s="243"/>
      <c r="D191" s="222" t="s">
        <v>129</v>
      </c>
      <c r="E191" s="244" t="s">
        <v>19</v>
      </c>
      <c r="F191" s="245" t="s">
        <v>132</v>
      </c>
      <c r="G191" s="243"/>
      <c r="H191" s="246">
        <v>10.289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2" t="s">
        <v>129</v>
      </c>
      <c r="AU191" s="252" t="s">
        <v>81</v>
      </c>
      <c r="AV191" s="15" t="s">
        <v>125</v>
      </c>
      <c r="AW191" s="15" t="s">
        <v>33</v>
      </c>
      <c r="AX191" s="15" t="s">
        <v>79</v>
      </c>
      <c r="AY191" s="252" t="s">
        <v>118</v>
      </c>
    </row>
    <row r="192" s="2" customFormat="1" ht="16.5" customHeight="1">
      <c r="A192" s="40"/>
      <c r="B192" s="41"/>
      <c r="C192" s="202" t="s">
        <v>239</v>
      </c>
      <c r="D192" s="202" t="s">
        <v>120</v>
      </c>
      <c r="E192" s="203" t="s">
        <v>240</v>
      </c>
      <c r="F192" s="204" t="s">
        <v>241</v>
      </c>
      <c r="G192" s="205" t="s">
        <v>242</v>
      </c>
      <c r="H192" s="206">
        <v>53.241999999999997</v>
      </c>
      <c r="I192" s="207"/>
      <c r="J192" s="208">
        <f>ROUND(I192*H192,2)</f>
        <v>0</v>
      </c>
      <c r="K192" s="204" t="s">
        <v>124</v>
      </c>
      <c r="L192" s="46"/>
      <c r="M192" s="209" t="s">
        <v>19</v>
      </c>
      <c r="N192" s="210" t="s">
        <v>42</v>
      </c>
      <c r="O192" s="86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3" t="s">
        <v>220</v>
      </c>
      <c r="AT192" s="213" t="s">
        <v>120</v>
      </c>
      <c r="AU192" s="213" t="s">
        <v>81</v>
      </c>
      <c r="AY192" s="19" t="s">
        <v>118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9" t="s">
        <v>79</v>
      </c>
      <c r="BK192" s="214">
        <f>ROUND(I192*H192,2)</f>
        <v>0</v>
      </c>
      <c r="BL192" s="19" t="s">
        <v>220</v>
      </c>
      <c r="BM192" s="213" t="s">
        <v>243</v>
      </c>
    </row>
    <row r="193" s="2" customFormat="1">
      <c r="A193" s="40"/>
      <c r="B193" s="41"/>
      <c r="C193" s="42"/>
      <c r="D193" s="215" t="s">
        <v>127</v>
      </c>
      <c r="E193" s="42"/>
      <c r="F193" s="216" t="s">
        <v>244</v>
      </c>
      <c r="G193" s="42"/>
      <c r="H193" s="42"/>
      <c r="I193" s="217"/>
      <c r="J193" s="42"/>
      <c r="K193" s="42"/>
      <c r="L193" s="46"/>
      <c r="M193" s="218"/>
      <c r="N193" s="219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127</v>
      </c>
      <c r="AU193" s="19" t="s">
        <v>81</v>
      </c>
    </row>
    <row r="194" s="13" customFormat="1">
      <c r="A194" s="13"/>
      <c r="B194" s="220"/>
      <c r="C194" s="221"/>
      <c r="D194" s="222" t="s">
        <v>129</v>
      </c>
      <c r="E194" s="223" t="s">
        <v>19</v>
      </c>
      <c r="F194" s="224" t="s">
        <v>245</v>
      </c>
      <c r="G194" s="221"/>
      <c r="H194" s="223" t="s">
        <v>19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0" t="s">
        <v>129</v>
      </c>
      <c r="AU194" s="230" t="s">
        <v>81</v>
      </c>
      <c r="AV194" s="13" t="s">
        <v>79</v>
      </c>
      <c r="AW194" s="13" t="s">
        <v>33</v>
      </c>
      <c r="AX194" s="13" t="s">
        <v>71</v>
      </c>
      <c r="AY194" s="230" t="s">
        <v>118</v>
      </c>
    </row>
    <row r="195" s="14" customFormat="1">
      <c r="A195" s="14"/>
      <c r="B195" s="231"/>
      <c r="C195" s="232"/>
      <c r="D195" s="222" t="s">
        <v>129</v>
      </c>
      <c r="E195" s="233" t="s">
        <v>19</v>
      </c>
      <c r="F195" s="234" t="s">
        <v>246</v>
      </c>
      <c r="G195" s="232"/>
      <c r="H195" s="235">
        <v>33.530000000000001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1" t="s">
        <v>129</v>
      </c>
      <c r="AU195" s="241" t="s">
        <v>81</v>
      </c>
      <c r="AV195" s="14" t="s">
        <v>81</v>
      </c>
      <c r="AW195" s="14" t="s">
        <v>33</v>
      </c>
      <c r="AX195" s="14" t="s">
        <v>71</v>
      </c>
      <c r="AY195" s="241" t="s">
        <v>118</v>
      </c>
    </row>
    <row r="196" s="16" customFormat="1">
      <c r="A196" s="16"/>
      <c r="B196" s="253"/>
      <c r="C196" s="254"/>
      <c r="D196" s="222" t="s">
        <v>129</v>
      </c>
      <c r="E196" s="255" t="s">
        <v>19</v>
      </c>
      <c r="F196" s="256" t="s">
        <v>232</v>
      </c>
      <c r="G196" s="254"/>
      <c r="H196" s="257">
        <v>33.530000000000001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63" t="s">
        <v>129</v>
      </c>
      <c r="AU196" s="263" t="s">
        <v>81</v>
      </c>
      <c r="AV196" s="16" t="s">
        <v>137</v>
      </c>
      <c r="AW196" s="16" t="s">
        <v>33</v>
      </c>
      <c r="AX196" s="16" t="s">
        <v>71</v>
      </c>
      <c r="AY196" s="263" t="s">
        <v>118</v>
      </c>
    </row>
    <row r="197" s="13" customFormat="1">
      <c r="A197" s="13"/>
      <c r="B197" s="220"/>
      <c r="C197" s="221"/>
      <c r="D197" s="222" t="s">
        <v>129</v>
      </c>
      <c r="E197" s="223" t="s">
        <v>19</v>
      </c>
      <c r="F197" s="224" t="s">
        <v>247</v>
      </c>
      <c r="G197" s="221"/>
      <c r="H197" s="223" t="s">
        <v>19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129</v>
      </c>
      <c r="AU197" s="230" t="s">
        <v>81</v>
      </c>
      <c r="AV197" s="13" t="s">
        <v>79</v>
      </c>
      <c r="AW197" s="13" t="s">
        <v>33</v>
      </c>
      <c r="AX197" s="13" t="s">
        <v>71</v>
      </c>
      <c r="AY197" s="230" t="s">
        <v>118</v>
      </c>
    </row>
    <row r="198" s="14" customFormat="1">
      <c r="A198" s="14"/>
      <c r="B198" s="231"/>
      <c r="C198" s="232"/>
      <c r="D198" s="222" t="s">
        <v>129</v>
      </c>
      <c r="E198" s="233" t="s">
        <v>19</v>
      </c>
      <c r="F198" s="234" t="s">
        <v>248</v>
      </c>
      <c r="G198" s="232"/>
      <c r="H198" s="235">
        <v>9.048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1" t="s">
        <v>129</v>
      </c>
      <c r="AU198" s="241" t="s">
        <v>81</v>
      </c>
      <c r="AV198" s="14" t="s">
        <v>81</v>
      </c>
      <c r="AW198" s="14" t="s">
        <v>33</v>
      </c>
      <c r="AX198" s="14" t="s">
        <v>71</v>
      </c>
      <c r="AY198" s="241" t="s">
        <v>118</v>
      </c>
    </row>
    <row r="199" s="16" customFormat="1">
      <c r="A199" s="16"/>
      <c r="B199" s="253"/>
      <c r="C199" s="254"/>
      <c r="D199" s="222" t="s">
        <v>129</v>
      </c>
      <c r="E199" s="255" t="s">
        <v>19</v>
      </c>
      <c r="F199" s="256" t="s">
        <v>232</v>
      </c>
      <c r="G199" s="254"/>
      <c r="H199" s="257">
        <v>9.048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63" t="s">
        <v>129</v>
      </c>
      <c r="AU199" s="263" t="s">
        <v>81</v>
      </c>
      <c r="AV199" s="16" t="s">
        <v>137</v>
      </c>
      <c r="AW199" s="16" t="s">
        <v>33</v>
      </c>
      <c r="AX199" s="16" t="s">
        <v>71</v>
      </c>
      <c r="AY199" s="263" t="s">
        <v>118</v>
      </c>
    </row>
    <row r="200" s="13" customFormat="1">
      <c r="A200" s="13"/>
      <c r="B200" s="220"/>
      <c r="C200" s="221"/>
      <c r="D200" s="222" t="s">
        <v>129</v>
      </c>
      <c r="E200" s="223" t="s">
        <v>19</v>
      </c>
      <c r="F200" s="224" t="s">
        <v>249</v>
      </c>
      <c r="G200" s="221"/>
      <c r="H200" s="223" t="s">
        <v>19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129</v>
      </c>
      <c r="AU200" s="230" t="s">
        <v>81</v>
      </c>
      <c r="AV200" s="13" t="s">
        <v>79</v>
      </c>
      <c r="AW200" s="13" t="s">
        <v>33</v>
      </c>
      <c r="AX200" s="13" t="s">
        <v>71</v>
      </c>
      <c r="AY200" s="230" t="s">
        <v>118</v>
      </c>
    </row>
    <row r="201" s="14" customFormat="1">
      <c r="A201" s="14"/>
      <c r="B201" s="231"/>
      <c r="C201" s="232"/>
      <c r="D201" s="222" t="s">
        <v>129</v>
      </c>
      <c r="E201" s="233" t="s">
        <v>19</v>
      </c>
      <c r="F201" s="234" t="s">
        <v>250</v>
      </c>
      <c r="G201" s="232"/>
      <c r="H201" s="235">
        <v>9.6319999999999997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1" t="s">
        <v>129</v>
      </c>
      <c r="AU201" s="241" t="s">
        <v>81</v>
      </c>
      <c r="AV201" s="14" t="s">
        <v>81</v>
      </c>
      <c r="AW201" s="14" t="s">
        <v>33</v>
      </c>
      <c r="AX201" s="14" t="s">
        <v>71</v>
      </c>
      <c r="AY201" s="241" t="s">
        <v>118</v>
      </c>
    </row>
    <row r="202" s="16" customFormat="1">
      <c r="A202" s="16"/>
      <c r="B202" s="253"/>
      <c r="C202" s="254"/>
      <c r="D202" s="222" t="s">
        <v>129</v>
      </c>
      <c r="E202" s="255" t="s">
        <v>19</v>
      </c>
      <c r="F202" s="256" t="s">
        <v>232</v>
      </c>
      <c r="G202" s="254"/>
      <c r="H202" s="257">
        <v>9.6319999999999997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63" t="s">
        <v>129</v>
      </c>
      <c r="AU202" s="263" t="s">
        <v>81</v>
      </c>
      <c r="AV202" s="16" t="s">
        <v>137</v>
      </c>
      <c r="AW202" s="16" t="s">
        <v>33</v>
      </c>
      <c r="AX202" s="16" t="s">
        <v>71</v>
      </c>
      <c r="AY202" s="263" t="s">
        <v>118</v>
      </c>
    </row>
    <row r="203" s="13" customFormat="1">
      <c r="A203" s="13"/>
      <c r="B203" s="220"/>
      <c r="C203" s="221"/>
      <c r="D203" s="222" t="s">
        <v>129</v>
      </c>
      <c r="E203" s="223" t="s">
        <v>19</v>
      </c>
      <c r="F203" s="224" t="s">
        <v>251</v>
      </c>
      <c r="G203" s="221"/>
      <c r="H203" s="223" t="s">
        <v>19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129</v>
      </c>
      <c r="AU203" s="230" t="s">
        <v>81</v>
      </c>
      <c r="AV203" s="13" t="s">
        <v>79</v>
      </c>
      <c r="AW203" s="13" t="s">
        <v>33</v>
      </c>
      <c r="AX203" s="13" t="s">
        <v>71</v>
      </c>
      <c r="AY203" s="230" t="s">
        <v>118</v>
      </c>
    </row>
    <row r="204" s="14" customFormat="1">
      <c r="A204" s="14"/>
      <c r="B204" s="231"/>
      <c r="C204" s="232"/>
      <c r="D204" s="222" t="s">
        <v>129</v>
      </c>
      <c r="E204" s="233" t="s">
        <v>19</v>
      </c>
      <c r="F204" s="234" t="s">
        <v>252</v>
      </c>
      <c r="G204" s="232"/>
      <c r="H204" s="235">
        <v>1.032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1" t="s">
        <v>129</v>
      </c>
      <c r="AU204" s="241" t="s">
        <v>81</v>
      </c>
      <c r="AV204" s="14" t="s">
        <v>81</v>
      </c>
      <c r="AW204" s="14" t="s">
        <v>33</v>
      </c>
      <c r="AX204" s="14" t="s">
        <v>71</v>
      </c>
      <c r="AY204" s="241" t="s">
        <v>118</v>
      </c>
    </row>
    <row r="205" s="16" customFormat="1">
      <c r="A205" s="16"/>
      <c r="B205" s="253"/>
      <c r="C205" s="254"/>
      <c r="D205" s="222" t="s">
        <v>129</v>
      </c>
      <c r="E205" s="255" t="s">
        <v>19</v>
      </c>
      <c r="F205" s="256" t="s">
        <v>232</v>
      </c>
      <c r="G205" s="254"/>
      <c r="H205" s="257">
        <v>1.032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63" t="s">
        <v>129</v>
      </c>
      <c r="AU205" s="263" t="s">
        <v>81</v>
      </c>
      <c r="AV205" s="16" t="s">
        <v>137</v>
      </c>
      <c r="AW205" s="16" t="s">
        <v>33</v>
      </c>
      <c r="AX205" s="16" t="s">
        <v>71</v>
      </c>
      <c r="AY205" s="263" t="s">
        <v>118</v>
      </c>
    </row>
    <row r="206" s="15" customFormat="1">
      <c r="A206" s="15"/>
      <c r="B206" s="242"/>
      <c r="C206" s="243"/>
      <c r="D206" s="222" t="s">
        <v>129</v>
      </c>
      <c r="E206" s="244" t="s">
        <v>19</v>
      </c>
      <c r="F206" s="245" t="s">
        <v>132</v>
      </c>
      <c r="G206" s="243"/>
      <c r="H206" s="246">
        <v>53.242000000000004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2" t="s">
        <v>129</v>
      </c>
      <c r="AU206" s="252" t="s">
        <v>81</v>
      </c>
      <c r="AV206" s="15" t="s">
        <v>125</v>
      </c>
      <c r="AW206" s="15" t="s">
        <v>33</v>
      </c>
      <c r="AX206" s="15" t="s">
        <v>79</v>
      </c>
      <c r="AY206" s="252" t="s">
        <v>118</v>
      </c>
    </row>
    <row r="207" s="2" customFormat="1" ht="16.5" customHeight="1">
      <c r="A207" s="40"/>
      <c r="B207" s="41"/>
      <c r="C207" s="264" t="s">
        <v>253</v>
      </c>
      <c r="D207" s="264" t="s">
        <v>254</v>
      </c>
      <c r="E207" s="265" t="s">
        <v>255</v>
      </c>
      <c r="F207" s="266" t="s">
        <v>256</v>
      </c>
      <c r="G207" s="267" t="s">
        <v>155</v>
      </c>
      <c r="H207" s="268">
        <v>0.034000000000000002</v>
      </c>
      <c r="I207" s="269"/>
      <c r="J207" s="270">
        <f>ROUND(I207*H207,2)</f>
        <v>0</v>
      </c>
      <c r="K207" s="266" t="s">
        <v>124</v>
      </c>
      <c r="L207" s="271"/>
      <c r="M207" s="272" t="s">
        <v>19</v>
      </c>
      <c r="N207" s="273" t="s">
        <v>42</v>
      </c>
      <c r="O207" s="86"/>
      <c r="P207" s="211">
        <f>O207*H207</f>
        <v>0</v>
      </c>
      <c r="Q207" s="211">
        <v>1</v>
      </c>
      <c r="R207" s="211">
        <f>Q207*H207</f>
        <v>0.034000000000000002</v>
      </c>
      <c r="S207" s="211">
        <v>0</v>
      </c>
      <c r="T207" s="212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3" t="s">
        <v>257</v>
      </c>
      <c r="AT207" s="213" t="s">
        <v>254</v>
      </c>
      <c r="AU207" s="213" t="s">
        <v>81</v>
      </c>
      <c r="AY207" s="19" t="s">
        <v>118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9" t="s">
        <v>79</v>
      </c>
      <c r="BK207" s="214">
        <f>ROUND(I207*H207,2)</f>
        <v>0</v>
      </c>
      <c r="BL207" s="19" t="s">
        <v>220</v>
      </c>
      <c r="BM207" s="213" t="s">
        <v>258</v>
      </c>
    </row>
    <row r="208" s="13" customFormat="1">
      <c r="A208" s="13"/>
      <c r="B208" s="220"/>
      <c r="C208" s="221"/>
      <c r="D208" s="222" t="s">
        <v>129</v>
      </c>
      <c r="E208" s="223" t="s">
        <v>19</v>
      </c>
      <c r="F208" s="224" t="s">
        <v>225</v>
      </c>
      <c r="G208" s="221"/>
      <c r="H208" s="223" t="s">
        <v>19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129</v>
      </c>
      <c r="AU208" s="230" t="s">
        <v>81</v>
      </c>
      <c r="AV208" s="13" t="s">
        <v>79</v>
      </c>
      <c r="AW208" s="13" t="s">
        <v>33</v>
      </c>
      <c r="AX208" s="13" t="s">
        <v>71</v>
      </c>
      <c r="AY208" s="230" t="s">
        <v>118</v>
      </c>
    </row>
    <row r="209" s="14" customFormat="1">
      <c r="A209" s="14"/>
      <c r="B209" s="231"/>
      <c r="C209" s="232"/>
      <c r="D209" s="222" t="s">
        <v>129</v>
      </c>
      <c r="E209" s="233" t="s">
        <v>19</v>
      </c>
      <c r="F209" s="234" t="s">
        <v>259</v>
      </c>
      <c r="G209" s="232"/>
      <c r="H209" s="235">
        <v>0.034000000000000002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1" t="s">
        <v>129</v>
      </c>
      <c r="AU209" s="241" t="s">
        <v>81</v>
      </c>
      <c r="AV209" s="14" t="s">
        <v>81</v>
      </c>
      <c r="AW209" s="14" t="s">
        <v>33</v>
      </c>
      <c r="AX209" s="14" t="s">
        <v>71</v>
      </c>
      <c r="AY209" s="241" t="s">
        <v>118</v>
      </c>
    </row>
    <row r="210" s="15" customFormat="1">
      <c r="A210" s="15"/>
      <c r="B210" s="242"/>
      <c r="C210" s="243"/>
      <c r="D210" s="222" t="s">
        <v>129</v>
      </c>
      <c r="E210" s="244" t="s">
        <v>19</v>
      </c>
      <c r="F210" s="245" t="s">
        <v>132</v>
      </c>
      <c r="G210" s="243"/>
      <c r="H210" s="246">
        <v>0.034000000000000002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2" t="s">
        <v>129</v>
      </c>
      <c r="AU210" s="252" t="s">
        <v>81</v>
      </c>
      <c r="AV210" s="15" t="s">
        <v>125</v>
      </c>
      <c r="AW210" s="15" t="s">
        <v>33</v>
      </c>
      <c r="AX210" s="15" t="s">
        <v>79</v>
      </c>
      <c r="AY210" s="252" t="s">
        <v>118</v>
      </c>
    </row>
    <row r="211" s="2" customFormat="1" ht="24.15" customHeight="1">
      <c r="A211" s="40"/>
      <c r="B211" s="41"/>
      <c r="C211" s="264" t="s">
        <v>260</v>
      </c>
      <c r="D211" s="264" t="s">
        <v>254</v>
      </c>
      <c r="E211" s="265" t="s">
        <v>261</v>
      </c>
      <c r="F211" s="266" t="s">
        <v>262</v>
      </c>
      <c r="G211" s="267" t="s">
        <v>263</v>
      </c>
      <c r="H211" s="268">
        <v>1.04</v>
      </c>
      <c r="I211" s="269"/>
      <c r="J211" s="270">
        <f>ROUND(I211*H211,2)</f>
        <v>0</v>
      </c>
      <c r="K211" s="266" t="s">
        <v>124</v>
      </c>
      <c r="L211" s="271"/>
      <c r="M211" s="272" t="s">
        <v>19</v>
      </c>
      <c r="N211" s="273" t="s">
        <v>42</v>
      </c>
      <c r="O211" s="86"/>
      <c r="P211" s="211">
        <f>O211*H211</f>
        <v>0</v>
      </c>
      <c r="Q211" s="211">
        <v>0.001</v>
      </c>
      <c r="R211" s="211">
        <f>Q211*H211</f>
        <v>0.0010400000000000001</v>
      </c>
      <c r="S211" s="211">
        <v>0</v>
      </c>
      <c r="T211" s="21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3" t="s">
        <v>257</v>
      </c>
      <c r="AT211" s="213" t="s">
        <v>254</v>
      </c>
      <c r="AU211" s="213" t="s">
        <v>81</v>
      </c>
      <c r="AY211" s="19" t="s">
        <v>118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9" t="s">
        <v>79</v>
      </c>
      <c r="BK211" s="214">
        <f>ROUND(I211*H211,2)</f>
        <v>0</v>
      </c>
      <c r="BL211" s="19" t="s">
        <v>220</v>
      </c>
      <c r="BM211" s="213" t="s">
        <v>264</v>
      </c>
    </row>
    <row r="212" s="13" customFormat="1">
      <c r="A212" s="13"/>
      <c r="B212" s="220"/>
      <c r="C212" s="221"/>
      <c r="D212" s="222" t="s">
        <v>129</v>
      </c>
      <c r="E212" s="223" t="s">
        <v>19</v>
      </c>
      <c r="F212" s="224" t="s">
        <v>265</v>
      </c>
      <c r="G212" s="221"/>
      <c r="H212" s="223" t="s">
        <v>19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129</v>
      </c>
      <c r="AU212" s="230" t="s">
        <v>81</v>
      </c>
      <c r="AV212" s="13" t="s">
        <v>79</v>
      </c>
      <c r="AW212" s="13" t="s">
        <v>33</v>
      </c>
      <c r="AX212" s="13" t="s">
        <v>71</v>
      </c>
      <c r="AY212" s="230" t="s">
        <v>118</v>
      </c>
    </row>
    <row r="213" s="14" customFormat="1">
      <c r="A213" s="14"/>
      <c r="B213" s="231"/>
      <c r="C213" s="232"/>
      <c r="D213" s="222" t="s">
        <v>129</v>
      </c>
      <c r="E213" s="233" t="s">
        <v>19</v>
      </c>
      <c r="F213" s="234" t="s">
        <v>266</v>
      </c>
      <c r="G213" s="232"/>
      <c r="H213" s="235">
        <v>1.04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1" t="s">
        <v>129</v>
      </c>
      <c r="AU213" s="241" t="s">
        <v>81</v>
      </c>
      <c r="AV213" s="14" t="s">
        <v>81</v>
      </c>
      <c r="AW213" s="14" t="s">
        <v>33</v>
      </c>
      <c r="AX213" s="14" t="s">
        <v>71</v>
      </c>
      <c r="AY213" s="241" t="s">
        <v>118</v>
      </c>
    </row>
    <row r="214" s="15" customFormat="1">
      <c r="A214" s="15"/>
      <c r="B214" s="242"/>
      <c r="C214" s="243"/>
      <c r="D214" s="222" t="s">
        <v>129</v>
      </c>
      <c r="E214" s="244" t="s">
        <v>19</v>
      </c>
      <c r="F214" s="245" t="s">
        <v>132</v>
      </c>
      <c r="G214" s="243"/>
      <c r="H214" s="246">
        <v>1.04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2" t="s">
        <v>129</v>
      </c>
      <c r="AU214" s="252" t="s">
        <v>81</v>
      </c>
      <c r="AV214" s="15" t="s">
        <v>125</v>
      </c>
      <c r="AW214" s="15" t="s">
        <v>33</v>
      </c>
      <c r="AX214" s="15" t="s">
        <v>79</v>
      </c>
      <c r="AY214" s="252" t="s">
        <v>118</v>
      </c>
    </row>
    <row r="215" s="2" customFormat="1" ht="24.15" customHeight="1">
      <c r="A215" s="40"/>
      <c r="B215" s="41"/>
      <c r="C215" s="264" t="s">
        <v>7</v>
      </c>
      <c r="D215" s="264" t="s">
        <v>254</v>
      </c>
      <c r="E215" s="265" t="s">
        <v>267</v>
      </c>
      <c r="F215" s="266" t="s">
        <v>268</v>
      </c>
      <c r="G215" s="267" t="s">
        <v>263</v>
      </c>
      <c r="H215" s="268">
        <v>1.04</v>
      </c>
      <c r="I215" s="269"/>
      <c r="J215" s="270">
        <f>ROUND(I215*H215,2)</f>
        <v>0</v>
      </c>
      <c r="K215" s="266" t="s">
        <v>124</v>
      </c>
      <c r="L215" s="271"/>
      <c r="M215" s="272" t="s">
        <v>19</v>
      </c>
      <c r="N215" s="273" t="s">
        <v>42</v>
      </c>
      <c r="O215" s="86"/>
      <c r="P215" s="211">
        <f>O215*H215</f>
        <v>0</v>
      </c>
      <c r="Q215" s="211">
        <v>0.00027999999999999998</v>
      </c>
      <c r="R215" s="211">
        <f>Q215*H215</f>
        <v>0.00029119999999999998</v>
      </c>
      <c r="S215" s="211">
        <v>0</v>
      </c>
      <c r="T215" s="21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3" t="s">
        <v>257</v>
      </c>
      <c r="AT215" s="213" t="s">
        <v>254</v>
      </c>
      <c r="AU215" s="213" t="s">
        <v>81</v>
      </c>
      <c r="AY215" s="19" t="s">
        <v>118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9" t="s">
        <v>79</v>
      </c>
      <c r="BK215" s="214">
        <f>ROUND(I215*H215,2)</f>
        <v>0</v>
      </c>
      <c r="BL215" s="19" t="s">
        <v>220</v>
      </c>
      <c r="BM215" s="213" t="s">
        <v>269</v>
      </c>
    </row>
    <row r="216" s="13" customFormat="1">
      <c r="A216" s="13"/>
      <c r="B216" s="220"/>
      <c r="C216" s="221"/>
      <c r="D216" s="222" t="s">
        <v>129</v>
      </c>
      <c r="E216" s="223" t="s">
        <v>19</v>
      </c>
      <c r="F216" s="224" t="s">
        <v>270</v>
      </c>
      <c r="G216" s="221"/>
      <c r="H216" s="223" t="s">
        <v>19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129</v>
      </c>
      <c r="AU216" s="230" t="s">
        <v>81</v>
      </c>
      <c r="AV216" s="13" t="s">
        <v>79</v>
      </c>
      <c r="AW216" s="13" t="s">
        <v>33</v>
      </c>
      <c r="AX216" s="13" t="s">
        <v>71</v>
      </c>
      <c r="AY216" s="230" t="s">
        <v>118</v>
      </c>
    </row>
    <row r="217" s="14" customFormat="1">
      <c r="A217" s="14"/>
      <c r="B217" s="231"/>
      <c r="C217" s="232"/>
      <c r="D217" s="222" t="s">
        <v>129</v>
      </c>
      <c r="E217" s="233" t="s">
        <v>19</v>
      </c>
      <c r="F217" s="234" t="s">
        <v>266</v>
      </c>
      <c r="G217" s="232"/>
      <c r="H217" s="235">
        <v>1.04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1" t="s">
        <v>129</v>
      </c>
      <c r="AU217" s="241" t="s">
        <v>81</v>
      </c>
      <c r="AV217" s="14" t="s">
        <v>81</v>
      </c>
      <c r="AW217" s="14" t="s">
        <v>33</v>
      </c>
      <c r="AX217" s="14" t="s">
        <v>71</v>
      </c>
      <c r="AY217" s="241" t="s">
        <v>118</v>
      </c>
    </row>
    <row r="218" s="15" customFormat="1">
      <c r="A218" s="15"/>
      <c r="B218" s="242"/>
      <c r="C218" s="243"/>
      <c r="D218" s="222" t="s">
        <v>129</v>
      </c>
      <c r="E218" s="244" t="s">
        <v>19</v>
      </c>
      <c r="F218" s="245" t="s">
        <v>132</v>
      </c>
      <c r="G218" s="243"/>
      <c r="H218" s="246">
        <v>1.04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2" t="s">
        <v>129</v>
      </c>
      <c r="AU218" s="252" t="s">
        <v>81</v>
      </c>
      <c r="AV218" s="15" t="s">
        <v>125</v>
      </c>
      <c r="AW218" s="15" t="s">
        <v>33</v>
      </c>
      <c r="AX218" s="15" t="s">
        <v>79</v>
      </c>
      <c r="AY218" s="252" t="s">
        <v>118</v>
      </c>
    </row>
    <row r="219" s="2" customFormat="1" ht="16.5" customHeight="1">
      <c r="A219" s="40"/>
      <c r="B219" s="41"/>
      <c r="C219" s="264" t="s">
        <v>271</v>
      </c>
      <c r="D219" s="264" t="s">
        <v>254</v>
      </c>
      <c r="E219" s="265" t="s">
        <v>272</v>
      </c>
      <c r="F219" s="266" t="s">
        <v>273</v>
      </c>
      <c r="G219" s="267" t="s">
        <v>155</v>
      </c>
      <c r="H219" s="268">
        <v>0.0089999999999999993</v>
      </c>
      <c r="I219" s="269"/>
      <c r="J219" s="270">
        <f>ROUND(I219*H219,2)</f>
        <v>0</v>
      </c>
      <c r="K219" s="266" t="s">
        <v>124</v>
      </c>
      <c r="L219" s="271"/>
      <c r="M219" s="272" t="s">
        <v>19</v>
      </c>
      <c r="N219" s="273" t="s">
        <v>42</v>
      </c>
      <c r="O219" s="86"/>
      <c r="P219" s="211">
        <f>O219*H219</f>
        <v>0</v>
      </c>
      <c r="Q219" s="211">
        <v>1</v>
      </c>
      <c r="R219" s="211">
        <f>Q219*H219</f>
        <v>0.0089999999999999993</v>
      </c>
      <c r="S219" s="211">
        <v>0</v>
      </c>
      <c r="T219" s="21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3" t="s">
        <v>257</v>
      </c>
      <c r="AT219" s="213" t="s">
        <v>254</v>
      </c>
      <c r="AU219" s="213" t="s">
        <v>81</v>
      </c>
      <c r="AY219" s="19" t="s">
        <v>118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9" t="s">
        <v>79</v>
      </c>
      <c r="BK219" s="214">
        <f>ROUND(I219*H219,2)</f>
        <v>0</v>
      </c>
      <c r="BL219" s="19" t="s">
        <v>220</v>
      </c>
      <c r="BM219" s="213" t="s">
        <v>274</v>
      </c>
    </row>
    <row r="220" s="13" customFormat="1">
      <c r="A220" s="13"/>
      <c r="B220" s="220"/>
      <c r="C220" s="221"/>
      <c r="D220" s="222" t="s">
        <v>129</v>
      </c>
      <c r="E220" s="223" t="s">
        <v>19</v>
      </c>
      <c r="F220" s="224" t="s">
        <v>275</v>
      </c>
      <c r="G220" s="221"/>
      <c r="H220" s="223" t="s">
        <v>19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129</v>
      </c>
      <c r="AU220" s="230" t="s">
        <v>81</v>
      </c>
      <c r="AV220" s="13" t="s">
        <v>79</v>
      </c>
      <c r="AW220" s="13" t="s">
        <v>33</v>
      </c>
      <c r="AX220" s="13" t="s">
        <v>71</v>
      </c>
      <c r="AY220" s="230" t="s">
        <v>118</v>
      </c>
    </row>
    <row r="221" s="14" customFormat="1">
      <c r="A221" s="14"/>
      <c r="B221" s="231"/>
      <c r="C221" s="232"/>
      <c r="D221" s="222" t="s">
        <v>129</v>
      </c>
      <c r="E221" s="233" t="s">
        <v>19</v>
      </c>
      <c r="F221" s="234" t="s">
        <v>276</v>
      </c>
      <c r="G221" s="232"/>
      <c r="H221" s="235">
        <v>0.0089999999999999993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1" t="s">
        <v>129</v>
      </c>
      <c r="AU221" s="241" t="s">
        <v>81</v>
      </c>
      <c r="AV221" s="14" t="s">
        <v>81</v>
      </c>
      <c r="AW221" s="14" t="s">
        <v>33</v>
      </c>
      <c r="AX221" s="14" t="s">
        <v>71</v>
      </c>
      <c r="AY221" s="241" t="s">
        <v>118</v>
      </c>
    </row>
    <row r="222" s="15" customFormat="1">
      <c r="A222" s="15"/>
      <c r="B222" s="242"/>
      <c r="C222" s="243"/>
      <c r="D222" s="222" t="s">
        <v>129</v>
      </c>
      <c r="E222" s="244" t="s">
        <v>19</v>
      </c>
      <c r="F222" s="245" t="s">
        <v>132</v>
      </c>
      <c r="G222" s="243"/>
      <c r="H222" s="246">
        <v>0.0089999999999999993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2" t="s">
        <v>129</v>
      </c>
      <c r="AU222" s="252" t="s">
        <v>81</v>
      </c>
      <c r="AV222" s="15" t="s">
        <v>125</v>
      </c>
      <c r="AW222" s="15" t="s">
        <v>33</v>
      </c>
      <c r="AX222" s="15" t="s">
        <v>79</v>
      </c>
      <c r="AY222" s="252" t="s">
        <v>118</v>
      </c>
    </row>
    <row r="223" s="2" customFormat="1" ht="16.5" customHeight="1">
      <c r="A223" s="40"/>
      <c r="B223" s="41"/>
      <c r="C223" s="264" t="s">
        <v>277</v>
      </c>
      <c r="D223" s="264" t="s">
        <v>254</v>
      </c>
      <c r="E223" s="265" t="s">
        <v>278</v>
      </c>
      <c r="F223" s="266" t="s">
        <v>279</v>
      </c>
      <c r="G223" s="267" t="s">
        <v>155</v>
      </c>
      <c r="H223" s="268">
        <v>0.01</v>
      </c>
      <c r="I223" s="269"/>
      <c r="J223" s="270">
        <f>ROUND(I223*H223,2)</f>
        <v>0</v>
      </c>
      <c r="K223" s="266" t="s">
        <v>124</v>
      </c>
      <c r="L223" s="271"/>
      <c r="M223" s="272" t="s">
        <v>19</v>
      </c>
      <c r="N223" s="273" t="s">
        <v>42</v>
      </c>
      <c r="O223" s="86"/>
      <c r="P223" s="211">
        <f>O223*H223</f>
        <v>0</v>
      </c>
      <c r="Q223" s="211">
        <v>1</v>
      </c>
      <c r="R223" s="211">
        <f>Q223*H223</f>
        <v>0.01</v>
      </c>
      <c r="S223" s="211">
        <v>0</v>
      </c>
      <c r="T223" s="212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3" t="s">
        <v>257</v>
      </c>
      <c r="AT223" s="213" t="s">
        <v>254</v>
      </c>
      <c r="AU223" s="213" t="s">
        <v>81</v>
      </c>
      <c r="AY223" s="19" t="s">
        <v>118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9" t="s">
        <v>79</v>
      </c>
      <c r="BK223" s="214">
        <f>ROUND(I223*H223,2)</f>
        <v>0</v>
      </c>
      <c r="BL223" s="19" t="s">
        <v>220</v>
      </c>
      <c r="BM223" s="213" t="s">
        <v>280</v>
      </c>
    </row>
    <row r="224" s="13" customFormat="1">
      <c r="A224" s="13"/>
      <c r="B224" s="220"/>
      <c r="C224" s="221"/>
      <c r="D224" s="222" t="s">
        <v>129</v>
      </c>
      <c r="E224" s="223" t="s">
        <v>19</v>
      </c>
      <c r="F224" s="224" t="s">
        <v>275</v>
      </c>
      <c r="G224" s="221"/>
      <c r="H224" s="223" t="s">
        <v>19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129</v>
      </c>
      <c r="AU224" s="230" t="s">
        <v>81</v>
      </c>
      <c r="AV224" s="13" t="s">
        <v>79</v>
      </c>
      <c r="AW224" s="13" t="s">
        <v>33</v>
      </c>
      <c r="AX224" s="13" t="s">
        <v>71</v>
      </c>
      <c r="AY224" s="230" t="s">
        <v>118</v>
      </c>
    </row>
    <row r="225" s="14" customFormat="1">
      <c r="A225" s="14"/>
      <c r="B225" s="231"/>
      <c r="C225" s="232"/>
      <c r="D225" s="222" t="s">
        <v>129</v>
      </c>
      <c r="E225" s="233" t="s">
        <v>19</v>
      </c>
      <c r="F225" s="234" t="s">
        <v>281</v>
      </c>
      <c r="G225" s="232"/>
      <c r="H225" s="235">
        <v>0.01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1" t="s">
        <v>129</v>
      </c>
      <c r="AU225" s="241" t="s">
        <v>81</v>
      </c>
      <c r="AV225" s="14" t="s">
        <v>81</v>
      </c>
      <c r="AW225" s="14" t="s">
        <v>33</v>
      </c>
      <c r="AX225" s="14" t="s">
        <v>71</v>
      </c>
      <c r="AY225" s="241" t="s">
        <v>118</v>
      </c>
    </row>
    <row r="226" s="15" customFormat="1">
      <c r="A226" s="15"/>
      <c r="B226" s="242"/>
      <c r="C226" s="243"/>
      <c r="D226" s="222" t="s">
        <v>129</v>
      </c>
      <c r="E226" s="244" t="s">
        <v>19</v>
      </c>
      <c r="F226" s="245" t="s">
        <v>132</v>
      </c>
      <c r="G226" s="243"/>
      <c r="H226" s="246">
        <v>0.01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2" t="s">
        <v>129</v>
      </c>
      <c r="AU226" s="252" t="s">
        <v>81</v>
      </c>
      <c r="AV226" s="15" t="s">
        <v>125</v>
      </c>
      <c r="AW226" s="15" t="s">
        <v>33</v>
      </c>
      <c r="AX226" s="15" t="s">
        <v>79</v>
      </c>
      <c r="AY226" s="252" t="s">
        <v>118</v>
      </c>
    </row>
    <row r="227" s="2" customFormat="1" ht="16.5" customHeight="1">
      <c r="A227" s="40"/>
      <c r="B227" s="41"/>
      <c r="C227" s="264" t="s">
        <v>282</v>
      </c>
      <c r="D227" s="264" t="s">
        <v>254</v>
      </c>
      <c r="E227" s="265" t="s">
        <v>283</v>
      </c>
      <c r="F227" s="266" t="s">
        <v>284</v>
      </c>
      <c r="G227" s="267" t="s">
        <v>285</v>
      </c>
      <c r="H227" s="268">
        <v>0.59999999999999998</v>
      </c>
      <c r="I227" s="269"/>
      <c r="J227" s="270">
        <f>ROUND(I227*H227,2)</f>
        <v>0</v>
      </c>
      <c r="K227" s="266" t="s">
        <v>124</v>
      </c>
      <c r="L227" s="271"/>
      <c r="M227" s="272" t="s">
        <v>19</v>
      </c>
      <c r="N227" s="273" t="s">
        <v>42</v>
      </c>
      <c r="O227" s="86"/>
      <c r="P227" s="211">
        <f>O227*H227</f>
        <v>0</v>
      </c>
      <c r="Q227" s="211">
        <v>0.0012999999999999999</v>
      </c>
      <c r="R227" s="211">
        <f>Q227*H227</f>
        <v>0.00077999999999999999</v>
      </c>
      <c r="S227" s="211">
        <v>0</v>
      </c>
      <c r="T227" s="21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3" t="s">
        <v>257</v>
      </c>
      <c r="AT227" s="213" t="s">
        <v>254</v>
      </c>
      <c r="AU227" s="213" t="s">
        <v>81</v>
      </c>
      <c r="AY227" s="19" t="s">
        <v>118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19" t="s">
        <v>79</v>
      </c>
      <c r="BK227" s="214">
        <f>ROUND(I227*H227,2)</f>
        <v>0</v>
      </c>
      <c r="BL227" s="19" t="s">
        <v>220</v>
      </c>
      <c r="BM227" s="213" t="s">
        <v>286</v>
      </c>
    </row>
    <row r="228" s="13" customFormat="1">
      <c r="A228" s="13"/>
      <c r="B228" s="220"/>
      <c r="C228" s="221"/>
      <c r="D228" s="222" t="s">
        <v>129</v>
      </c>
      <c r="E228" s="223" t="s">
        <v>19</v>
      </c>
      <c r="F228" s="224" t="s">
        <v>275</v>
      </c>
      <c r="G228" s="221"/>
      <c r="H228" s="223" t="s">
        <v>19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129</v>
      </c>
      <c r="AU228" s="230" t="s">
        <v>81</v>
      </c>
      <c r="AV228" s="13" t="s">
        <v>79</v>
      </c>
      <c r="AW228" s="13" t="s">
        <v>33</v>
      </c>
      <c r="AX228" s="13" t="s">
        <v>71</v>
      </c>
      <c r="AY228" s="230" t="s">
        <v>118</v>
      </c>
    </row>
    <row r="229" s="14" customFormat="1">
      <c r="A229" s="14"/>
      <c r="B229" s="231"/>
      <c r="C229" s="232"/>
      <c r="D229" s="222" t="s">
        <v>129</v>
      </c>
      <c r="E229" s="233" t="s">
        <v>19</v>
      </c>
      <c r="F229" s="234" t="s">
        <v>287</v>
      </c>
      <c r="G229" s="232"/>
      <c r="H229" s="235">
        <v>0.59999999999999998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1" t="s">
        <v>129</v>
      </c>
      <c r="AU229" s="241" t="s">
        <v>81</v>
      </c>
      <c r="AV229" s="14" t="s">
        <v>81</v>
      </c>
      <c r="AW229" s="14" t="s">
        <v>33</v>
      </c>
      <c r="AX229" s="14" t="s">
        <v>71</v>
      </c>
      <c r="AY229" s="241" t="s">
        <v>118</v>
      </c>
    </row>
    <row r="230" s="15" customFormat="1">
      <c r="A230" s="15"/>
      <c r="B230" s="242"/>
      <c r="C230" s="243"/>
      <c r="D230" s="222" t="s">
        <v>129</v>
      </c>
      <c r="E230" s="244" t="s">
        <v>19</v>
      </c>
      <c r="F230" s="245" t="s">
        <v>132</v>
      </c>
      <c r="G230" s="243"/>
      <c r="H230" s="246">
        <v>0.59999999999999998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2" t="s">
        <v>129</v>
      </c>
      <c r="AU230" s="252" t="s">
        <v>81</v>
      </c>
      <c r="AV230" s="15" t="s">
        <v>125</v>
      </c>
      <c r="AW230" s="15" t="s">
        <v>33</v>
      </c>
      <c r="AX230" s="15" t="s">
        <v>79</v>
      </c>
      <c r="AY230" s="252" t="s">
        <v>118</v>
      </c>
    </row>
    <row r="231" s="2" customFormat="1" ht="16.5" customHeight="1">
      <c r="A231" s="40"/>
      <c r="B231" s="41"/>
      <c r="C231" s="264" t="s">
        <v>288</v>
      </c>
      <c r="D231" s="264" t="s">
        <v>254</v>
      </c>
      <c r="E231" s="265" t="s">
        <v>289</v>
      </c>
      <c r="F231" s="266" t="s">
        <v>290</v>
      </c>
      <c r="G231" s="267" t="s">
        <v>200</v>
      </c>
      <c r="H231" s="268">
        <v>2</v>
      </c>
      <c r="I231" s="269"/>
      <c r="J231" s="270">
        <f>ROUND(I231*H231,2)</f>
        <v>0</v>
      </c>
      <c r="K231" s="266" t="s">
        <v>124</v>
      </c>
      <c r="L231" s="271"/>
      <c r="M231" s="272" t="s">
        <v>19</v>
      </c>
      <c r="N231" s="273" t="s">
        <v>42</v>
      </c>
      <c r="O231" s="86"/>
      <c r="P231" s="211">
        <f>O231*H231</f>
        <v>0</v>
      </c>
      <c r="Q231" s="211">
        <v>0.00042000000000000002</v>
      </c>
      <c r="R231" s="211">
        <f>Q231*H231</f>
        <v>0.00084000000000000003</v>
      </c>
      <c r="S231" s="211">
        <v>0</v>
      </c>
      <c r="T231" s="212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3" t="s">
        <v>257</v>
      </c>
      <c r="AT231" s="213" t="s">
        <v>254</v>
      </c>
      <c r="AU231" s="213" t="s">
        <v>81</v>
      </c>
      <c r="AY231" s="19" t="s">
        <v>118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9" t="s">
        <v>79</v>
      </c>
      <c r="BK231" s="214">
        <f>ROUND(I231*H231,2)</f>
        <v>0</v>
      </c>
      <c r="BL231" s="19" t="s">
        <v>220</v>
      </c>
      <c r="BM231" s="213" t="s">
        <v>291</v>
      </c>
    </row>
    <row r="232" s="13" customFormat="1">
      <c r="A232" s="13"/>
      <c r="B232" s="220"/>
      <c r="C232" s="221"/>
      <c r="D232" s="222" t="s">
        <v>129</v>
      </c>
      <c r="E232" s="223" t="s">
        <v>19</v>
      </c>
      <c r="F232" s="224" t="s">
        <v>275</v>
      </c>
      <c r="G232" s="221"/>
      <c r="H232" s="223" t="s">
        <v>19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129</v>
      </c>
      <c r="AU232" s="230" t="s">
        <v>81</v>
      </c>
      <c r="AV232" s="13" t="s">
        <v>79</v>
      </c>
      <c r="AW232" s="13" t="s">
        <v>33</v>
      </c>
      <c r="AX232" s="13" t="s">
        <v>71</v>
      </c>
      <c r="AY232" s="230" t="s">
        <v>118</v>
      </c>
    </row>
    <row r="233" s="14" customFormat="1">
      <c r="A233" s="14"/>
      <c r="B233" s="231"/>
      <c r="C233" s="232"/>
      <c r="D233" s="222" t="s">
        <v>129</v>
      </c>
      <c r="E233" s="233" t="s">
        <v>19</v>
      </c>
      <c r="F233" s="234" t="s">
        <v>81</v>
      </c>
      <c r="G233" s="232"/>
      <c r="H233" s="235">
        <v>2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1" t="s">
        <v>129</v>
      </c>
      <c r="AU233" s="241" t="s">
        <v>81</v>
      </c>
      <c r="AV233" s="14" t="s">
        <v>81</v>
      </c>
      <c r="AW233" s="14" t="s">
        <v>33</v>
      </c>
      <c r="AX233" s="14" t="s">
        <v>71</v>
      </c>
      <c r="AY233" s="241" t="s">
        <v>118</v>
      </c>
    </row>
    <row r="234" s="15" customFormat="1">
      <c r="A234" s="15"/>
      <c r="B234" s="242"/>
      <c r="C234" s="243"/>
      <c r="D234" s="222" t="s">
        <v>129</v>
      </c>
      <c r="E234" s="244" t="s">
        <v>19</v>
      </c>
      <c r="F234" s="245" t="s">
        <v>132</v>
      </c>
      <c r="G234" s="243"/>
      <c r="H234" s="246">
        <v>2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2" t="s">
        <v>129</v>
      </c>
      <c r="AU234" s="252" t="s">
        <v>81</v>
      </c>
      <c r="AV234" s="15" t="s">
        <v>125</v>
      </c>
      <c r="AW234" s="15" t="s">
        <v>33</v>
      </c>
      <c r="AX234" s="15" t="s">
        <v>79</v>
      </c>
      <c r="AY234" s="252" t="s">
        <v>118</v>
      </c>
    </row>
    <row r="235" s="2" customFormat="1" ht="24.15" customHeight="1">
      <c r="A235" s="40"/>
      <c r="B235" s="41"/>
      <c r="C235" s="264" t="s">
        <v>292</v>
      </c>
      <c r="D235" s="264" t="s">
        <v>254</v>
      </c>
      <c r="E235" s="265" t="s">
        <v>293</v>
      </c>
      <c r="F235" s="266" t="s">
        <v>294</v>
      </c>
      <c r="G235" s="267" t="s">
        <v>263</v>
      </c>
      <c r="H235" s="268">
        <v>0.040000000000000001</v>
      </c>
      <c r="I235" s="269"/>
      <c r="J235" s="270">
        <f>ROUND(I235*H235,2)</f>
        <v>0</v>
      </c>
      <c r="K235" s="266" t="s">
        <v>124</v>
      </c>
      <c r="L235" s="271"/>
      <c r="M235" s="272" t="s">
        <v>19</v>
      </c>
      <c r="N235" s="273" t="s">
        <v>42</v>
      </c>
      <c r="O235" s="86"/>
      <c r="P235" s="211">
        <f>O235*H235</f>
        <v>0</v>
      </c>
      <c r="Q235" s="211">
        <v>0.016500000000000001</v>
      </c>
      <c r="R235" s="211">
        <f>Q235*H235</f>
        <v>0.00066</v>
      </c>
      <c r="S235" s="211">
        <v>0</v>
      </c>
      <c r="T235" s="212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3" t="s">
        <v>257</v>
      </c>
      <c r="AT235" s="213" t="s">
        <v>254</v>
      </c>
      <c r="AU235" s="213" t="s">
        <v>81</v>
      </c>
      <c r="AY235" s="19" t="s">
        <v>118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9" t="s">
        <v>79</v>
      </c>
      <c r="BK235" s="214">
        <f>ROUND(I235*H235,2)</f>
        <v>0</v>
      </c>
      <c r="BL235" s="19" t="s">
        <v>220</v>
      </c>
      <c r="BM235" s="213" t="s">
        <v>295</v>
      </c>
    </row>
    <row r="236" s="13" customFormat="1">
      <c r="A236" s="13"/>
      <c r="B236" s="220"/>
      <c r="C236" s="221"/>
      <c r="D236" s="222" t="s">
        <v>129</v>
      </c>
      <c r="E236" s="223" t="s">
        <v>19</v>
      </c>
      <c r="F236" s="224" t="s">
        <v>275</v>
      </c>
      <c r="G236" s="221"/>
      <c r="H236" s="223" t="s">
        <v>19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129</v>
      </c>
      <c r="AU236" s="230" t="s">
        <v>81</v>
      </c>
      <c r="AV236" s="13" t="s">
        <v>79</v>
      </c>
      <c r="AW236" s="13" t="s">
        <v>33</v>
      </c>
      <c r="AX236" s="13" t="s">
        <v>71</v>
      </c>
      <c r="AY236" s="230" t="s">
        <v>118</v>
      </c>
    </row>
    <row r="237" s="14" customFormat="1">
      <c r="A237" s="14"/>
      <c r="B237" s="231"/>
      <c r="C237" s="232"/>
      <c r="D237" s="222" t="s">
        <v>129</v>
      </c>
      <c r="E237" s="233" t="s">
        <v>19</v>
      </c>
      <c r="F237" s="234" t="s">
        <v>296</v>
      </c>
      <c r="G237" s="232"/>
      <c r="H237" s="235">
        <v>0.040000000000000001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1" t="s">
        <v>129</v>
      </c>
      <c r="AU237" s="241" t="s">
        <v>81</v>
      </c>
      <c r="AV237" s="14" t="s">
        <v>81</v>
      </c>
      <c r="AW237" s="14" t="s">
        <v>33</v>
      </c>
      <c r="AX237" s="14" t="s">
        <v>71</v>
      </c>
      <c r="AY237" s="241" t="s">
        <v>118</v>
      </c>
    </row>
    <row r="238" s="15" customFormat="1">
      <c r="A238" s="15"/>
      <c r="B238" s="242"/>
      <c r="C238" s="243"/>
      <c r="D238" s="222" t="s">
        <v>129</v>
      </c>
      <c r="E238" s="244" t="s">
        <v>19</v>
      </c>
      <c r="F238" s="245" t="s">
        <v>132</v>
      </c>
      <c r="G238" s="243"/>
      <c r="H238" s="246">
        <v>0.040000000000000001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2" t="s">
        <v>129</v>
      </c>
      <c r="AU238" s="252" t="s">
        <v>81</v>
      </c>
      <c r="AV238" s="15" t="s">
        <v>125</v>
      </c>
      <c r="AW238" s="15" t="s">
        <v>33</v>
      </c>
      <c r="AX238" s="15" t="s">
        <v>79</v>
      </c>
      <c r="AY238" s="252" t="s">
        <v>118</v>
      </c>
    </row>
    <row r="239" s="2" customFormat="1" ht="24.15" customHeight="1">
      <c r="A239" s="40"/>
      <c r="B239" s="41"/>
      <c r="C239" s="202" t="s">
        <v>297</v>
      </c>
      <c r="D239" s="202" t="s">
        <v>120</v>
      </c>
      <c r="E239" s="203" t="s">
        <v>298</v>
      </c>
      <c r="F239" s="204" t="s">
        <v>299</v>
      </c>
      <c r="G239" s="205" t="s">
        <v>285</v>
      </c>
      <c r="H239" s="206">
        <v>55.899999999999999</v>
      </c>
      <c r="I239" s="207"/>
      <c r="J239" s="208">
        <f>ROUND(I239*H239,2)</f>
        <v>0</v>
      </c>
      <c r="K239" s="204" t="s">
        <v>124</v>
      </c>
      <c r="L239" s="46"/>
      <c r="M239" s="209" t="s">
        <v>19</v>
      </c>
      <c r="N239" s="210" t="s">
        <v>42</v>
      </c>
      <c r="O239" s="86"/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3" t="s">
        <v>220</v>
      </c>
      <c r="AT239" s="213" t="s">
        <v>120</v>
      </c>
      <c r="AU239" s="213" t="s">
        <v>81</v>
      </c>
      <c r="AY239" s="19" t="s">
        <v>118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9" t="s">
        <v>79</v>
      </c>
      <c r="BK239" s="214">
        <f>ROUND(I239*H239,2)</f>
        <v>0</v>
      </c>
      <c r="BL239" s="19" t="s">
        <v>220</v>
      </c>
      <c r="BM239" s="213" t="s">
        <v>300</v>
      </c>
    </row>
    <row r="240" s="2" customFormat="1">
      <c r="A240" s="40"/>
      <c r="B240" s="41"/>
      <c r="C240" s="42"/>
      <c r="D240" s="215" t="s">
        <v>127</v>
      </c>
      <c r="E240" s="42"/>
      <c r="F240" s="216" t="s">
        <v>301</v>
      </c>
      <c r="G240" s="42"/>
      <c r="H240" s="42"/>
      <c r="I240" s="217"/>
      <c r="J240" s="42"/>
      <c r="K240" s="42"/>
      <c r="L240" s="46"/>
      <c r="M240" s="218"/>
      <c r="N240" s="219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127</v>
      </c>
      <c r="AU240" s="19" t="s">
        <v>81</v>
      </c>
    </row>
    <row r="241" s="13" customFormat="1">
      <c r="A241" s="13"/>
      <c r="B241" s="220"/>
      <c r="C241" s="221"/>
      <c r="D241" s="222" t="s">
        <v>129</v>
      </c>
      <c r="E241" s="223" t="s">
        <v>19</v>
      </c>
      <c r="F241" s="224" t="s">
        <v>225</v>
      </c>
      <c r="G241" s="221"/>
      <c r="H241" s="223" t="s">
        <v>19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129</v>
      </c>
      <c r="AU241" s="230" t="s">
        <v>81</v>
      </c>
      <c r="AV241" s="13" t="s">
        <v>79</v>
      </c>
      <c r="AW241" s="13" t="s">
        <v>33</v>
      </c>
      <c r="AX241" s="13" t="s">
        <v>71</v>
      </c>
      <c r="AY241" s="230" t="s">
        <v>118</v>
      </c>
    </row>
    <row r="242" s="14" customFormat="1">
      <c r="A242" s="14"/>
      <c r="B242" s="231"/>
      <c r="C242" s="232"/>
      <c r="D242" s="222" t="s">
        <v>129</v>
      </c>
      <c r="E242" s="233" t="s">
        <v>19</v>
      </c>
      <c r="F242" s="234" t="s">
        <v>302</v>
      </c>
      <c r="G242" s="232"/>
      <c r="H242" s="235">
        <v>55.899999999999999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1" t="s">
        <v>129</v>
      </c>
      <c r="AU242" s="241" t="s">
        <v>81</v>
      </c>
      <c r="AV242" s="14" t="s">
        <v>81</v>
      </c>
      <c r="AW242" s="14" t="s">
        <v>33</v>
      </c>
      <c r="AX242" s="14" t="s">
        <v>71</v>
      </c>
      <c r="AY242" s="241" t="s">
        <v>118</v>
      </c>
    </row>
    <row r="243" s="15" customFormat="1">
      <c r="A243" s="15"/>
      <c r="B243" s="242"/>
      <c r="C243" s="243"/>
      <c r="D243" s="222" t="s">
        <v>129</v>
      </c>
      <c r="E243" s="244" t="s">
        <v>19</v>
      </c>
      <c r="F243" s="245" t="s">
        <v>132</v>
      </c>
      <c r="G243" s="243"/>
      <c r="H243" s="246">
        <v>55.899999999999999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2" t="s">
        <v>129</v>
      </c>
      <c r="AU243" s="252" t="s">
        <v>81</v>
      </c>
      <c r="AV243" s="15" t="s">
        <v>125</v>
      </c>
      <c r="AW243" s="15" t="s">
        <v>33</v>
      </c>
      <c r="AX243" s="15" t="s">
        <v>79</v>
      </c>
      <c r="AY243" s="252" t="s">
        <v>118</v>
      </c>
    </row>
    <row r="244" s="2" customFormat="1" ht="16.5" customHeight="1">
      <c r="A244" s="40"/>
      <c r="B244" s="41"/>
      <c r="C244" s="264" t="s">
        <v>303</v>
      </c>
      <c r="D244" s="264" t="s">
        <v>254</v>
      </c>
      <c r="E244" s="265" t="s">
        <v>304</v>
      </c>
      <c r="F244" s="266" t="s">
        <v>305</v>
      </c>
      <c r="G244" s="267" t="s">
        <v>123</v>
      </c>
      <c r="H244" s="268">
        <v>0.26800000000000002</v>
      </c>
      <c r="I244" s="269"/>
      <c r="J244" s="270">
        <f>ROUND(I244*H244,2)</f>
        <v>0</v>
      </c>
      <c r="K244" s="266" t="s">
        <v>124</v>
      </c>
      <c r="L244" s="271"/>
      <c r="M244" s="272" t="s">
        <v>19</v>
      </c>
      <c r="N244" s="273" t="s">
        <v>42</v>
      </c>
      <c r="O244" s="86"/>
      <c r="P244" s="211">
        <f>O244*H244</f>
        <v>0</v>
      </c>
      <c r="Q244" s="211">
        <v>0.5</v>
      </c>
      <c r="R244" s="211">
        <f>Q244*H244</f>
        <v>0.13400000000000001</v>
      </c>
      <c r="S244" s="211">
        <v>0</v>
      </c>
      <c r="T244" s="21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3" t="s">
        <v>257</v>
      </c>
      <c r="AT244" s="213" t="s">
        <v>254</v>
      </c>
      <c r="AU244" s="213" t="s">
        <v>81</v>
      </c>
      <c r="AY244" s="19" t="s">
        <v>118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19" t="s">
        <v>79</v>
      </c>
      <c r="BK244" s="214">
        <f>ROUND(I244*H244,2)</f>
        <v>0</v>
      </c>
      <c r="BL244" s="19" t="s">
        <v>220</v>
      </c>
      <c r="BM244" s="213" t="s">
        <v>306</v>
      </c>
    </row>
    <row r="245" s="13" customFormat="1">
      <c r="A245" s="13"/>
      <c r="B245" s="220"/>
      <c r="C245" s="221"/>
      <c r="D245" s="222" t="s">
        <v>129</v>
      </c>
      <c r="E245" s="223" t="s">
        <v>19</v>
      </c>
      <c r="F245" s="224" t="s">
        <v>225</v>
      </c>
      <c r="G245" s="221"/>
      <c r="H245" s="223" t="s">
        <v>19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129</v>
      </c>
      <c r="AU245" s="230" t="s">
        <v>81</v>
      </c>
      <c r="AV245" s="13" t="s">
        <v>79</v>
      </c>
      <c r="AW245" s="13" t="s">
        <v>33</v>
      </c>
      <c r="AX245" s="13" t="s">
        <v>71</v>
      </c>
      <c r="AY245" s="230" t="s">
        <v>118</v>
      </c>
    </row>
    <row r="246" s="14" customFormat="1">
      <c r="A246" s="14"/>
      <c r="B246" s="231"/>
      <c r="C246" s="232"/>
      <c r="D246" s="222" t="s">
        <v>129</v>
      </c>
      <c r="E246" s="233" t="s">
        <v>19</v>
      </c>
      <c r="F246" s="234" t="s">
        <v>226</v>
      </c>
      <c r="G246" s="232"/>
      <c r="H246" s="235">
        <v>0.26800000000000002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1" t="s">
        <v>129</v>
      </c>
      <c r="AU246" s="241" t="s">
        <v>81</v>
      </c>
      <c r="AV246" s="14" t="s">
        <v>81</v>
      </c>
      <c r="AW246" s="14" t="s">
        <v>33</v>
      </c>
      <c r="AX246" s="14" t="s">
        <v>71</v>
      </c>
      <c r="AY246" s="241" t="s">
        <v>118</v>
      </c>
    </row>
    <row r="247" s="15" customFormat="1">
      <c r="A247" s="15"/>
      <c r="B247" s="242"/>
      <c r="C247" s="243"/>
      <c r="D247" s="222" t="s">
        <v>129</v>
      </c>
      <c r="E247" s="244" t="s">
        <v>19</v>
      </c>
      <c r="F247" s="245" t="s">
        <v>132</v>
      </c>
      <c r="G247" s="243"/>
      <c r="H247" s="246">
        <v>0.26800000000000002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2" t="s">
        <v>129</v>
      </c>
      <c r="AU247" s="252" t="s">
        <v>81</v>
      </c>
      <c r="AV247" s="15" t="s">
        <v>125</v>
      </c>
      <c r="AW247" s="15" t="s">
        <v>33</v>
      </c>
      <c r="AX247" s="15" t="s">
        <v>79</v>
      </c>
      <c r="AY247" s="252" t="s">
        <v>118</v>
      </c>
    </row>
    <row r="248" s="2" customFormat="1" ht="16.5" customHeight="1">
      <c r="A248" s="40"/>
      <c r="B248" s="41"/>
      <c r="C248" s="202" t="s">
        <v>307</v>
      </c>
      <c r="D248" s="202" t="s">
        <v>120</v>
      </c>
      <c r="E248" s="203" t="s">
        <v>308</v>
      </c>
      <c r="F248" s="204" t="s">
        <v>309</v>
      </c>
      <c r="G248" s="205" t="s">
        <v>123</v>
      </c>
      <c r="H248" s="206">
        <v>0.26800000000000002</v>
      </c>
      <c r="I248" s="207"/>
      <c r="J248" s="208">
        <f>ROUND(I248*H248,2)</f>
        <v>0</v>
      </c>
      <c r="K248" s="204" t="s">
        <v>124</v>
      </c>
      <c r="L248" s="46"/>
      <c r="M248" s="209" t="s">
        <v>19</v>
      </c>
      <c r="N248" s="210" t="s">
        <v>42</v>
      </c>
      <c r="O248" s="86"/>
      <c r="P248" s="211">
        <f>O248*H248</f>
        <v>0</v>
      </c>
      <c r="Q248" s="211">
        <v>0.012659999999999999</v>
      </c>
      <c r="R248" s="211">
        <f>Q248*H248</f>
        <v>0.00339288</v>
      </c>
      <c r="S248" s="211">
        <v>0</v>
      </c>
      <c r="T248" s="21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3" t="s">
        <v>220</v>
      </c>
      <c r="AT248" s="213" t="s">
        <v>120</v>
      </c>
      <c r="AU248" s="213" t="s">
        <v>81</v>
      </c>
      <c r="AY248" s="19" t="s">
        <v>118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19" t="s">
        <v>79</v>
      </c>
      <c r="BK248" s="214">
        <f>ROUND(I248*H248,2)</f>
        <v>0</v>
      </c>
      <c r="BL248" s="19" t="s">
        <v>220</v>
      </c>
      <c r="BM248" s="213" t="s">
        <v>310</v>
      </c>
    </row>
    <row r="249" s="2" customFormat="1">
      <c r="A249" s="40"/>
      <c r="B249" s="41"/>
      <c r="C249" s="42"/>
      <c r="D249" s="215" t="s">
        <v>127</v>
      </c>
      <c r="E249" s="42"/>
      <c r="F249" s="216" t="s">
        <v>311</v>
      </c>
      <c r="G249" s="42"/>
      <c r="H249" s="42"/>
      <c r="I249" s="217"/>
      <c r="J249" s="42"/>
      <c r="K249" s="42"/>
      <c r="L249" s="46"/>
      <c r="M249" s="218"/>
      <c r="N249" s="219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127</v>
      </c>
      <c r="AU249" s="19" t="s">
        <v>81</v>
      </c>
    </row>
    <row r="250" s="13" customFormat="1">
      <c r="A250" s="13"/>
      <c r="B250" s="220"/>
      <c r="C250" s="221"/>
      <c r="D250" s="222" t="s">
        <v>129</v>
      </c>
      <c r="E250" s="223" t="s">
        <v>19</v>
      </c>
      <c r="F250" s="224" t="s">
        <v>225</v>
      </c>
      <c r="G250" s="221"/>
      <c r="H250" s="223" t="s">
        <v>19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129</v>
      </c>
      <c r="AU250" s="230" t="s">
        <v>81</v>
      </c>
      <c r="AV250" s="13" t="s">
        <v>79</v>
      </c>
      <c r="AW250" s="13" t="s">
        <v>33</v>
      </c>
      <c r="AX250" s="13" t="s">
        <v>71</v>
      </c>
      <c r="AY250" s="230" t="s">
        <v>118</v>
      </c>
    </row>
    <row r="251" s="14" customFormat="1">
      <c r="A251" s="14"/>
      <c r="B251" s="231"/>
      <c r="C251" s="232"/>
      <c r="D251" s="222" t="s">
        <v>129</v>
      </c>
      <c r="E251" s="233" t="s">
        <v>19</v>
      </c>
      <c r="F251" s="234" t="s">
        <v>226</v>
      </c>
      <c r="G251" s="232"/>
      <c r="H251" s="235">
        <v>0.26800000000000002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1" t="s">
        <v>129</v>
      </c>
      <c r="AU251" s="241" t="s">
        <v>81</v>
      </c>
      <c r="AV251" s="14" t="s">
        <v>81</v>
      </c>
      <c r="AW251" s="14" t="s">
        <v>33</v>
      </c>
      <c r="AX251" s="14" t="s">
        <v>71</v>
      </c>
      <c r="AY251" s="241" t="s">
        <v>118</v>
      </c>
    </row>
    <row r="252" s="15" customFormat="1">
      <c r="A252" s="15"/>
      <c r="B252" s="242"/>
      <c r="C252" s="243"/>
      <c r="D252" s="222" t="s">
        <v>129</v>
      </c>
      <c r="E252" s="244" t="s">
        <v>19</v>
      </c>
      <c r="F252" s="245" t="s">
        <v>132</v>
      </c>
      <c r="G252" s="243"/>
      <c r="H252" s="246">
        <v>0.26800000000000002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2" t="s">
        <v>129</v>
      </c>
      <c r="AU252" s="252" t="s">
        <v>81</v>
      </c>
      <c r="AV252" s="15" t="s">
        <v>125</v>
      </c>
      <c r="AW252" s="15" t="s">
        <v>33</v>
      </c>
      <c r="AX252" s="15" t="s">
        <v>79</v>
      </c>
      <c r="AY252" s="252" t="s">
        <v>118</v>
      </c>
    </row>
    <row r="253" s="2" customFormat="1" ht="24.15" customHeight="1">
      <c r="A253" s="40"/>
      <c r="B253" s="41"/>
      <c r="C253" s="202" t="s">
        <v>312</v>
      </c>
      <c r="D253" s="202" t="s">
        <v>120</v>
      </c>
      <c r="E253" s="203" t="s">
        <v>313</v>
      </c>
      <c r="F253" s="204" t="s">
        <v>314</v>
      </c>
      <c r="G253" s="205" t="s">
        <v>175</v>
      </c>
      <c r="H253" s="206">
        <v>92.159999999999997</v>
      </c>
      <c r="I253" s="207"/>
      <c r="J253" s="208">
        <f>ROUND(I253*H253,2)</f>
        <v>0</v>
      </c>
      <c r="K253" s="204" t="s">
        <v>124</v>
      </c>
      <c r="L253" s="46"/>
      <c r="M253" s="209" t="s">
        <v>19</v>
      </c>
      <c r="N253" s="210" t="s">
        <v>42</v>
      </c>
      <c r="O253" s="86"/>
      <c r="P253" s="211">
        <f>O253*H253</f>
        <v>0</v>
      </c>
      <c r="Q253" s="211">
        <v>0.016250000000000001</v>
      </c>
      <c r="R253" s="211">
        <f>Q253*H253</f>
        <v>1.4976</v>
      </c>
      <c r="S253" s="211">
        <v>0</v>
      </c>
      <c r="T253" s="21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3" t="s">
        <v>220</v>
      </c>
      <c r="AT253" s="213" t="s">
        <v>120</v>
      </c>
      <c r="AU253" s="213" t="s">
        <v>81</v>
      </c>
      <c r="AY253" s="19" t="s">
        <v>118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9" t="s">
        <v>79</v>
      </c>
      <c r="BK253" s="214">
        <f>ROUND(I253*H253,2)</f>
        <v>0</v>
      </c>
      <c r="BL253" s="19" t="s">
        <v>220</v>
      </c>
      <c r="BM253" s="213" t="s">
        <v>315</v>
      </c>
    </row>
    <row r="254" s="2" customFormat="1">
      <c r="A254" s="40"/>
      <c r="B254" s="41"/>
      <c r="C254" s="42"/>
      <c r="D254" s="215" t="s">
        <v>127</v>
      </c>
      <c r="E254" s="42"/>
      <c r="F254" s="216" t="s">
        <v>316</v>
      </c>
      <c r="G254" s="42"/>
      <c r="H254" s="42"/>
      <c r="I254" s="217"/>
      <c r="J254" s="42"/>
      <c r="K254" s="42"/>
      <c r="L254" s="46"/>
      <c r="M254" s="218"/>
      <c r="N254" s="21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127</v>
      </c>
      <c r="AU254" s="19" t="s">
        <v>81</v>
      </c>
    </row>
    <row r="255" s="14" customFormat="1">
      <c r="A255" s="14"/>
      <c r="B255" s="231"/>
      <c r="C255" s="232"/>
      <c r="D255" s="222" t="s">
        <v>129</v>
      </c>
      <c r="E255" s="233" t="s">
        <v>19</v>
      </c>
      <c r="F255" s="234" t="s">
        <v>317</v>
      </c>
      <c r="G255" s="232"/>
      <c r="H255" s="235">
        <v>46.079999999999998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1" t="s">
        <v>129</v>
      </c>
      <c r="AU255" s="241" t="s">
        <v>81</v>
      </c>
      <c r="AV255" s="14" t="s">
        <v>81</v>
      </c>
      <c r="AW255" s="14" t="s">
        <v>33</v>
      </c>
      <c r="AX255" s="14" t="s">
        <v>71</v>
      </c>
      <c r="AY255" s="241" t="s">
        <v>118</v>
      </c>
    </row>
    <row r="256" s="14" customFormat="1">
      <c r="A256" s="14"/>
      <c r="B256" s="231"/>
      <c r="C256" s="232"/>
      <c r="D256" s="222" t="s">
        <v>129</v>
      </c>
      <c r="E256" s="233" t="s">
        <v>19</v>
      </c>
      <c r="F256" s="234" t="s">
        <v>317</v>
      </c>
      <c r="G256" s="232"/>
      <c r="H256" s="235">
        <v>46.079999999999998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1" t="s">
        <v>129</v>
      </c>
      <c r="AU256" s="241" t="s">
        <v>81</v>
      </c>
      <c r="AV256" s="14" t="s">
        <v>81</v>
      </c>
      <c r="AW256" s="14" t="s">
        <v>33</v>
      </c>
      <c r="AX256" s="14" t="s">
        <v>71</v>
      </c>
      <c r="AY256" s="241" t="s">
        <v>118</v>
      </c>
    </row>
    <row r="257" s="15" customFormat="1">
      <c r="A257" s="15"/>
      <c r="B257" s="242"/>
      <c r="C257" s="243"/>
      <c r="D257" s="222" t="s">
        <v>129</v>
      </c>
      <c r="E257" s="244" t="s">
        <v>19</v>
      </c>
      <c r="F257" s="245" t="s">
        <v>132</v>
      </c>
      <c r="G257" s="243"/>
      <c r="H257" s="246">
        <v>92.159999999999997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2" t="s">
        <v>129</v>
      </c>
      <c r="AU257" s="252" t="s">
        <v>81</v>
      </c>
      <c r="AV257" s="15" t="s">
        <v>125</v>
      </c>
      <c r="AW257" s="15" t="s">
        <v>33</v>
      </c>
      <c r="AX257" s="15" t="s">
        <v>79</v>
      </c>
      <c r="AY257" s="252" t="s">
        <v>118</v>
      </c>
    </row>
    <row r="258" s="2" customFormat="1" ht="16.5" customHeight="1">
      <c r="A258" s="40"/>
      <c r="B258" s="41"/>
      <c r="C258" s="202" t="s">
        <v>318</v>
      </c>
      <c r="D258" s="202" t="s">
        <v>120</v>
      </c>
      <c r="E258" s="203" t="s">
        <v>319</v>
      </c>
      <c r="F258" s="204" t="s">
        <v>320</v>
      </c>
      <c r="G258" s="205" t="s">
        <v>175</v>
      </c>
      <c r="H258" s="206">
        <v>92.159999999999997</v>
      </c>
      <c r="I258" s="207"/>
      <c r="J258" s="208">
        <f>ROUND(I258*H258,2)</f>
        <v>0</v>
      </c>
      <c r="K258" s="204" t="s">
        <v>124</v>
      </c>
      <c r="L258" s="46"/>
      <c r="M258" s="209" t="s">
        <v>19</v>
      </c>
      <c r="N258" s="210" t="s">
        <v>42</v>
      </c>
      <c r="O258" s="86"/>
      <c r="P258" s="211">
        <f>O258*H258</f>
        <v>0</v>
      </c>
      <c r="Q258" s="211">
        <v>0</v>
      </c>
      <c r="R258" s="211">
        <f>Q258*H258</f>
        <v>0</v>
      </c>
      <c r="S258" s="211">
        <v>0</v>
      </c>
      <c r="T258" s="212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3" t="s">
        <v>220</v>
      </c>
      <c r="AT258" s="213" t="s">
        <v>120</v>
      </c>
      <c r="AU258" s="213" t="s">
        <v>81</v>
      </c>
      <c r="AY258" s="19" t="s">
        <v>118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19" t="s">
        <v>79</v>
      </c>
      <c r="BK258" s="214">
        <f>ROUND(I258*H258,2)</f>
        <v>0</v>
      </c>
      <c r="BL258" s="19" t="s">
        <v>220</v>
      </c>
      <c r="BM258" s="213" t="s">
        <v>321</v>
      </c>
    </row>
    <row r="259" s="2" customFormat="1">
      <c r="A259" s="40"/>
      <c r="B259" s="41"/>
      <c r="C259" s="42"/>
      <c r="D259" s="215" t="s">
        <v>127</v>
      </c>
      <c r="E259" s="42"/>
      <c r="F259" s="216" t="s">
        <v>322</v>
      </c>
      <c r="G259" s="42"/>
      <c r="H259" s="42"/>
      <c r="I259" s="217"/>
      <c r="J259" s="42"/>
      <c r="K259" s="42"/>
      <c r="L259" s="46"/>
      <c r="M259" s="218"/>
      <c r="N259" s="219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127</v>
      </c>
      <c r="AU259" s="19" t="s">
        <v>81</v>
      </c>
    </row>
    <row r="260" s="14" customFormat="1">
      <c r="A260" s="14"/>
      <c r="B260" s="231"/>
      <c r="C260" s="232"/>
      <c r="D260" s="222" t="s">
        <v>129</v>
      </c>
      <c r="E260" s="233" t="s">
        <v>19</v>
      </c>
      <c r="F260" s="234" t="s">
        <v>317</v>
      </c>
      <c r="G260" s="232"/>
      <c r="H260" s="235">
        <v>46.079999999999998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1" t="s">
        <v>129</v>
      </c>
      <c r="AU260" s="241" t="s">
        <v>81</v>
      </c>
      <c r="AV260" s="14" t="s">
        <v>81</v>
      </c>
      <c r="AW260" s="14" t="s">
        <v>33</v>
      </c>
      <c r="AX260" s="14" t="s">
        <v>71</v>
      </c>
      <c r="AY260" s="241" t="s">
        <v>118</v>
      </c>
    </row>
    <row r="261" s="14" customFormat="1">
      <c r="A261" s="14"/>
      <c r="B261" s="231"/>
      <c r="C261" s="232"/>
      <c r="D261" s="222" t="s">
        <v>129</v>
      </c>
      <c r="E261" s="233" t="s">
        <v>19</v>
      </c>
      <c r="F261" s="234" t="s">
        <v>317</v>
      </c>
      <c r="G261" s="232"/>
      <c r="H261" s="235">
        <v>46.079999999999998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1" t="s">
        <v>129</v>
      </c>
      <c r="AU261" s="241" t="s">
        <v>81</v>
      </c>
      <c r="AV261" s="14" t="s">
        <v>81</v>
      </c>
      <c r="AW261" s="14" t="s">
        <v>33</v>
      </c>
      <c r="AX261" s="14" t="s">
        <v>71</v>
      </c>
      <c r="AY261" s="241" t="s">
        <v>118</v>
      </c>
    </row>
    <row r="262" s="15" customFormat="1">
      <c r="A262" s="15"/>
      <c r="B262" s="242"/>
      <c r="C262" s="243"/>
      <c r="D262" s="222" t="s">
        <v>129</v>
      </c>
      <c r="E262" s="244" t="s">
        <v>19</v>
      </c>
      <c r="F262" s="245" t="s">
        <v>132</v>
      </c>
      <c r="G262" s="243"/>
      <c r="H262" s="246">
        <v>92.159999999999997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2" t="s">
        <v>129</v>
      </c>
      <c r="AU262" s="252" t="s">
        <v>81</v>
      </c>
      <c r="AV262" s="15" t="s">
        <v>125</v>
      </c>
      <c r="AW262" s="15" t="s">
        <v>33</v>
      </c>
      <c r="AX262" s="15" t="s">
        <v>79</v>
      </c>
      <c r="AY262" s="252" t="s">
        <v>118</v>
      </c>
    </row>
    <row r="263" s="2" customFormat="1" ht="16.5" customHeight="1">
      <c r="A263" s="40"/>
      <c r="B263" s="41"/>
      <c r="C263" s="264" t="s">
        <v>257</v>
      </c>
      <c r="D263" s="264" t="s">
        <v>254</v>
      </c>
      <c r="E263" s="265" t="s">
        <v>323</v>
      </c>
      <c r="F263" s="266" t="s">
        <v>324</v>
      </c>
      <c r="G263" s="267" t="s">
        <v>123</v>
      </c>
      <c r="H263" s="268">
        <v>2.0369999999999999</v>
      </c>
      <c r="I263" s="269"/>
      <c r="J263" s="270">
        <f>ROUND(I263*H263,2)</f>
        <v>0</v>
      </c>
      <c r="K263" s="266" t="s">
        <v>124</v>
      </c>
      <c r="L263" s="271"/>
      <c r="M263" s="272" t="s">
        <v>19</v>
      </c>
      <c r="N263" s="273" t="s">
        <v>42</v>
      </c>
      <c r="O263" s="86"/>
      <c r="P263" s="211">
        <f>O263*H263</f>
        <v>0</v>
      </c>
      <c r="Q263" s="211">
        <v>0.55000000000000004</v>
      </c>
      <c r="R263" s="211">
        <f>Q263*H263</f>
        <v>1.12035</v>
      </c>
      <c r="S263" s="211">
        <v>0</v>
      </c>
      <c r="T263" s="21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3" t="s">
        <v>257</v>
      </c>
      <c r="AT263" s="213" t="s">
        <v>254</v>
      </c>
      <c r="AU263" s="213" t="s">
        <v>81</v>
      </c>
      <c r="AY263" s="19" t="s">
        <v>118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19" t="s">
        <v>79</v>
      </c>
      <c r="BK263" s="214">
        <f>ROUND(I263*H263,2)</f>
        <v>0</v>
      </c>
      <c r="BL263" s="19" t="s">
        <v>220</v>
      </c>
      <c r="BM263" s="213" t="s">
        <v>325</v>
      </c>
    </row>
    <row r="264" s="13" customFormat="1">
      <c r="A264" s="13"/>
      <c r="B264" s="220"/>
      <c r="C264" s="221"/>
      <c r="D264" s="222" t="s">
        <v>129</v>
      </c>
      <c r="E264" s="223" t="s">
        <v>19</v>
      </c>
      <c r="F264" s="224" t="s">
        <v>326</v>
      </c>
      <c r="G264" s="221"/>
      <c r="H264" s="223" t="s">
        <v>19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129</v>
      </c>
      <c r="AU264" s="230" t="s">
        <v>81</v>
      </c>
      <c r="AV264" s="13" t="s">
        <v>79</v>
      </c>
      <c r="AW264" s="13" t="s">
        <v>33</v>
      </c>
      <c r="AX264" s="13" t="s">
        <v>71</v>
      </c>
      <c r="AY264" s="230" t="s">
        <v>118</v>
      </c>
    </row>
    <row r="265" s="14" customFormat="1">
      <c r="A265" s="14"/>
      <c r="B265" s="231"/>
      <c r="C265" s="232"/>
      <c r="D265" s="222" t="s">
        <v>129</v>
      </c>
      <c r="E265" s="233" t="s">
        <v>19</v>
      </c>
      <c r="F265" s="234" t="s">
        <v>327</v>
      </c>
      <c r="G265" s="232"/>
      <c r="H265" s="235">
        <v>1.8520000000000001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1" t="s">
        <v>129</v>
      </c>
      <c r="AU265" s="241" t="s">
        <v>81</v>
      </c>
      <c r="AV265" s="14" t="s">
        <v>81</v>
      </c>
      <c r="AW265" s="14" t="s">
        <v>33</v>
      </c>
      <c r="AX265" s="14" t="s">
        <v>71</v>
      </c>
      <c r="AY265" s="241" t="s">
        <v>118</v>
      </c>
    </row>
    <row r="266" s="15" customFormat="1">
      <c r="A266" s="15"/>
      <c r="B266" s="242"/>
      <c r="C266" s="243"/>
      <c r="D266" s="222" t="s">
        <v>129</v>
      </c>
      <c r="E266" s="244" t="s">
        <v>19</v>
      </c>
      <c r="F266" s="245" t="s">
        <v>132</v>
      </c>
      <c r="G266" s="243"/>
      <c r="H266" s="246">
        <v>1.8520000000000001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2" t="s">
        <v>129</v>
      </c>
      <c r="AU266" s="252" t="s">
        <v>81</v>
      </c>
      <c r="AV266" s="15" t="s">
        <v>125</v>
      </c>
      <c r="AW266" s="15" t="s">
        <v>33</v>
      </c>
      <c r="AX266" s="15" t="s">
        <v>79</v>
      </c>
      <c r="AY266" s="252" t="s">
        <v>118</v>
      </c>
    </row>
    <row r="267" s="14" customFormat="1">
      <c r="A267" s="14"/>
      <c r="B267" s="231"/>
      <c r="C267" s="232"/>
      <c r="D267" s="222" t="s">
        <v>129</v>
      </c>
      <c r="E267" s="232"/>
      <c r="F267" s="234" t="s">
        <v>328</v>
      </c>
      <c r="G267" s="232"/>
      <c r="H267" s="235">
        <v>2.0369999999999999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1" t="s">
        <v>129</v>
      </c>
      <c r="AU267" s="241" t="s">
        <v>81</v>
      </c>
      <c r="AV267" s="14" t="s">
        <v>81</v>
      </c>
      <c r="AW267" s="14" t="s">
        <v>4</v>
      </c>
      <c r="AX267" s="14" t="s">
        <v>79</v>
      </c>
      <c r="AY267" s="241" t="s">
        <v>118</v>
      </c>
    </row>
    <row r="268" s="2" customFormat="1" ht="21.75" customHeight="1">
      <c r="A268" s="40"/>
      <c r="B268" s="41"/>
      <c r="C268" s="202" t="s">
        <v>329</v>
      </c>
      <c r="D268" s="202" t="s">
        <v>120</v>
      </c>
      <c r="E268" s="203" t="s">
        <v>330</v>
      </c>
      <c r="F268" s="204" t="s">
        <v>331</v>
      </c>
      <c r="G268" s="205" t="s">
        <v>123</v>
      </c>
      <c r="H268" s="206">
        <v>4.3410000000000002</v>
      </c>
      <c r="I268" s="207"/>
      <c r="J268" s="208">
        <f>ROUND(I268*H268,2)</f>
        <v>0</v>
      </c>
      <c r="K268" s="204" t="s">
        <v>124</v>
      </c>
      <c r="L268" s="46"/>
      <c r="M268" s="209" t="s">
        <v>19</v>
      </c>
      <c r="N268" s="210" t="s">
        <v>42</v>
      </c>
      <c r="O268" s="86"/>
      <c r="P268" s="211">
        <f>O268*H268</f>
        <v>0</v>
      </c>
      <c r="Q268" s="211">
        <v>0.023369999999999998</v>
      </c>
      <c r="R268" s="211">
        <f>Q268*H268</f>
        <v>0.10144916999999999</v>
      </c>
      <c r="S268" s="211">
        <v>0</v>
      </c>
      <c r="T268" s="21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3" t="s">
        <v>220</v>
      </c>
      <c r="AT268" s="213" t="s">
        <v>120</v>
      </c>
      <c r="AU268" s="213" t="s">
        <v>81</v>
      </c>
      <c r="AY268" s="19" t="s">
        <v>118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9" t="s">
        <v>79</v>
      </c>
      <c r="BK268" s="214">
        <f>ROUND(I268*H268,2)</f>
        <v>0</v>
      </c>
      <c r="BL268" s="19" t="s">
        <v>220</v>
      </c>
      <c r="BM268" s="213" t="s">
        <v>332</v>
      </c>
    </row>
    <row r="269" s="2" customFormat="1">
      <c r="A269" s="40"/>
      <c r="B269" s="41"/>
      <c r="C269" s="42"/>
      <c r="D269" s="215" t="s">
        <v>127</v>
      </c>
      <c r="E269" s="42"/>
      <c r="F269" s="216" t="s">
        <v>333</v>
      </c>
      <c r="G269" s="42"/>
      <c r="H269" s="42"/>
      <c r="I269" s="217"/>
      <c r="J269" s="42"/>
      <c r="K269" s="42"/>
      <c r="L269" s="46"/>
      <c r="M269" s="218"/>
      <c r="N269" s="219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127</v>
      </c>
      <c r="AU269" s="19" t="s">
        <v>81</v>
      </c>
    </row>
    <row r="270" s="14" customFormat="1">
      <c r="A270" s="14"/>
      <c r="B270" s="231"/>
      <c r="C270" s="232"/>
      <c r="D270" s="222" t="s">
        <v>129</v>
      </c>
      <c r="E270" s="233" t="s">
        <v>19</v>
      </c>
      <c r="F270" s="234" t="s">
        <v>234</v>
      </c>
      <c r="G270" s="232"/>
      <c r="H270" s="235">
        <v>2.3039999999999998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129</v>
      </c>
      <c r="AU270" s="241" t="s">
        <v>81</v>
      </c>
      <c r="AV270" s="14" t="s">
        <v>81</v>
      </c>
      <c r="AW270" s="14" t="s">
        <v>33</v>
      </c>
      <c r="AX270" s="14" t="s">
        <v>71</v>
      </c>
      <c r="AY270" s="241" t="s">
        <v>118</v>
      </c>
    </row>
    <row r="271" s="14" customFormat="1">
      <c r="A271" s="14"/>
      <c r="B271" s="231"/>
      <c r="C271" s="232"/>
      <c r="D271" s="222" t="s">
        <v>129</v>
      </c>
      <c r="E271" s="233" t="s">
        <v>19</v>
      </c>
      <c r="F271" s="234" t="s">
        <v>235</v>
      </c>
      <c r="G271" s="232"/>
      <c r="H271" s="235">
        <v>2.0369999999999999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1" t="s">
        <v>129</v>
      </c>
      <c r="AU271" s="241" t="s">
        <v>81</v>
      </c>
      <c r="AV271" s="14" t="s">
        <v>81</v>
      </c>
      <c r="AW271" s="14" t="s">
        <v>33</v>
      </c>
      <c r="AX271" s="14" t="s">
        <v>71</v>
      </c>
      <c r="AY271" s="241" t="s">
        <v>118</v>
      </c>
    </row>
    <row r="272" s="15" customFormat="1">
      <c r="A272" s="15"/>
      <c r="B272" s="242"/>
      <c r="C272" s="243"/>
      <c r="D272" s="222" t="s">
        <v>129</v>
      </c>
      <c r="E272" s="244" t="s">
        <v>19</v>
      </c>
      <c r="F272" s="245" t="s">
        <v>132</v>
      </c>
      <c r="G272" s="243"/>
      <c r="H272" s="246">
        <v>4.3409999999999993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2" t="s">
        <v>129</v>
      </c>
      <c r="AU272" s="252" t="s">
        <v>81</v>
      </c>
      <c r="AV272" s="15" t="s">
        <v>125</v>
      </c>
      <c r="AW272" s="15" t="s">
        <v>33</v>
      </c>
      <c r="AX272" s="15" t="s">
        <v>79</v>
      </c>
      <c r="AY272" s="252" t="s">
        <v>118</v>
      </c>
    </row>
    <row r="273" s="2" customFormat="1" ht="24.15" customHeight="1">
      <c r="A273" s="40"/>
      <c r="B273" s="41"/>
      <c r="C273" s="202" t="s">
        <v>334</v>
      </c>
      <c r="D273" s="202" t="s">
        <v>120</v>
      </c>
      <c r="E273" s="203" t="s">
        <v>335</v>
      </c>
      <c r="F273" s="204" t="s">
        <v>336</v>
      </c>
      <c r="G273" s="205" t="s">
        <v>285</v>
      </c>
      <c r="H273" s="206">
        <v>71</v>
      </c>
      <c r="I273" s="207"/>
      <c r="J273" s="208">
        <f>ROUND(I273*H273,2)</f>
        <v>0</v>
      </c>
      <c r="K273" s="204" t="s">
        <v>124</v>
      </c>
      <c r="L273" s="46"/>
      <c r="M273" s="209" t="s">
        <v>19</v>
      </c>
      <c r="N273" s="210" t="s">
        <v>42</v>
      </c>
      <c r="O273" s="86"/>
      <c r="P273" s="211">
        <f>O273*H273</f>
        <v>0</v>
      </c>
      <c r="Q273" s="211">
        <v>0</v>
      </c>
      <c r="R273" s="211">
        <f>Q273*H273</f>
        <v>0</v>
      </c>
      <c r="S273" s="211">
        <v>0</v>
      </c>
      <c r="T273" s="212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3" t="s">
        <v>220</v>
      </c>
      <c r="AT273" s="213" t="s">
        <v>120</v>
      </c>
      <c r="AU273" s="213" t="s">
        <v>81</v>
      </c>
      <c r="AY273" s="19" t="s">
        <v>118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9" t="s">
        <v>79</v>
      </c>
      <c r="BK273" s="214">
        <f>ROUND(I273*H273,2)</f>
        <v>0</v>
      </c>
      <c r="BL273" s="19" t="s">
        <v>220</v>
      </c>
      <c r="BM273" s="213" t="s">
        <v>337</v>
      </c>
    </row>
    <row r="274" s="2" customFormat="1">
      <c r="A274" s="40"/>
      <c r="B274" s="41"/>
      <c r="C274" s="42"/>
      <c r="D274" s="215" t="s">
        <v>127</v>
      </c>
      <c r="E274" s="42"/>
      <c r="F274" s="216" t="s">
        <v>338</v>
      </c>
      <c r="G274" s="42"/>
      <c r="H274" s="42"/>
      <c r="I274" s="217"/>
      <c r="J274" s="42"/>
      <c r="K274" s="42"/>
      <c r="L274" s="46"/>
      <c r="M274" s="218"/>
      <c r="N274" s="219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127</v>
      </c>
      <c r="AU274" s="19" t="s">
        <v>81</v>
      </c>
    </row>
    <row r="275" s="13" customFormat="1">
      <c r="A275" s="13"/>
      <c r="B275" s="220"/>
      <c r="C275" s="221"/>
      <c r="D275" s="222" t="s">
        <v>129</v>
      </c>
      <c r="E275" s="223" t="s">
        <v>19</v>
      </c>
      <c r="F275" s="224" t="s">
        <v>339</v>
      </c>
      <c r="G275" s="221"/>
      <c r="H275" s="223" t="s">
        <v>19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129</v>
      </c>
      <c r="AU275" s="230" t="s">
        <v>81</v>
      </c>
      <c r="AV275" s="13" t="s">
        <v>79</v>
      </c>
      <c r="AW275" s="13" t="s">
        <v>33</v>
      </c>
      <c r="AX275" s="13" t="s">
        <v>71</v>
      </c>
      <c r="AY275" s="230" t="s">
        <v>118</v>
      </c>
    </row>
    <row r="276" s="14" customFormat="1">
      <c r="A276" s="14"/>
      <c r="B276" s="231"/>
      <c r="C276" s="232"/>
      <c r="D276" s="222" t="s">
        <v>129</v>
      </c>
      <c r="E276" s="233" t="s">
        <v>19</v>
      </c>
      <c r="F276" s="234" t="s">
        <v>340</v>
      </c>
      <c r="G276" s="232"/>
      <c r="H276" s="235">
        <v>28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1" t="s">
        <v>129</v>
      </c>
      <c r="AU276" s="241" t="s">
        <v>81</v>
      </c>
      <c r="AV276" s="14" t="s">
        <v>81</v>
      </c>
      <c r="AW276" s="14" t="s">
        <v>33</v>
      </c>
      <c r="AX276" s="14" t="s">
        <v>71</v>
      </c>
      <c r="AY276" s="241" t="s">
        <v>118</v>
      </c>
    </row>
    <row r="277" s="14" customFormat="1">
      <c r="A277" s="14"/>
      <c r="B277" s="231"/>
      <c r="C277" s="232"/>
      <c r="D277" s="222" t="s">
        <v>129</v>
      </c>
      <c r="E277" s="233" t="s">
        <v>19</v>
      </c>
      <c r="F277" s="234" t="s">
        <v>341</v>
      </c>
      <c r="G277" s="232"/>
      <c r="H277" s="235">
        <v>43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1" t="s">
        <v>129</v>
      </c>
      <c r="AU277" s="241" t="s">
        <v>81</v>
      </c>
      <c r="AV277" s="14" t="s">
        <v>81</v>
      </c>
      <c r="AW277" s="14" t="s">
        <v>33</v>
      </c>
      <c r="AX277" s="14" t="s">
        <v>71</v>
      </c>
      <c r="AY277" s="241" t="s">
        <v>118</v>
      </c>
    </row>
    <row r="278" s="15" customFormat="1">
      <c r="A278" s="15"/>
      <c r="B278" s="242"/>
      <c r="C278" s="243"/>
      <c r="D278" s="222" t="s">
        <v>129</v>
      </c>
      <c r="E278" s="244" t="s">
        <v>19</v>
      </c>
      <c r="F278" s="245" t="s">
        <v>132</v>
      </c>
      <c r="G278" s="243"/>
      <c r="H278" s="246">
        <v>71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2" t="s">
        <v>129</v>
      </c>
      <c r="AU278" s="252" t="s">
        <v>81</v>
      </c>
      <c r="AV278" s="15" t="s">
        <v>125</v>
      </c>
      <c r="AW278" s="15" t="s">
        <v>33</v>
      </c>
      <c r="AX278" s="15" t="s">
        <v>79</v>
      </c>
      <c r="AY278" s="252" t="s">
        <v>118</v>
      </c>
    </row>
    <row r="279" s="2" customFormat="1" ht="16.5" customHeight="1">
      <c r="A279" s="40"/>
      <c r="B279" s="41"/>
      <c r="C279" s="264" t="s">
        <v>342</v>
      </c>
      <c r="D279" s="264" t="s">
        <v>254</v>
      </c>
      <c r="E279" s="265" t="s">
        <v>343</v>
      </c>
      <c r="F279" s="266" t="s">
        <v>344</v>
      </c>
      <c r="G279" s="267" t="s">
        <v>123</v>
      </c>
      <c r="H279" s="268">
        <v>5.6799999999999997</v>
      </c>
      <c r="I279" s="269"/>
      <c r="J279" s="270">
        <f>ROUND(I279*H279,2)</f>
        <v>0</v>
      </c>
      <c r="K279" s="266" t="s">
        <v>124</v>
      </c>
      <c r="L279" s="271"/>
      <c r="M279" s="272" t="s">
        <v>19</v>
      </c>
      <c r="N279" s="273" t="s">
        <v>42</v>
      </c>
      <c r="O279" s="86"/>
      <c r="P279" s="211">
        <f>O279*H279</f>
        <v>0</v>
      </c>
      <c r="Q279" s="211">
        <v>0.44</v>
      </c>
      <c r="R279" s="211">
        <f>Q279*H279</f>
        <v>2.4992000000000001</v>
      </c>
      <c r="S279" s="211">
        <v>0</v>
      </c>
      <c r="T279" s="212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3" t="s">
        <v>257</v>
      </c>
      <c r="AT279" s="213" t="s">
        <v>254</v>
      </c>
      <c r="AU279" s="213" t="s">
        <v>81</v>
      </c>
      <c r="AY279" s="19" t="s">
        <v>118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9" t="s">
        <v>79</v>
      </c>
      <c r="BK279" s="214">
        <f>ROUND(I279*H279,2)</f>
        <v>0</v>
      </c>
      <c r="BL279" s="19" t="s">
        <v>220</v>
      </c>
      <c r="BM279" s="213" t="s">
        <v>345</v>
      </c>
    </row>
    <row r="280" s="13" customFormat="1">
      <c r="A280" s="13"/>
      <c r="B280" s="220"/>
      <c r="C280" s="221"/>
      <c r="D280" s="222" t="s">
        <v>129</v>
      </c>
      <c r="E280" s="223" t="s">
        <v>19</v>
      </c>
      <c r="F280" s="224" t="s">
        <v>339</v>
      </c>
      <c r="G280" s="221"/>
      <c r="H280" s="223" t="s">
        <v>19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129</v>
      </c>
      <c r="AU280" s="230" t="s">
        <v>81</v>
      </c>
      <c r="AV280" s="13" t="s">
        <v>79</v>
      </c>
      <c r="AW280" s="13" t="s">
        <v>33</v>
      </c>
      <c r="AX280" s="13" t="s">
        <v>71</v>
      </c>
      <c r="AY280" s="230" t="s">
        <v>118</v>
      </c>
    </row>
    <row r="281" s="14" customFormat="1">
      <c r="A281" s="14"/>
      <c r="B281" s="231"/>
      <c r="C281" s="232"/>
      <c r="D281" s="222" t="s">
        <v>129</v>
      </c>
      <c r="E281" s="233" t="s">
        <v>19</v>
      </c>
      <c r="F281" s="234" t="s">
        <v>237</v>
      </c>
      <c r="G281" s="232"/>
      <c r="H281" s="235">
        <v>2.2400000000000002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1" t="s">
        <v>129</v>
      </c>
      <c r="AU281" s="241" t="s">
        <v>81</v>
      </c>
      <c r="AV281" s="14" t="s">
        <v>81</v>
      </c>
      <c r="AW281" s="14" t="s">
        <v>33</v>
      </c>
      <c r="AX281" s="14" t="s">
        <v>71</v>
      </c>
      <c r="AY281" s="241" t="s">
        <v>118</v>
      </c>
    </row>
    <row r="282" s="14" customFormat="1">
      <c r="A282" s="14"/>
      <c r="B282" s="231"/>
      <c r="C282" s="232"/>
      <c r="D282" s="222" t="s">
        <v>129</v>
      </c>
      <c r="E282" s="233" t="s">
        <v>19</v>
      </c>
      <c r="F282" s="234" t="s">
        <v>238</v>
      </c>
      <c r="G282" s="232"/>
      <c r="H282" s="235">
        <v>3.4399999999999999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1" t="s">
        <v>129</v>
      </c>
      <c r="AU282" s="241" t="s">
        <v>81</v>
      </c>
      <c r="AV282" s="14" t="s">
        <v>81</v>
      </c>
      <c r="AW282" s="14" t="s">
        <v>33</v>
      </c>
      <c r="AX282" s="14" t="s">
        <v>71</v>
      </c>
      <c r="AY282" s="241" t="s">
        <v>118</v>
      </c>
    </row>
    <row r="283" s="15" customFormat="1">
      <c r="A283" s="15"/>
      <c r="B283" s="242"/>
      <c r="C283" s="243"/>
      <c r="D283" s="222" t="s">
        <v>129</v>
      </c>
      <c r="E283" s="244" t="s">
        <v>19</v>
      </c>
      <c r="F283" s="245" t="s">
        <v>132</v>
      </c>
      <c r="G283" s="243"/>
      <c r="H283" s="246">
        <v>5.6799999999999997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2" t="s">
        <v>129</v>
      </c>
      <c r="AU283" s="252" t="s">
        <v>81</v>
      </c>
      <c r="AV283" s="15" t="s">
        <v>125</v>
      </c>
      <c r="AW283" s="15" t="s">
        <v>33</v>
      </c>
      <c r="AX283" s="15" t="s">
        <v>79</v>
      </c>
      <c r="AY283" s="252" t="s">
        <v>118</v>
      </c>
    </row>
    <row r="284" s="2" customFormat="1" ht="16.5" customHeight="1">
      <c r="A284" s="40"/>
      <c r="B284" s="41"/>
      <c r="C284" s="202" t="s">
        <v>346</v>
      </c>
      <c r="D284" s="202" t="s">
        <v>120</v>
      </c>
      <c r="E284" s="203" t="s">
        <v>347</v>
      </c>
      <c r="F284" s="204" t="s">
        <v>348</v>
      </c>
      <c r="G284" s="205" t="s">
        <v>123</v>
      </c>
      <c r="H284" s="206">
        <v>5.6799999999999997</v>
      </c>
      <c r="I284" s="207"/>
      <c r="J284" s="208">
        <f>ROUND(I284*H284,2)</f>
        <v>0</v>
      </c>
      <c r="K284" s="204" t="s">
        <v>124</v>
      </c>
      <c r="L284" s="46"/>
      <c r="M284" s="209" t="s">
        <v>19</v>
      </c>
      <c r="N284" s="210" t="s">
        <v>42</v>
      </c>
      <c r="O284" s="86"/>
      <c r="P284" s="211">
        <f>O284*H284</f>
        <v>0</v>
      </c>
      <c r="Q284" s="211">
        <v>0.024469999999999999</v>
      </c>
      <c r="R284" s="211">
        <f>Q284*H284</f>
        <v>0.13898959999999999</v>
      </c>
      <c r="S284" s="211">
        <v>0</v>
      </c>
      <c r="T284" s="212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3" t="s">
        <v>220</v>
      </c>
      <c r="AT284" s="213" t="s">
        <v>120</v>
      </c>
      <c r="AU284" s="213" t="s">
        <v>81</v>
      </c>
      <c r="AY284" s="19" t="s">
        <v>118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19" t="s">
        <v>79</v>
      </c>
      <c r="BK284" s="214">
        <f>ROUND(I284*H284,2)</f>
        <v>0</v>
      </c>
      <c r="BL284" s="19" t="s">
        <v>220</v>
      </c>
      <c r="BM284" s="213" t="s">
        <v>349</v>
      </c>
    </row>
    <row r="285" s="2" customFormat="1">
      <c r="A285" s="40"/>
      <c r="B285" s="41"/>
      <c r="C285" s="42"/>
      <c r="D285" s="215" t="s">
        <v>127</v>
      </c>
      <c r="E285" s="42"/>
      <c r="F285" s="216" t="s">
        <v>350</v>
      </c>
      <c r="G285" s="42"/>
      <c r="H285" s="42"/>
      <c r="I285" s="217"/>
      <c r="J285" s="42"/>
      <c r="K285" s="42"/>
      <c r="L285" s="46"/>
      <c r="M285" s="218"/>
      <c r="N285" s="219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127</v>
      </c>
      <c r="AU285" s="19" t="s">
        <v>81</v>
      </c>
    </row>
    <row r="286" s="13" customFormat="1">
      <c r="A286" s="13"/>
      <c r="B286" s="220"/>
      <c r="C286" s="221"/>
      <c r="D286" s="222" t="s">
        <v>129</v>
      </c>
      <c r="E286" s="223" t="s">
        <v>19</v>
      </c>
      <c r="F286" s="224" t="s">
        <v>339</v>
      </c>
      <c r="G286" s="221"/>
      <c r="H286" s="223" t="s">
        <v>19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129</v>
      </c>
      <c r="AU286" s="230" t="s">
        <v>81</v>
      </c>
      <c r="AV286" s="13" t="s">
        <v>79</v>
      </c>
      <c r="AW286" s="13" t="s">
        <v>33</v>
      </c>
      <c r="AX286" s="13" t="s">
        <v>71</v>
      </c>
      <c r="AY286" s="230" t="s">
        <v>118</v>
      </c>
    </row>
    <row r="287" s="14" customFormat="1">
      <c r="A287" s="14"/>
      <c r="B287" s="231"/>
      <c r="C287" s="232"/>
      <c r="D287" s="222" t="s">
        <v>129</v>
      </c>
      <c r="E287" s="233" t="s">
        <v>19</v>
      </c>
      <c r="F287" s="234" t="s">
        <v>237</v>
      </c>
      <c r="G287" s="232"/>
      <c r="H287" s="235">
        <v>2.2400000000000002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1" t="s">
        <v>129</v>
      </c>
      <c r="AU287" s="241" t="s">
        <v>81</v>
      </c>
      <c r="AV287" s="14" t="s">
        <v>81</v>
      </c>
      <c r="AW287" s="14" t="s">
        <v>33</v>
      </c>
      <c r="AX287" s="14" t="s">
        <v>71</v>
      </c>
      <c r="AY287" s="241" t="s">
        <v>118</v>
      </c>
    </row>
    <row r="288" s="14" customFormat="1">
      <c r="A288" s="14"/>
      <c r="B288" s="231"/>
      <c r="C288" s="232"/>
      <c r="D288" s="222" t="s">
        <v>129</v>
      </c>
      <c r="E288" s="233" t="s">
        <v>19</v>
      </c>
      <c r="F288" s="234" t="s">
        <v>238</v>
      </c>
      <c r="G288" s="232"/>
      <c r="H288" s="235">
        <v>3.4399999999999999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1" t="s">
        <v>129</v>
      </c>
      <c r="AU288" s="241" t="s">
        <v>81</v>
      </c>
      <c r="AV288" s="14" t="s">
        <v>81</v>
      </c>
      <c r="AW288" s="14" t="s">
        <v>33</v>
      </c>
      <c r="AX288" s="14" t="s">
        <v>71</v>
      </c>
      <c r="AY288" s="241" t="s">
        <v>118</v>
      </c>
    </row>
    <row r="289" s="15" customFormat="1">
      <c r="A289" s="15"/>
      <c r="B289" s="242"/>
      <c r="C289" s="243"/>
      <c r="D289" s="222" t="s">
        <v>129</v>
      </c>
      <c r="E289" s="244" t="s">
        <v>19</v>
      </c>
      <c r="F289" s="245" t="s">
        <v>132</v>
      </c>
      <c r="G289" s="243"/>
      <c r="H289" s="246">
        <v>5.6799999999999997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2" t="s">
        <v>129</v>
      </c>
      <c r="AU289" s="252" t="s">
        <v>81</v>
      </c>
      <c r="AV289" s="15" t="s">
        <v>125</v>
      </c>
      <c r="AW289" s="15" t="s">
        <v>33</v>
      </c>
      <c r="AX289" s="15" t="s">
        <v>79</v>
      </c>
      <c r="AY289" s="252" t="s">
        <v>118</v>
      </c>
    </row>
    <row r="290" s="2" customFormat="1" ht="24.15" customHeight="1">
      <c r="A290" s="40"/>
      <c r="B290" s="41"/>
      <c r="C290" s="202" t="s">
        <v>351</v>
      </c>
      <c r="D290" s="202" t="s">
        <v>120</v>
      </c>
      <c r="E290" s="203" t="s">
        <v>352</v>
      </c>
      <c r="F290" s="204" t="s">
        <v>353</v>
      </c>
      <c r="G290" s="205" t="s">
        <v>354</v>
      </c>
      <c r="H290" s="274"/>
      <c r="I290" s="207"/>
      <c r="J290" s="208">
        <f>ROUND(I290*H290,2)</f>
        <v>0</v>
      </c>
      <c r="K290" s="204" t="s">
        <v>124</v>
      </c>
      <c r="L290" s="46"/>
      <c r="M290" s="209" t="s">
        <v>19</v>
      </c>
      <c r="N290" s="210" t="s">
        <v>42</v>
      </c>
      <c r="O290" s="86"/>
      <c r="P290" s="211">
        <f>O290*H290</f>
        <v>0</v>
      </c>
      <c r="Q290" s="211">
        <v>0</v>
      </c>
      <c r="R290" s="211">
        <f>Q290*H290</f>
        <v>0</v>
      </c>
      <c r="S290" s="211">
        <v>0</v>
      </c>
      <c r="T290" s="212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3" t="s">
        <v>220</v>
      </c>
      <c r="AT290" s="213" t="s">
        <v>120</v>
      </c>
      <c r="AU290" s="213" t="s">
        <v>81</v>
      </c>
      <c r="AY290" s="19" t="s">
        <v>118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9" t="s">
        <v>79</v>
      </c>
      <c r="BK290" s="214">
        <f>ROUND(I290*H290,2)</f>
        <v>0</v>
      </c>
      <c r="BL290" s="19" t="s">
        <v>220</v>
      </c>
      <c r="BM290" s="213" t="s">
        <v>355</v>
      </c>
    </row>
    <row r="291" s="2" customFormat="1">
      <c r="A291" s="40"/>
      <c r="B291" s="41"/>
      <c r="C291" s="42"/>
      <c r="D291" s="215" t="s">
        <v>127</v>
      </c>
      <c r="E291" s="42"/>
      <c r="F291" s="216" t="s">
        <v>356</v>
      </c>
      <c r="G291" s="42"/>
      <c r="H291" s="42"/>
      <c r="I291" s="217"/>
      <c r="J291" s="42"/>
      <c r="K291" s="42"/>
      <c r="L291" s="46"/>
      <c r="M291" s="218"/>
      <c r="N291" s="219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127</v>
      </c>
      <c r="AU291" s="19" t="s">
        <v>81</v>
      </c>
    </row>
    <row r="292" s="12" customFormat="1" ht="22.8" customHeight="1">
      <c r="A292" s="12"/>
      <c r="B292" s="186"/>
      <c r="C292" s="187"/>
      <c r="D292" s="188" t="s">
        <v>70</v>
      </c>
      <c r="E292" s="200" t="s">
        <v>357</v>
      </c>
      <c r="F292" s="200" t="s">
        <v>358</v>
      </c>
      <c r="G292" s="187"/>
      <c r="H292" s="187"/>
      <c r="I292" s="190"/>
      <c r="J292" s="201">
        <f>BK292</f>
        <v>0</v>
      </c>
      <c r="K292" s="187"/>
      <c r="L292" s="192"/>
      <c r="M292" s="193"/>
      <c r="N292" s="194"/>
      <c r="O292" s="194"/>
      <c r="P292" s="195">
        <f>SUM(P293:P329)</f>
        <v>0</v>
      </c>
      <c r="Q292" s="194"/>
      <c r="R292" s="195">
        <f>SUM(R293:R329)</f>
        <v>0.78149400000000002</v>
      </c>
      <c r="S292" s="194"/>
      <c r="T292" s="196">
        <f>SUM(T293:T329)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7" t="s">
        <v>81</v>
      </c>
      <c r="AT292" s="198" t="s">
        <v>70</v>
      </c>
      <c r="AU292" s="198" t="s">
        <v>79</v>
      </c>
      <c r="AY292" s="197" t="s">
        <v>118</v>
      </c>
      <c r="BK292" s="199">
        <f>SUM(BK293:BK329)</f>
        <v>0</v>
      </c>
    </row>
    <row r="293" s="2" customFormat="1" ht="24.15" customHeight="1">
      <c r="A293" s="40"/>
      <c r="B293" s="41"/>
      <c r="C293" s="202" t="s">
        <v>359</v>
      </c>
      <c r="D293" s="202" t="s">
        <v>120</v>
      </c>
      <c r="E293" s="203" t="s">
        <v>360</v>
      </c>
      <c r="F293" s="204" t="s">
        <v>361</v>
      </c>
      <c r="G293" s="205" t="s">
        <v>175</v>
      </c>
      <c r="H293" s="206">
        <v>92.159999999999997</v>
      </c>
      <c r="I293" s="207"/>
      <c r="J293" s="208">
        <f>ROUND(I293*H293,2)</f>
        <v>0</v>
      </c>
      <c r="K293" s="204" t="s">
        <v>124</v>
      </c>
      <c r="L293" s="46"/>
      <c r="M293" s="209" t="s">
        <v>19</v>
      </c>
      <c r="N293" s="210" t="s">
        <v>42</v>
      </c>
      <c r="O293" s="86"/>
      <c r="P293" s="211">
        <f>O293*H293</f>
        <v>0</v>
      </c>
      <c r="Q293" s="211">
        <v>0.0066</v>
      </c>
      <c r="R293" s="211">
        <f>Q293*H293</f>
        <v>0.60825600000000002</v>
      </c>
      <c r="S293" s="211">
        <v>0</v>
      </c>
      <c r="T293" s="212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3" t="s">
        <v>220</v>
      </c>
      <c r="AT293" s="213" t="s">
        <v>120</v>
      </c>
      <c r="AU293" s="213" t="s">
        <v>81</v>
      </c>
      <c r="AY293" s="19" t="s">
        <v>118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19" t="s">
        <v>79</v>
      </c>
      <c r="BK293" s="214">
        <f>ROUND(I293*H293,2)</f>
        <v>0</v>
      </c>
      <c r="BL293" s="19" t="s">
        <v>220</v>
      </c>
      <c r="BM293" s="213" t="s">
        <v>362</v>
      </c>
    </row>
    <row r="294" s="2" customFormat="1">
      <c r="A294" s="40"/>
      <c r="B294" s="41"/>
      <c r="C294" s="42"/>
      <c r="D294" s="215" t="s">
        <v>127</v>
      </c>
      <c r="E294" s="42"/>
      <c r="F294" s="216" t="s">
        <v>363</v>
      </c>
      <c r="G294" s="42"/>
      <c r="H294" s="42"/>
      <c r="I294" s="217"/>
      <c r="J294" s="42"/>
      <c r="K294" s="42"/>
      <c r="L294" s="46"/>
      <c r="M294" s="218"/>
      <c r="N294" s="219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127</v>
      </c>
      <c r="AU294" s="19" t="s">
        <v>81</v>
      </c>
    </row>
    <row r="295" s="14" customFormat="1">
      <c r="A295" s="14"/>
      <c r="B295" s="231"/>
      <c r="C295" s="232"/>
      <c r="D295" s="222" t="s">
        <v>129</v>
      </c>
      <c r="E295" s="233" t="s">
        <v>19</v>
      </c>
      <c r="F295" s="234" t="s">
        <v>317</v>
      </c>
      <c r="G295" s="232"/>
      <c r="H295" s="235">
        <v>46.079999999999998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1" t="s">
        <v>129</v>
      </c>
      <c r="AU295" s="241" t="s">
        <v>81</v>
      </c>
      <c r="AV295" s="14" t="s">
        <v>81</v>
      </c>
      <c r="AW295" s="14" t="s">
        <v>33</v>
      </c>
      <c r="AX295" s="14" t="s">
        <v>71</v>
      </c>
      <c r="AY295" s="241" t="s">
        <v>118</v>
      </c>
    </row>
    <row r="296" s="14" customFormat="1">
      <c r="A296" s="14"/>
      <c r="B296" s="231"/>
      <c r="C296" s="232"/>
      <c r="D296" s="222" t="s">
        <v>129</v>
      </c>
      <c r="E296" s="233" t="s">
        <v>19</v>
      </c>
      <c r="F296" s="234" t="s">
        <v>317</v>
      </c>
      <c r="G296" s="232"/>
      <c r="H296" s="235">
        <v>46.079999999999998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1" t="s">
        <v>129</v>
      </c>
      <c r="AU296" s="241" t="s">
        <v>81</v>
      </c>
      <c r="AV296" s="14" t="s">
        <v>81</v>
      </c>
      <c r="AW296" s="14" t="s">
        <v>33</v>
      </c>
      <c r="AX296" s="14" t="s">
        <v>71</v>
      </c>
      <c r="AY296" s="241" t="s">
        <v>118</v>
      </c>
    </row>
    <row r="297" s="15" customFormat="1">
      <c r="A297" s="15"/>
      <c r="B297" s="242"/>
      <c r="C297" s="243"/>
      <c r="D297" s="222" t="s">
        <v>129</v>
      </c>
      <c r="E297" s="244" t="s">
        <v>19</v>
      </c>
      <c r="F297" s="245" t="s">
        <v>132</v>
      </c>
      <c r="G297" s="243"/>
      <c r="H297" s="246">
        <v>92.159999999999997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2" t="s">
        <v>129</v>
      </c>
      <c r="AU297" s="252" t="s">
        <v>81</v>
      </c>
      <c r="AV297" s="15" t="s">
        <v>125</v>
      </c>
      <c r="AW297" s="15" t="s">
        <v>33</v>
      </c>
      <c r="AX297" s="15" t="s">
        <v>79</v>
      </c>
      <c r="AY297" s="252" t="s">
        <v>118</v>
      </c>
    </row>
    <row r="298" s="2" customFormat="1" ht="24.15" customHeight="1">
      <c r="A298" s="40"/>
      <c r="B298" s="41"/>
      <c r="C298" s="202" t="s">
        <v>364</v>
      </c>
      <c r="D298" s="202" t="s">
        <v>120</v>
      </c>
      <c r="E298" s="203" t="s">
        <v>365</v>
      </c>
      <c r="F298" s="204" t="s">
        <v>366</v>
      </c>
      <c r="G298" s="205" t="s">
        <v>285</v>
      </c>
      <c r="H298" s="206">
        <v>9.5999999999999996</v>
      </c>
      <c r="I298" s="207"/>
      <c r="J298" s="208">
        <f>ROUND(I298*H298,2)</f>
        <v>0</v>
      </c>
      <c r="K298" s="204" t="s">
        <v>124</v>
      </c>
      <c r="L298" s="46"/>
      <c r="M298" s="209" t="s">
        <v>19</v>
      </c>
      <c r="N298" s="210" t="s">
        <v>42</v>
      </c>
      <c r="O298" s="86"/>
      <c r="P298" s="211">
        <f>O298*H298</f>
        <v>0</v>
      </c>
      <c r="Q298" s="211">
        <v>0.00445</v>
      </c>
      <c r="R298" s="211">
        <f>Q298*H298</f>
        <v>0.042720000000000001</v>
      </c>
      <c r="S298" s="211">
        <v>0</v>
      </c>
      <c r="T298" s="212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3" t="s">
        <v>220</v>
      </c>
      <c r="AT298" s="213" t="s">
        <v>120</v>
      </c>
      <c r="AU298" s="213" t="s">
        <v>81</v>
      </c>
      <c r="AY298" s="19" t="s">
        <v>118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19" t="s">
        <v>79</v>
      </c>
      <c r="BK298" s="214">
        <f>ROUND(I298*H298,2)</f>
        <v>0</v>
      </c>
      <c r="BL298" s="19" t="s">
        <v>220</v>
      </c>
      <c r="BM298" s="213" t="s">
        <v>367</v>
      </c>
    </row>
    <row r="299" s="2" customFormat="1">
      <c r="A299" s="40"/>
      <c r="B299" s="41"/>
      <c r="C299" s="42"/>
      <c r="D299" s="215" t="s">
        <v>127</v>
      </c>
      <c r="E299" s="42"/>
      <c r="F299" s="216" t="s">
        <v>368</v>
      </c>
      <c r="G299" s="42"/>
      <c r="H299" s="42"/>
      <c r="I299" s="217"/>
      <c r="J299" s="42"/>
      <c r="K299" s="42"/>
      <c r="L299" s="46"/>
      <c r="M299" s="218"/>
      <c r="N299" s="219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127</v>
      </c>
      <c r="AU299" s="19" t="s">
        <v>81</v>
      </c>
    </row>
    <row r="300" s="13" customFormat="1">
      <c r="A300" s="13"/>
      <c r="B300" s="220"/>
      <c r="C300" s="221"/>
      <c r="D300" s="222" t="s">
        <v>129</v>
      </c>
      <c r="E300" s="223" t="s">
        <v>19</v>
      </c>
      <c r="F300" s="224" t="s">
        <v>369</v>
      </c>
      <c r="G300" s="221"/>
      <c r="H300" s="223" t="s">
        <v>19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129</v>
      </c>
      <c r="AU300" s="230" t="s">
        <v>81</v>
      </c>
      <c r="AV300" s="13" t="s">
        <v>79</v>
      </c>
      <c r="AW300" s="13" t="s">
        <v>33</v>
      </c>
      <c r="AX300" s="13" t="s">
        <v>71</v>
      </c>
      <c r="AY300" s="230" t="s">
        <v>118</v>
      </c>
    </row>
    <row r="301" s="14" customFormat="1">
      <c r="A301" s="14"/>
      <c r="B301" s="231"/>
      <c r="C301" s="232"/>
      <c r="D301" s="222" t="s">
        <v>129</v>
      </c>
      <c r="E301" s="233" t="s">
        <v>19</v>
      </c>
      <c r="F301" s="234" t="s">
        <v>370</v>
      </c>
      <c r="G301" s="232"/>
      <c r="H301" s="235">
        <v>9.5999999999999996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1" t="s">
        <v>129</v>
      </c>
      <c r="AU301" s="241" t="s">
        <v>81</v>
      </c>
      <c r="AV301" s="14" t="s">
        <v>81</v>
      </c>
      <c r="AW301" s="14" t="s">
        <v>33</v>
      </c>
      <c r="AX301" s="14" t="s">
        <v>71</v>
      </c>
      <c r="AY301" s="241" t="s">
        <v>118</v>
      </c>
    </row>
    <row r="302" s="15" customFormat="1">
      <c r="A302" s="15"/>
      <c r="B302" s="242"/>
      <c r="C302" s="243"/>
      <c r="D302" s="222" t="s">
        <v>129</v>
      </c>
      <c r="E302" s="244" t="s">
        <v>19</v>
      </c>
      <c r="F302" s="245" t="s">
        <v>132</v>
      </c>
      <c r="G302" s="243"/>
      <c r="H302" s="246">
        <v>9.5999999999999996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2" t="s">
        <v>129</v>
      </c>
      <c r="AU302" s="252" t="s">
        <v>81</v>
      </c>
      <c r="AV302" s="15" t="s">
        <v>125</v>
      </c>
      <c r="AW302" s="15" t="s">
        <v>33</v>
      </c>
      <c r="AX302" s="15" t="s">
        <v>79</v>
      </c>
      <c r="AY302" s="252" t="s">
        <v>118</v>
      </c>
    </row>
    <row r="303" s="2" customFormat="1" ht="21.75" customHeight="1">
      <c r="A303" s="40"/>
      <c r="B303" s="41"/>
      <c r="C303" s="202" t="s">
        <v>371</v>
      </c>
      <c r="D303" s="202" t="s">
        <v>120</v>
      </c>
      <c r="E303" s="203" t="s">
        <v>372</v>
      </c>
      <c r="F303" s="204" t="s">
        <v>373</v>
      </c>
      <c r="G303" s="205" t="s">
        <v>285</v>
      </c>
      <c r="H303" s="206">
        <v>19.199999999999999</v>
      </c>
      <c r="I303" s="207"/>
      <c r="J303" s="208">
        <f>ROUND(I303*H303,2)</f>
        <v>0</v>
      </c>
      <c r="K303" s="204" t="s">
        <v>124</v>
      </c>
      <c r="L303" s="46"/>
      <c r="M303" s="209" t="s">
        <v>19</v>
      </c>
      <c r="N303" s="210" t="s">
        <v>42</v>
      </c>
      <c r="O303" s="86"/>
      <c r="P303" s="211">
        <f>O303*H303</f>
        <v>0</v>
      </c>
      <c r="Q303" s="211">
        <v>0.0021800000000000001</v>
      </c>
      <c r="R303" s="211">
        <f>Q303*H303</f>
        <v>0.041855999999999997</v>
      </c>
      <c r="S303" s="211">
        <v>0</v>
      </c>
      <c r="T303" s="21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3" t="s">
        <v>220</v>
      </c>
      <c r="AT303" s="213" t="s">
        <v>120</v>
      </c>
      <c r="AU303" s="213" t="s">
        <v>81</v>
      </c>
      <c r="AY303" s="19" t="s">
        <v>118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9" t="s">
        <v>79</v>
      </c>
      <c r="BK303" s="214">
        <f>ROUND(I303*H303,2)</f>
        <v>0</v>
      </c>
      <c r="BL303" s="19" t="s">
        <v>220</v>
      </c>
      <c r="BM303" s="213" t="s">
        <v>374</v>
      </c>
    </row>
    <row r="304" s="2" customFormat="1">
      <c r="A304" s="40"/>
      <c r="B304" s="41"/>
      <c r="C304" s="42"/>
      <c r="D304" s="215" t="s">
        <v>127</v>
      </c>
      <c r="E304" s="42"/>
      <c r="F304" s="216" t="s">
        <v>375</v>
      </c>
      <c r="G304" s="42"/>
      <c r="H304" s="42"/>
      <c r="I304" s="217"/>
      <c r="J304" s="42"/>
      <c r="K304" s="42"/>
      <c r="L304" s="46"/>
      <c r="M304" s="218"/>
      <c r="N304" s="219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127</v>
      </c>
      <c r="AU304" s="19" t="s">
        <v>81</v>
      </c>
    </row>
    <row r="305" s="13" customFormat="1">
      <c r="A305" s="13"/>
      <c r="B305" s="220"/>
      <c r="C305" s="221"/>
      <c r="D305" s="222" t="s">
        <v>129</v>
      </c>
      <c r="E305" s="223" t="s">
        <v>19</v>
      </c>
      <c r="F305" s="224" t="s">
        <v>369</v>
      </c>
      <c r="G305" s="221"/>
      <c r="H305" s="223" t="s">
        <v>19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0" t="s">
        <v>129</v>
      </c>
      <c r="AU305" s="230" t="s">
        <v>81</v>
      </c>
      <c r="AV305" s="13" t="s">
        <v>79</v>
      </c>
      <c r="AW305" s="13" t="s">
        <v>33</v>
      </c>
      <c r="AX305" s="13" t="s">
        <v>71</v>
      </c>
      <c r="AY305" s="230" t="s">
        <v>118</v>
      </c>
    </row>
    <row r="306" s="14" customFormat="1">
      <c r="A306" s="14"/>
      <c r="B306" s="231"/>
      <c r="C306" s="232"/>
      <c r="D306" s="222" t="s">
        <v>129</v>
      </c>
      <c r="E306" s="233" t="s">
        <v>19</v>
      </c>
      <c r="F306" s="234" t="s">
        <v>376</v>
      </c>
      <c r="G306" s="232"/>
      <c r="H306" s="235">
        <v>19.199999999999999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1" t="s">
        <v>129</v>
      </c>
      <c r="AU306" s="241" t="s">
        <v>81</v>
      </c>
      <c r="AV306" s="14" t="s">
        <v>81</v>
      </c>
      <c r="AW306" s="14" t="s">
        <v>33</v>
      </c>
      <c r="AX306" s="14" t="s">
        <v>71</v>
      </c>
      <c r="AY306" s="241" t="s">
        <v>118</v>
      </c>
    </row>
    <row r="307" s="15" customFormat="1">
      <c r="A307" s="15"/>
      <c r="B307" s="242"/>
      <c r="C307" s="243"/>
      <c r="D307" s="222" t="s">
        <v>129</v>
      </c>
      <c r="E307" s="244" t="s">
        <v>19</v>
      </c>
      <c r="F307" s="245" t="s">
        <v>132</v>
      </c>
      <c r="G307" s="243"/>
      <c r="H307" s="246">
        <v>19.199999999999999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2" t="s">
        <v>129</v>
      </c>
      <c r="AU307" s="252" t="s">
        <v>81</v>
      </c>
      <c r="AV307" s="15" t="s">
        <v>125</v>
      </c>
      <c r="AW307" s="15" t="s">
        <v>33</v>
      </c>
      <c r="AX307" s="15" t="s">
        <v>79</v>
      </c>
      <c r="AY307" s="252" t="s">
        <v>118</v>
      </c>
    </row>
    <row r="308" s="2" customFormat="1" ht="24.15" customHeight="1">
      <c r="A308" s="40"/>
      <c r="B308" s="41"/>
      <c r="C308" s="202" t="s">
        <v>377</v>
      </c>
      <c r="D308" s="202" t="s">
        <v>120</v>
      </c>
      <c r="E308" s="203" t="s">
        <v>378</v>
      </c>
      <c r="F308" s="204" t="s">
        <v>379</v>
      </c>
      <c r="G308" s="205" t="s">
        <v>285</v>
      </c>
      <c r="H308" s="206">
        <v>19.199999999999999</v>
      </c>
      <c r="I308" s="207"/>
      <c r="J308" s="208">
        <f>ROUND(I308*H308,2)</f>
        <v>0</v>
      </c>
      <c r="K308" s="204" t="s">
        <v>124</v>
      </c>
      <c r="L308" s="46"/>
      <c r="M308" s="209" t="s">
        <v>19</v>
      </c>
      <c r="N308" s="210" t="s">
        <v>42</v>
      </c>
      <c r="O308" s="86"/>
      <c r="P308" s="211">
        <f>O308*H308</f>
        <v>0</v>
      </c>
      <c r="Q308" s="211">
        <v>0.0022799999999999999</v>
      </c>
      <c r="R308" s="211">
        <f>Q308*H308</f>
        <v>0.043775999999999995</v>
      </c>
      <c r="S308" s="211">
        <v>0</v>
      </c>
      <c r="T308" s="21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3" t="s">
        <v>220</v>
      </c>
      <c r="AT308" s="213" t="s">
        <v>120</v>
      </c>
      <c r="AU308" s="213" t="s">
        <v>81</v>
      </c>
      <c r="AY308" s="19" t="s">
        <v>118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9" t="s">
        <v>79</v>
      </c>
      <c r="BK308" s="214">
        <f>ROUND(I308*H308,2)</f>
        <v>0</v>
      </c>
      <c r="BL308" s="19" t="s">
        <v>220</v>
      </c>
      <c r="BM308" s="213" t="s">
        <v>380</v>
      </c>
    </row>
    <row r="309" s="2" customFormat="1">
      <c r="A309" s="40"/>
      <c r="B309" s="41"/>
      <c r="C309" s="42"/>
      <c r="D309" s="215" t="s">
        <v>127</v>
      </c>
      <c r="E309" s="42"/>
      <c r="F309" s="216" t="s">
        <v>381</v>
      </c>
      <c r="G309" s="42"/>
      <c r="H309" s="42"/>
      <c r="I309" s="217"/>
      <c r="J309" s="42"/>
      <c r="K309" s="42"/>
      <c r="L309" s="46"/>
      <c r="M309" s="218"/>
      <c r="N309" s="219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127</v>
      </c>
      <c r="AU309" s="19" t="s">
        <v>81</v>
      </c>
    </row>
    <row r="310" s="13" customFormat="1">
      <c r="A310" s="13"/>
      <c r="B310" s="220"/>
      <c r="C310" s="221"/>
      <c r="D310" s="222" t="s">
        <v>129</v>
      </c>
      <c r="E310" s="223" t="s">
        <v>19</v>
      </c>
      <c r="F310" s="224" t="s">
        <v>369</v>
      </c>
      <c r="G310" s="221"/>
      <c r="H310" s="223" t="s">
        <v>19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0" t="s">
        <v>129</v>
      </c>
      <c r="AU310" s="230" t="s">
        <v>81</v>
      </c>
      <c r="AV310" s="13" t="s">
        <v>79</v>
      </c>
      <c r="AW310" s="13" t="s">
        <v>33</v>
      </c>
      <c r="AX310" s="13" t="s">
        <v>71</v>
      </c>
      <c r="AY310" s="230" t="s">
        <v>118</v>
      </c>
    </row>
    <row r="311" s="14" customFormat="1">
      <c r="A311" s="14"/>
      <c r="B311" s="231"/>
      <c r="C311" s="232"/>
      <c r="D311" s="222" t="s">
        <v>129</v>
      </c>
      <c r="E311" s="233" t="s">
        <v>19</v>
      </c>
      <c r="F311" s="234" t="s">
        <v>382</v>
      </c>
      <c r="G311" s="232"/>
      <c r="H311" s="235">
        <v>19.199999999999999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1" t="s">
        <v>129</v>
      </c>
      <c r="AU311" s="241" t="s">
        <v>81</v>
      </c>
      <c r="AV311" s="14" t="s">
        <v>81</v>
      </c>
      <c r="AW311" s="14" t="s">
        <v>33</v>
      </c>
      <c r="AX311" s="14" t="s">
        <v>71</v>
      </c>
      <c r="AY311" s="241" t="s">
        <v>118</v>
      </c>
    </row>
    <row r="312" s="15" customFormat="1">
      <c r="A312" s="15"/>
      <c r="B312" s="242"/>
      <c r="C312" s="243"/>
      <c r="D312" s="222" t="s">
        <v>129</v>
      </c>
      <c r="E312" s="244" t="s">
        <v>19</v>
      </c>
      <c r="F312" s="245" t="s">
        <v>132</v>
      </c>
      <c r="G312" s="243"/>
      <c r="H312" s="246">
        <v>19.199999999999999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2" t="s">
        <v>129</v>
      </c>
      <c r="AU312" s="252" t="s">
        <v>81</v>
      </c>
      <c r="AV312" s="15" t="s">
        <v>125</v>
      </c>
      <c r="AW312" s="15" t="s">
        <v>33</v>
      </c>
      <c r="AX312" s="15" t="s">
        <v>79</v>
      </c>
      <c r="AY312" s="252" t="s">
        <v>118</v>
      </c>
    </row>
    <row r="313" s="2" customFormat="1" ht="21.75" customHeight="1">
      <c r="A313" s="40"/>
      <c r="B313" s="41"/>
      <c r="C313" s="202" t="s">
        <v>383</v>
      </c>
      <c r="D313" s="202" t="s">
        <v>120</v>
      </c>
      <c r="E313" s="203" t="s">
        <v>384</v>
      </c>
      <c r="F313" s="204" t="s">
        <v>385</v>
      </c>
      <c r="G313" s="205" t="s">
        <v>285</v>
      </c>
      <c r="H313" s="206">
        <v>19.199999999999999</v>
      </c>
      <c r="I313" s="207"/>
      <c r="J313" s="208">
        <f>ROUND(I313*H313,2)</f>
        <v>0</v>
      </c>
      <c r="K313" s="204" t="s">
        <v>124</v>
      </c>
      <c r="L313" s="46"/>
      <c r="M313" s="209" t="s">
        <v>19</v>
      </c>
      <c r="N313" s="210" t="s">
        <v>42</v>
      </c>
      <c r="O313" s="86"/>
      <c r="P313" s="211">
        <f>O313*H313</f>
        <v>0</v>
      </c>
      <c r="Q313" s="211">
        <v>0.0016900000000000001</v>
      </c>
      <c r="R313" s="211">
        <f>Q313*H313</f>
        <v>0.032447999999999998</v>
      </c>
      <c r="S313" s="211">
        <v>0</v>
      </c>
      <c r="T313" s="212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3" t="s">
        <v>220</v>
      </c>
      <c r="AT313" s="213" t="s">
        <v>120</v>
      </c>
      <c r="AU313" s="213" t="s">
        <v>81</v>
      </c>
      <c r="AY313" s="19" t="s">
        <v>118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19" t="s">
        <v>79</v>
      </c>
      <c r="BK313" s="214">
        <f>ROUND(I313*H313,2)</f>
        <v>0</v>
      </c>
      <c r="BL313" s="19" t="s">
        <v>220</v>
      </c>
      <c r="BM313" s="213" t="s">
        <v>386</v>
      </c>
    </row>
    <row r="314" s="2" customFormat="1">
      <c r="A314" s="40"/>
      <c r="B314" s="41"/>
      <c r="C314" s="42"/>
      <c r="D314" s="215" t="s">
        <v>127</v>
      </c>
      <c r="E314" s="42"/>
      <c r="F314" s="216" t="s">
        <v>387</v>
      </c>
      <c r="G314" s="42"/>
      <c r="H314" s="42"/>
      <c r="I314" s="217"/>
      <c r="J314" s="42"/>
      <c r="K314" s="42"/>
      <c r="L314" s="46"/>
      <c r="M314" s="218"/>
      <c r="N314" s="219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127</v>
      </c>
      <c r="AU314" s="19" t="s">
        <v>81</v>
      </c>
    </row>
    <row r="315" s="13" customFormat="1">
      <c r="A315" s="13"/>
      <c r="B315" s="220"/>
      <c r="C315" s="221"/>
      <c r="D315" s="222" t="s">
        <v>129</v>
      </c>
      <c r="E315" s="223" t="s">
        <v>19</v>
      </c>
      <c r="F315" s="224" t="s">
        <v>369</v>
      </c>
      <c r="G315" s="221"/>
      <c r="H315" s="223" t="s">
        <v>19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129</v>
      </c>
      <c r="AU315" s="230" t="s">
        <v>81</v>
      </c>
      <c r="AV315" s="13" t="s">
        <v>79</v>
      </c>
      <c r="AW315" s="13" t="s">
        <v>33</v>
      </c>
      <c r="AX315" s="13" t="s">
        <v>71</v>
      </c>
      <c r="AY315" s="230" t="s">
        <v>118</v>
      </c>
    </row>
    <row r="316" s="14" customFormat="1">
      <c r="A316" s="14"/>
      <c r="B316" s="231"/>
      <c r="C316" s="232"/>
      <c r="D316" s="222" t="s">
        <v>129</v>
      </c>
      <c r="E316" s="233" t="s">
        <v>19</v>
      </c>
      <c r="F316" s="234" t="s">
        <v>382</v>
      </c>
      <c r="G316" s="232"/>
      <c r="H316" s="235">
        <v>19.199999999999999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1" t="s">
        <v>129</v>
      </c>
      <c r="AU316" s="241" t="s">
        <v>81</v>
      </c>
      <c r="AV316" s="14" t="s">
        <v>81</v>
      </c>
      <c r="AW316" s="14" t="s">
        <v>33</v>
      </c>
      <c r="AX316" s="14" t="s">
        <v>71</v>
      </c>
      <c r="AY316" s="241" t="s">
        <v>118</v>
      </c>
    </row>
    <row r="317" s="15" customFormat="1">
      <c r="A317" s="15"/>
      <c r="B317" s="242"/>
      <c r="C317" s="243"/>
      <c r="D317" s="222" t="s">
        <v>129</v>
      </c>
      <c r="E317" s="244" t="s">
        <v>19</v>
      </c>
      <c r="F317" s="245" t="s">
        <v>132</v>
      </c>
      <c r="G317" s="243"/>
      <c r="H317" s="246">
        <v>19.199999999999999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2" t="s">
        <v>129</v>
      </c>
      <c r="AU317" s="252" t="s">
        <v>81</v>
      </c>
      <c r="AV317" s="15" t="s">
        <v>125</v>
      </c>
      <c r="AW317" s="15" t="s">
        <v>33</v>
      </c>
      <c r="AX317" s="15" t="s">
        <v>79</v>
      </c>
      <c r="AY317" s="252" t="s">
        <v>118</v>
      </c>
    </row>
    <row r="318" s="2" customFormat="1" ht="24.15" customHeight="1">
      <c r="A318" s="40"/>
      <c r="B318" s="41"/>
      <c r="C318" s="202" t="s">
        <v>388</v>
      </c>
      <c r="D318" s="202" t="s">
        <v>120</v>
      </c>
      <c r="E318" s="203" t="s">
        <v>389</v>
      </c>
      <c r="F318" s="204" t="s">
        <v>390</v>
      </c>
      <c r="G318" s="205" t="s">
        <v>200</v>
      </c>
      <c r="H318" s="206">
        <v>2</v>
      </c>
      <c r="I318" s="207"/>
      <c r="J318" s="208">
        <f>ROUND(I318*H318,2)</f>
        <v>0</v>
      </c>
      <c r="K318" s="204" t="s">
        <v>124</v>
      </c>
      <c r="L318" s="46"/>
      <c r="M318" s="209" t="s">
        <v>19</v>
      </c>
      <c r="N318" s="210" t="s">
        <v>42</v>
      </c>
      <c r="O318" s="86"/>
      <c r="P318" s="211">
        <f>O318*H318</f>
        <v>0</v>
      </c>
      <c r="Q318" s="211">
        <v>0.00036000000000000002</v>
      </c>
      <c r="R318" s="211">
        <f>Q318*H318</f>
        <v>0.00072000000000000005</v>
      </c>
      <c r="S318" s="211">
        <v>0</v>
      </c>
      <c r="T318" s="212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3" t="s">
        <v>220</v>
      </c>
      <c r="AT318" s="213" t="s">
        <v>120</v>
      </c>
      <c r="AU318" s="213" t="s">
        <v>81</v>
      </c>
      <c r="AY318" s="19" t="s">
        <v>118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19" t="s">
        <v>79</v>
      </c>
      <c r="BK318" s="214">
        <f>ROUND(I318*H318,2)</f>
        <v>0</v>
      </c>
      <c r="BL318" s="19" t="s">
        <v>220</v>
      </c>
      <c r="BM318" s="213" t="s">
        <v>391</v>
      </c>
    </row>
    <row r="319" s="2" customFormat="1">
      <c r="A319" s="40"/>
      <c r="B319" s="41"/>
      <c r="C319" s="42"/>
      <c r="D319" s="215" t="s">
        <v>127</v>
      </c>
      <c r="E319" s="42"/>
      <c r="F319" s="216" t="s">
        <v>392</v>
      </c>
      <c r="G319" s="42"/>
      <c r="H319" s="42"/>
      <c r="I319" s="217"/>
      <c r="J319" s="42"/>
      <c r="K319" s="42"/>
      <c r="L319" s="46"/>
      <c r="M319" s="218"/>
      <c r="N319" s="219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127</v>
      </c>
      <c r="AU319" s="19" t="s">
        <v>81</v>
      </c>
    </row>
    <row r="320" s="13" customFormat="1">
      <c r="A320" s="13"/>
      <c r="B320" s="220"/>
      <c r="C320" s="221"/>
      <c r="D320" s="222" t="s">
        <v>129</v>
      </c>
      <c r="E320" s="223" t="s">
        <v>19</v>
      </c>
      <c r="F320" s="224" t="s">
        <v>369</v>
      </c>
      <c r="G320" s="221"/>
      <c r="H320" s="223" t="s">
        <v>19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129</v>
      </c>
      <c r="AU320" s="230" t="s">
        <v>81</v>
      </c>
      <c r="AV320" s="13" t="s">
        <v>79</v>
      </c>
      <c r="AW320" s="13" t="s">
        <v>33</v>
      </c>
      <c r="AX320" s="13" t="s">
        <v>71</v>
      </c>
      <c r="AY320" s="230" t="s">
        <v>118</v>
      </c>
    </row>
    <row r="321" s="14" customFormat="1">
      <c r="A321" s="14"/>
      <c r="B321" s="231"/>
      <c r="C321" s="232"/>
      <c r="D321" s="222" t="s">
        <v>129</v>
      </c>
      <c r="E321" s="233" t="s">
        <v>19</v>
      </c>
      <c r="F321" s="234" t="s">
        <v>393</v>
      </c>
      <c r="G321" s="232"/>
      <c r="H321" s="235">
        <v>2</v>
      </c>
      <c r="I321" s="236"/>
      <c r="J321" s="232"/>
      <c r="K321" s="232"/>
      <c r="L321" s="237"/>
      <c r="M321" s="238"/>
      <c r="N321" s="239"/>
      <c r="O321" s="239"/>
      <c r="P321" s="239"/>
      <c r="Q321" s="239"/>
      <c r="R321" s="239"/>
      <c r="S321" s="239"/>
      <c r="T321" s="24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1" t="s">
        <v>129</v>
      </c>
      <c r="AU321" s="241" t="s">
        <v>81</v>
      </c>
      <c r="AV321" s="14" t="s">
        <v>81</v>
      </c>
      <c r="AW321" s="14" t="s">
        <v>33</v>
      </c>
      <c r="AX321" s="14" t="s">
        <v>71</v>
      </c>
      <c r="AY321" s="241" t="s">
        <v>118</v>
      </c>
    </row>
    <row r="322" s="15" customFormat="1">
      <c r="A322" s="15"/>
      <c r="B322" s="242"/>
      <c r="C322" s="243"/>
      <c r="D322" s="222" t="s">
        <v>129</v>
      </c>
      <c r="E322" s="244" t="s">
        <v>19</v>
      </c>
      <c r="F322" s="245" t="s">
        <v>132</v>
      </c>
      <c r="G322" s="243"/>
      <c r="H322" s="246">
        <v>2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2" t="s">
        <v>129</v>
      </c>
      <c r="AU322" s="252" t="s">
        <v>81</v>
      </c>
      <c r="AV322" s="15" t="s">
        <v>125</v>
      </c>
      <c r="AW322" s="15" t="s">
        <v>33</v>
      </c>
      <c r="AX322" s="15" t="s">
        <v>79</v>
      </c>
      <c r="AY322" s="252" t="s">
        <v>118</v>
      </c>
    </row>
    <row r="323" s="2" customFormat="1" ht="24.15" customHeight="1">
      <c r="A323" s="40"/>
      <c r="B323" s="41"/>
      <c r="C323" s="202" t="s">
        <v>394</v>
      </c>
      <c r="D323" s="202" t="s">
        <v>120</v>
      </c>
      <c r="E323" s="203" t="s">
        <v>395</v>
      </c>
      <c r="F323" s="204" t="s">
        <v>396</v>
      </c>
      <c r="G323" s="205" t="s">
        <v>285</v>
      </c>
      <c r="H323" s="206">
        <v>5.4000000000000004</v>
      </c>
      <c r="I323" s="207"/>
      <c r="J323" s="208">
        <f>ROUND(I323*H323,2)</f>
        <v>0</v>
      </c>
      <c r="K323" s="204" t="s">
        <v>124</v>
      </c>
      <c r="L323" s="46"/>
      <c r="M323" s="209" t="s">
        <v>19</v>
      </c>
      <c r="N323" s="210" t="s">
        <v>42</v>
      </c>
      <c r="O323" s="86"/>
      <c r="P323" s="211">
        <f>O323*H323</f>
        <v>0</v>
      </c>
      <c r="Q323" s="211">
        <v>0.0021700000000000001</v>
      </c>
      <c r="R323" s="211">
        <f>Q323*H323</f>
        <v>0.011718000000000001</v>
      </c>
      <c r="S323" s="211">
        <v>0</v>
      </c>
      <c r="T323" s="212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3" t="s">
        <v>220</v>
      </c>
      <c r="AT323" s="213" t="s">
        <v>120</v>
      </c>
      <c r="AU323" s="213" t="s">
        <v>81</v>
      </c>
      <c r="AY323" s="19" t="s">
        <v>118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19" t="s">
        <v>79</v>
      </c>
      <c r="BK323" s="214">
        <f>ROUND(I323*H323,2)</f>
        <v>0</v>
      </c>
      <c r="BL323" s="19" t="s">
        <v>220</v>
      </c>
      <c r="BM323" s="213" t="s">
        <v>397</v>
      </c>
    </row>
    <row r="324" s="2" customFormat="1">
      <c r="A324" s="40"/>
      <c r="B324" s="41"/>
      <c r="C324" s="42"/>
      <c r="D324" s="215" t="s">
        <v>127</v>
      </c>
      <c r="E324" s="42"/>
      <c r="F324" s="216" t="s">
        <v>398</v>
      </c>
      <c r="G324" s="42"/>
      <c r="H324" s="42"/>
      <c r="I324" s="217"/>
      <c r="J324" s="42"/>
      <c r="K324" s="42"/>
      <c r="L324" s="46"/>
      <c r="M324" s="218"/>
      <c r="N324" s="219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127</v>
      </c>
      <c r="AU324" s="19" t="s">
        <v>81</v>
      </c>
    </row>
    <row r="325" s="13" customFormat="1">
      <c r="A325" s="13"/>
      <c r="B325" s="220"/>
      <c r="C325" s="221"/>
      <c r="D325" s="222" t="s">
        <v>129</v>
      </c>
      <c r="E325" s="223" t="s">
        <v>19</v>
      </c>
      <c r="F325" s="224" t="s">
        <v>369</v>
      </c>
      <c r="G325" s="221"/>
      <c r="H325" s="223" t="s">
        <v>19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129</v>
      </c>
      <c r="AU325" s="230" t="s">
        <v>81</v>
      </c>
      <c r="AV325" s="13" t="s">
        <v>79</v>
      </c>
      <c r="AW325" s="13" t="s">
        <v>33</v>
      </c>
      <c r="AX325" s="13" t="s">
        <v>71</v>
      </c>
      <c r="AY325" s="230" t="s">
        <v>118</v>
      </c>
    </row>
    <row r="326" s="14" customFormat="1">
      <c r="A326" s="14"/>
      <c r="B326" s="231"/>
      <c r="C326" s="232"/>
      <c r="D326" s="222" t="s">
        <v>129</v>
      </c>
      <c r="E326" s="233" t="s">
        <v>19</v>
      </c>
      <c r="F326" s="234" t="s">
        <v>399</v>
      </c>
      <c r="G326" s="232"/>
      <c r="H326" s="235">
        <v>5.4000000000000004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1" t="s">
        <v>129</v>
      </c>
      <c r="AU326" s="241" t="s">
        <v>81</v>
      </c>
      <c r="AV326" s="14" t="s">
        <v>81</v>
      </c>
      <c r="AW326" s="14" t="s">
        <v>33</v>
      </c>
      <c r="AX326" s="14" t="s">
        <v>71</v>
      </c>
      <c r="AY326" s="241" t="s">
        <v>118</v>
      </c>
    </row>
    <row r="327" s="15" customFormat="1">
      <c r="A327" s="15"/>
      <c r="B327" s="242"/>
      <c r="C327" s="243"/>
      <c r="D327" s="222" t="s">
        <v>129</v>
      </c>
      <c r="E327" s="244" t="s">
        <v>19</v>
      </c>
      <c r="F327" s="245" t="s">
        <v>132</v>
      </c>
      <c r="G327" s="243"/>
      <c r="H327" s="246">
        <v>5.4000000000000004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2" t="s">
        <v>129</v>
      </c>
      <c r="AU327" s="252" t="s">
        <v>81</v>
      </c>
      <c r="AV327" s="15" t="s">
        <v>125</v>
      </c>
      <c r="AW327" s="15" t="s">
        <v>33</v>
      </c>
      <c r="AX327" s="15" t="s">
        <v>79</v>
      </c>
      <c r="AY327" s="252" t="s">
        <v>118</v>
      </c>
    </row>
    <row r="328" s="2" customFormat="1" ht="24.15" customHeight="1">
      <c r="A328" s="40"/>
      <c r="B328" s="41"/>
      <c r="C328" s="202" t="s">
        <v>400</v>
      </c>
      <c r="D328" s="202" t="s">
        <v>120</v>
      </c>
      <c r="E328" s="203" t="s">
        <v>401</v>
      </c>
      <c r="F328" s="204" t="s">
        <v>402</v>
      </c>
      <c r="G328" s="205" t="s">
        <v>354</v>
      </c>
      <c r="H328" s="274"/>
      <c r="I328" s="207"/>
      <c r="J328" s="208">
        <f>ROUND(I328*H328,2)</f>
        <v>0</v>
      </c>
      <c r="K328" s="204" t="s">
        <v>124</v>
      </c>
      <c r="L328" s="46"/>
      <c r="M328" s="209" t="s">
        <v>19</v>
      </c>
      <c r="N328" s="210" t="s">
        <v>42</v>
      </c>
      <c r="O328" s="86"/>
      <c r="P328" s="211">
        <f>O328*H328</f>
        <v>0</v>
      </c>
      <c r="Q328" s="211">
        <v>0</v>
      </c>
      <c r="R328" s="211">
        <f>Q328*H328</f>
        <v>0</v>
      </c>
      <c r="S328" s="211">
        <v>0</v>
      </c>
      <c r="T328" s="212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3" t="s">
        <v>220</v>
      </c>
      <c r="AT328" s="213" t="s">
        <v>120</v>
      </c>
      <c r="AU328" s="213" t="s">
        <v>81</v>
      </c>
      <c r="AY328" s="19" t="s">
        <v>118</v>
      </c>
      <c r="BE328" s="214">
        <f>IF(N328="základní",J328,0)</f>
        <v>0</v>
      </c>
      <c r="BF328" s="214">
        <f>IF(N328="snížená",J328,0)</f>
        <v>0</v>
      </c>
      <c r="BG328" s="214">
        <f>IF(N328="zákl. přenesená",J328,0)</f>
        <v>0</v>
      </c>
      <c r="BH328" s="214">
        <f>IF(N328="sníž. přenesená",J328,0)</f>
        <v>0</v>
      </c>
      <c r="BI328" s="214">
        <f>IF(N328="nulová",J328,0)</f>
        <v>0</v>
      </c>
      <c r="BJ328" s="19" t="s">
        <v>79</v>
      </c>
      <c r="BK328" s="214">
        <f>ROUND(I328*H328,2)</f>
        <v>0</v>
      </c>
      <c r="BL328" s="19" t="s">
        <v>220</v>
      </c>
      <c r="BM328" s="213" t="s">
        <v>403</v>
      </c>
    </row>
    <row r="329" s="2" customFormat="1">
      <c r="A329" s="40"/>
      <c r="B329" s="41"/>
      <c r="C329" s="42"/>
      <c r="D329" s="215" t="s">
        <v>127</v>
      </c>
      <c r="E329" s="42"/>
      <c r="F329" s="216" t="s">
        <v>404</v>
      </c>
      <c r="G329" s="42"/>
      <c r="H329" s="42"/>
      <c r="I329" s="217"/>
      <c r="J329" s="42"/>
      <c r="K329" s="42"/>
      <c r="L329" s="46"/>
      <c r="M329" s="218"/>
      <c r="N329" s="219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127</v>
      </c>
      <c r="AU329" s="19" t="s">
        <v>81</v>
      </c>
    </row>
    <row r="330" s="12" customFormat="1" ht="22.8" customHeight="1">
      <c r="A330" s="12"/>
      <c r="B330" s="186"/>
      <c r="C330" s="187"/>
      <c r="D330" s="188" t="s">
        <v>70</v>
      </c>
      <c r="E330" s="200" t="s">
        <v>405</v>
      </c>
      <c r="F330" s="200" t="s">
        <v>406</v>
      </c>
      <c r="G330" s="187"/>
      <c r="H330" s="187"/>
      <c r="I330" s="190"/>
      <c r="J330" s="201">
        <f>BK330</f>
        <v>0</v>
      </c>
      <c r="K330" s="187"/>
      <c r="L330" s="192"/>
      <c r="M330" s="193"/>
      <c r="N330" s="194"/>
      <c r="O330" s="194"/>
      <c r="P330" s="195">
        <f>SUM(P331:P342)</f>
        <v>0</v>
      </c>
      <c r="Q330" s="194"/>
      <c r="R330" s="195">
        <f>SUM(R331:R342)</f>
        <v>0.014192639999999999</v>
      </c>
      <c r="S330" s="194"/>
      <c r="T330" s="196">
        <f>SUM(T331:T342)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97" t="s">
        <v>81</v>
      </c>
      <c r="AT330" s="198" t="s">
        <v>70</v>
      </c>
      <c r="AU330" s="198" t="s">
        <v>79</v>
      </c>
      <c r="AY330" s="197" t="s">
        <v>118</v>
      </c>
      <c r="BK330" s="199">
        <f>SUM(BK331:BK342)</f>
        <v>0</v>
      </c>
    </row>
    <row r="331" s="2" customFormat="1" ht="24.15" customHeight="1">
      <c r="A331" s="40"/>
      <c r="B331" s="41"/>
      <c r="C331" s="202" t="s">
        <v>407</v>
      </c>
      <c r="D331" s="202" t="s">
        <v>120</v>
      </c>
      <c r="E331" s="203" t="s">
        <v>408</v>
      </c>
      <c r="F331" s="204" t="s">
        <v>409</v>
      </c>
      <c r="G331" s="205" t="s">
        <v>175</v>
      </c>
      <c r="H331" s="206">
        <v>92.159999999999997</v>
      </c>
      <c r="I331" s="207"/>
      <c r="J331" s="208">
        <f>ROUND(I331*H331,2)</f>
        <v>0</v>
      </c>
      <c r="K331" s="204" t="s">
        <v>124</v>
      </c>
      <c r="L331" s="46"/>
      <c r="M331" s="209" t="s">
        <v>19</v>
      </c>
      <c r="N331" s="210" t="s">
        <v>42</v>
      </c>
      <c r="O331" s="86"/>
      <c r="P331" s="211">
        <f>O331*H331</f>
        <v>0</v>
      </c>
      <c r="Q331" s="211">
        <v>0</v>
      </c>
      <c r="R331" s="211">
        <f>Q331*H331</f>
        <v>0</v>
      </c>
      <c r="S331" s="211">
        <v>0</v>
      </c>
      <c r="T331" s="212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3" t="s">
        <v>220</v>
      </c>
      <c r="AT331" s="213" t="s">
        <v>120</v>
      </c>
      <c r="AU331" s="213" t="s">
        <v>81</v>
      </c>
      <c r="AY331" s="19" t="s">
        <v>118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19" t="s">
        <v>79</v>
      </c>
      <c r="BK331" s="214">
        <f>ROUND(I331*H331,2)</f>
        <v>0</v>
      </c>
      <c r="BL331" s="19" t="s">
        <v>220</v>
      </c>
      <c r="BM331" s="213" t="s">
        <v>410</v>
      </c>
    </row>
    <row r="332" s="2" customFormat="1">
      <c r="A332" s="40"/>
      <c r="B332" s="41"/>
      <c r="C332" s="42"/>
      <c r="D332" s="215" t="s">
        <v>127</v>
      </c>
      <c r="E332" s="42"/>
      <c r="F332" s="216" t="s">
        <v>411</v>
      </c>
      <c r="G332" s="42"/>
      <c r="H332" s="42"/>
      <c r="I332" s="217"/>
      <c r="J332" s="42"/>
      <c r="K332" s="42"/>
      <c r="L332" s="46"/>
      <c r="M332" s="218"/>
      <c r="N332" s="219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127</v>
      </c>
      <c r="AU332" s="19" t="s">
        <v>81</v>
      </c>
    </row>
    <row r="333" s="14" customFormat="1">
      <c r="A333" s="14"/>
      <c r="B333" s="231"/>
      <c r="C333" s="232"/>
      <c r="D333" s="222" t="s">
        <v>129</v>
      </c>
      <c r="E333" s="233" t="s">
        <v>19</v>
      </c>
      <c r="F333" s="234" t="s">
        <v>317</v>
      </c>
      <c r="G333" s="232"/>
      <c r="H333" s="235">
        <v>46.079999999999998</v>
      </c>
      <c r="I333" s="236"/>
      <c r="J333" s="232"/>
      <c r="K333" s="232"/>
      <c r="L333" s="237"/>
      <c r="M333" s="238"/>
      <c r="N333" s="239"/>
      <c r="O333" s="239"/>
      <c r="P333" s="239"/>
      <c r="Q333" s="239"/>
      <c r="R333" s="239"/>
      <c r="S333" s="239"/>
      <c r="T333" s="24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1" t="s">
        <v>129</v>
      </c>
      <c r="AU333" s="241" t="s">
        <v>81</v>
      </c>
      <c r="AV333" s="14" t="s">
        <v>81</v>
      </c>
      <c r="AW333" s="14" t="s">
        <v>33</v>
      </c>
      <c r="AX333" s="14" t="s">
        <v>71</v>
      </c>
      <c r="AY333" s="241" t="s">
        <v>118</v>
      </c>
    </row>
    <row r="334" s="14" customFormat="1">
      <c r="A334" s="14"/>
      <c r="B334" s="231"/>
      <c r="C334" s="232"/>
      <c r="D334" s="222" t="s">
        <v>129</v>
      </c>
      <c r="E334" s="233" t="s">
        <v>19</v>
      </c>
      <c r="F334" s="234" t="s">
        <v>317</v>
      </c>
      <c r="G334" s="232"/>
      <c r="H334" s="235">
        <v>46.079999999999998</v>
      </c>
      <c r="I334" s="236"/>
      <c r="J334" s="232"/>
      <c r="K334" s="232"/>
      <c r="L334" s="237"/>
      <c r="M334" s="238"/>
      <c r="N334" s="239"/>
      <c r="O334" s="239"/>
      <c r="P334" s="239"/>
      <c r="Q334" s="239"/>
      <c r="R334" s="239"/>
      <c r="S334" s="239"/>
      <c r="T334" s="24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1" t="s">
        <v>129</v>
      </c>
      <c r="AU334" s="241" t="s">
        <v>81</v>
      </c>
      <c r="AV334" s="14" t="s">
        <v>81</v>
      </c>
      <c r="AW334" s="14" t="s">
        <v>33</v>
      </c>
      <c r="AX334" s="14" t="s">
        <v>71</v>
      </c>
      <c r="AY334" s="241" t="s">
        <v>118</v>
      </c>
    </row>
    <row r="335" s="15" customFormat="1">
      <c r="A335" s="15"/>
      <c r="B335" s="242"/>
      <c r="C335" s="243"/>
      <c r="D335" s="222" t="s">
        <v>129</v>
      </c>
      <c r="E335" s="244" t="s">
        <v>19</v>
      </c>
      <c r="F335" s="245" t="s">
        <v>132</v>
      </c>
      <c r="G335" s="243"/>
      <c r="H335" s="246">
        <v>92.159999999999997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2" t="s">
        <v>129</v>
      </c>
      <c r="AU335" s="252" t="s">
        <v>81</v>
      </c>
      <c r="AV335" s="15" t="s">
        <v>125</v>
      </c>
      <c r="AW335" s="15" t="s">
        <v>33</v>
      </c>
      <c r="AX335" s="15" t="s">
        <v>79</v>
      </c>
      <c r="AY335" s="252" t="s">
        <v>118</v>
      </c>
    </row>
    <row r="336" s="2" customFormat="1" ht="24.15" customHeight="1">
      <c r="A336" s="40"/>
      <c r="B336" s="41"/>
      <c r="C336" s="264" t="s">
        <v>412</v>
      </c>
      <c r="D336" s="264" t="s">
        <v>254</v>
      </c>
      <c r="E336" s="265" t="s">
        <v>413</v>
      </c>
      <c r="F336" s="266" t="s">
        <v>414</v>
      </c>
      <c r="G336" s="267" t="s">
        <v>175</v>
      </c>
      <c r="H336" s="268">
        <v>101.37600000000001</v>
      </c>
      <c r="I336" s="269"/>
      <c r="J336" s="270">
        <f>ROUND(I336*H336,2)</f>
        <v>0</v>
      </c>
      <c r="K336" s="266" t="s">
        <v>124</v>
      </c>
      <c r="L336" s="271"/>
      <c r="M336" s="272" t="s">
        <v>19</v>
      </c>
      <c r="N336" s="273" t="s">
        <v>42</v>
      </c>
      <c r="O336" s="86"/>
      <c r="P336" s="211">
        <f>O336*H336</f>
        <v>0</v>
      </c>
      <c r="Q336" s="211">
        <v>0.00013999999999999999</v>
      </c>
      <c r="R336" s="211">
        <f>Q336*H336</f>
        <v>0.014192639999999999</v>
      </c>
      <c r="S336" s="211">
        <v>0</v>
      </c>
      <c r="T336" s="212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3" t="s">
        <v>257</v>
      </c>
      <c r="AT336" s="213" t="s">
        <v>254</v>
      </c>
      <c r="AU336" s="213" t="s">
        <v>81</v>
      </c>
      <c r="AY336" s="19" t="s">
        <v>118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19" t="s">
        <v>79</v>
      </c>
      <c r="BK336" s="214">
        <f>ROUND(I336*H336,2)</f>
        <v>0</v>
      </c>
      <c r="BL336" s="19" t="s">
        <v>220</v>
      </c>
      <c r="BM336" s="213" t="s">
        <v>415</v>
      </c>
    </row>
    <row r="337" s="14" customFormat="1">
      <c r="A337" s="14"/>
      <c r="B337" s="231"/>
      <c r="C337" s="232"/>
      <c r="D337" s="222" t="s">
        <v>129</v>
      </c>
      <c r="E337" s="233" t="s">
        <v>19</v>
      </c>
      <c r="F337" s="234" t="s">
        <v>317</v>
      </c>
      <c r="G337" s="232"/>
      <c r="H337" s="235">
        <v>46.079999999999998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1" t="s">
        <v>129</v>
      </c>
      <c r="AU337" s="241" t="s">
        <v>81</v>
      </c>
      <c r="AV337" s="14" t="s">
        <v>81</v>
      </c>
      <c r="AW337" s="14" t="s">
        <v>33</v>
      </c>
      <c r="AX337" s="14" t="s">
        <v>71</v>
      </c>
      <c r="AY337" s="241" t="s">
        <v>118</v>
      </c>
    </row>
    <row r="338" s="14" customFormat="1">
      <c r="A338" s="14"/>
      <c r="B338" s="231"/>
      <c r="C338" s="232"/>
      <c r="D338" s="222" t="s">
        <v>129</v>
      </c>
      <c r="E338" s="233" t="s">
        <v>19</v>
      </c>
      <c r="F338" s="234" t="s">
        <v>317</v>
      </c>
      <c r="G338" s="232"/>
      <c r="H338" s="235">
        <v>46.079999999999998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1" t="s">
        <v>129</v>
      </c>
      <c r="AU338" s="241" t="s">
        <v>81</v>
      </c>
      <c r="AV338" s="14" t="s">
        <v>81</v>
      </c>
      <c r="AW338" s="14" t="s">
        <v>33</v>
      </c>
      <c r="AX338" s="14" t="s">
        <v>71</v>
      </c>
      <c r="AY338" s="241" t="s">
        <v>118</v>
      </c>
    </row>
    <row r="339" s="15" customFormat="1">
      <c r="A339" s="15"/>
      <c r="B339" s="242"/>
      <c r="C339" s="243"/>
      <c r="D339" s="222" t="s">
        <v>129</v>
      </c>
      <c r="E339" s="244" t="s">
        <v>19</v>
      </c>
      <c r="F339" s="245" t="s">
        <v>132</v>
      </c>
      <c r="G339" s="243"/>
      <c r="H339" s="246">
        <v>92.159999999999997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2" t="s">
        <v>129</v>
      </c>
      <c r="AU339" s="252" t="s">
        <v>81</v>
      </c>
      <c r="AV339" s="15" t="s">
        <v>125</v>
      </c>
      <c r="AW339" s="15" t="s">
        <v>33</v>
      </c>
      <c r="AX339" s="15" t="s">
        <v>79</v>
      </c>
      <c r="AY339" s="252" t="s">
        <v>118</v>
      </c>
    </row>
    <row r="340" s="14" customFormat="1">
      <c r="A340" s="14"/>
      <c r="B340" s="231"/>
      <c r="C340" s="232"/>
      <c r="D340" s="222" t="s">
        <v>129</v>
      </c>
      <c r="E340" s="232"/>
      <c r="F340" s="234" t="s">
        <v>416</v>
      </c>
      <c r="G340" s="232"/>
      <c r="H340" s="235">
        <v>101.37600000000001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1" t="s">
        <v>129</v>
      </c>
      <c r="AU340" s="241" t="s">
        <v>81</v>
      </c>
      <c r="AV340" s="14" t="s">
        <v>81</v>
      </c>
      <c r="AW340" s="14" t="s">
        <v>4</v>
      </c>
      <c r="AX340" s="14" t="s">
        <v>79</v>
      </c>
      <c r="AY340" s="241" t="s">
        <v>118</v>
      </c>
    </row>
    <row r="341" s="2" customFormat="1" ht="24.15" customHeight="1">
      <c r="A341" s="40"/>
      <c r="B341" s="41"/>
      <c r="C341" s="202" t="s">
        <v>417</v>
      </c>
      <c r="D341" s="202" t="s">
        <v>120</v>
      </c>
      <c r="E341" s="203" t="s">
        <v>418</v>
      </c>
      <c r="F341" s="204" t="s">
        <v>419</v>
      </c>
      <c r="G341" s="205" t="s">
        <v>354</v>
      </c>
      <c r="H341" s="274"/>
      <c r="I341" s="207"/>
      <c r="J341" s="208">
        <f>ROUND(I341*H341,2)</f>
        <v>0</v>
      </c>
      <c r="K341" s="204" t="s">
        <v>124</v>
      </c>
      <c r="L341" s="46"/>
      <c r="M341" s="209" t="s">
        <v>19</v>
      </c>
      <c r="N341" s="210" t="s">
        <v>42</v>
      </c>
      <c r="O341" s="86"/>
      <c r="P341" s="211">
        <f>O341*H341</f>
        <v>0</v>
      </c>
      <c r="Q341" s="211">
        <v>0</v>
      </c>
      <c r="R341" s="211">
        <f>Q341*H341</f>
        <v>0</v>
      </c>
      <c r="S341" s="211">
        <v>0</v>
      </c>
      <c r="T341" s="212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3" t="s">
        <v>220</v>
      </c>
      <c r="AT341" s="213" t="s">
        <v>120</v>
      </c>
      <c r="AU341" s="213" t="s">
        <v>81</v>
      </c>
      <c r="AY341" s="19" t="s">
        <v>118</v>
      </c>
      <c r="BE341" s="214">
        <f>IF(N341="základní",J341,0)</f>
        <v>0</v>
      </c>
      <c r="BF341" s="214">
        <f>IF(N341="snížená",J341,0)</f>
        <v>0</v>
      </c>
      <c r="BG341" s="214">
        <f>IF(N341="zákl. přenesená",J341,0)</f>
        <v>0</v>
      </c>
      <c r="BH341" s="214">
        <f>IF(N341="sníž. přenesená",J341,0)</f>
        <v>0</v>
      </c>
      <c r="BI341" s="214">
        <f>IF(N341="nulová",J341,0)</f>
        <v>0</v>
      </c>
      <c r="BJ341" s="19" t="s">
        <v>79</v>
      </c>
      <c r="BK341" s="214">
        <f>ROUND(I341*H341,2)</f>
        <v>0</v>
      </c>
      <c r="BL341" s="19" t="s">
        <v>220</v>
      </c>
      <c r="BM341" s="213" t="s">
        <v>420</v>
      </c>
    </row>
    <row r="342" s="2" customFormat="1">
      <c r="A342" s="40"/>
      <c r="B342" s="41"/>
      <c r="C342" s="42"/>
      <c r="D342" s="215" t="s">
        <v>127</v>
      </c>
      <c r="E342" s="42"/>
      <c r="F342" s="216" t="s">
        <v>421</v>
      </c>
      <c r="G342" s="42"/>
      <c r="H342" s="42"/>
      <c r="I342" s="217"/>
      <c r="J342" s="42"/>
      <c r="K342" s="42"/>
      <c r="L342" s="46"/>
      <c r="M342" s="218"/>
      <c r="N342" s="219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127</v>
      </c>
      <c r="AU342" s="19" t="s">
        <v>81</v>
      </c>
    </row>
    <row r="343" s="12" customFormat="1" ht="22.8" customHeight="1">
      <c r="A343" s="12"/>
      <c r="B343" s="186"/>
      <c r="C343" s="187"/>
      <c r="D343" s="188" t="s">
        <v>70</v>
      </c>
      <c r="E343" s="200" t="s">
        <v>422</v>
      </c>
      <c r="F343" s="200" t="s">
        <v>423</v>
      </c>
      <c r="G343" s="187"/>
      <c r="H343" s="187"/>
      <c r="I343" s="190"/>
      <c r="J343" s="201">
        <f>BK343</f>
        <v>0</v>
      </c>
      <c r="K343" s="187"/>
      <c r="L343" s="192"/>
      <c r="M343" s="193"/>
      <c r="N343" s="194"/>
      <c r="O343" s="194"/>
      <c r="P343" s="195">
        <f>SUM(P344:P349)</f>
        <v>0</v>
      </c>
      <c r="Q343" s="194"/>
      <c r="R343" s="195">
        <f>SUM(R344:R349)</f>
        <v>0</v>
      </c>
      <c r="S343" s="194"/>
      <c r="T343" s="196">
        <f>SUM(T344:T349)</f>
        <v>0.1207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97" t="s">
        <v>81</v>
      </c>
      <c r="AT343" s="198" t="s">
        <v>70</v>
      </c>
      <c r="AU343" s="198" t="s">
        <v>79</v>
      </c>
      <c r="AY343" s="197" t="s">
        <v>118</v>
      </c>
      <c r="BK343" s="199">
        <f>SUM(BK344:BK349)</f>
        <v>0</v>
      </c>
    </row>
    <row r="344" s="2" customFormat="1" ht="16.5" customHeight="1">
      <c r="A344" s="40"/>
      <c r="B344" s="41"/>
      <c r="C344" s="202" t="s">
        <v>424</v>
      </c>
      <c r="D344" s="202" t="s">
        <v>120</v>
      </c>
      <c r="E344" s="203" t="s">
        <v>425</v>
      </c>
      <c r="F344" s="204" t="s">
        <v>426</v>
      </c>
      <c r="G344" s="205" t="s">
        <v>285</v>
      </c>
      <c r="H344" s="206">
        <v>10</v>
      </c>
      <c r="I344" s="207"/>
      <c r="J344" s="208">
        <f>ROUND(I344*H344,2)</f>
        <v>0</v>
      </c>
      <c r="K344" s="204" t="s">
        <v>427</v>
      </c>
      <c r="L344" s="46"/>
      <c r="M344" s="209" t="s">
        <v>19</v>
      </c>
      <c r="N344" s="210" t="s">
        <v>42</v>
      </c>
      <c r="O344" s="86"/>
      <c r="P344" s="211">
        <f>O344*H344</f>
        <v>0</v>
      </c>
      <c r="Q344" s="211">
        <v>0</v>
      </c>
      <c r="R344" s="211">
        <f>Q344*H344</f>
        <v>0</v>
      </c>
      <c r="S344" s="211">
        <v>0.012070000000000001</v>
      </c>
      <c r="T344" s="212">
        <f>S344*H344</f>
        <v>0.1207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3" t="s">
        <v>220</v>
      </c>
      <c r="AT344" s="213" t="s">
        <v>120</v>
      </c>
      <c r="AU344" s="213" t="s">
        <v>81</v>
      </c>
      <c r="AY344" s="19" t="s">
        <v>118</v>
      </c>
      <c r="BE344" s="214">
        <f>IF(N344="základní",J344,0)</f>
        <v>0</v>
      </c>
      <c r="BF344" s="214">
        <f>IF(N344="snížená",J344,0)</f>
        <v>0</v>
      </c>
      <c r="BG344" s="214">
        <f>IF(N344="zákl. přenesená",J344,0)</f>
        <v>0</v>
      </c>
      <c r="BH344" s="214">
        <f>IF(N344="sníž. přenesená",J344,0)</f>
        <v>0</v>
      </c>
      <c r="BI344" s="214">
        <f>IF(N344="nulová",J344,0)</f>
        <v>0</v>
      </c>
      <c r="BJ344" s="19" t="s">
        <v>79</v>
      </c>
      <c r="BK344" s="214">
        <f>ROUND(I344*H344,2)</f>
        <v>0</v>
      </c>
      <c r="BL344" s="19" t="s">
        <v>220</v>
      </c>
      <c r="BM344" s="213" t="s">
        <v>428</v>
      </c>
    </row>
    <row r="345" s="14" customFormat="1">
      <c r="A345" s="14"/>
      <c r="B345" s="231"/>
      <c r="C345" s="232"/>
      <c r="D345" s="222" t="s">
        <v>129</v>
      </c>
      <c r="E345" s="233" t="s">
        <v>19</v>
      </c>
      <c r="F345" s="234" t="s">
        <v>180</v>
      </c>
      <c r="G345" s="232"/>
      <c r="H345" s="235">
        <v>10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1" t="s">
        <v>129</v>
      </c>
      <c r="AU345" s="241" t="s">
        <v>81</v>
      </c>
      <c r="AV345" s="14" t="s">
        <v>81</v>
      </c>
      <c r="AW345" s="14" t="s">
        <v>33</v>
      </c>
      <c r="AX345" s="14" t="s">
        <v>71</v>
      </c>
      <c r="AY345" s="241" t="s">
        <v>118</v>
      </c>
    </row>
    <row r="346" s="15" customFormat="1">
      <c r="A346" s="15"/>
      <c r="B346" s="242"/>
      <c r="C346" s="243"/>
      <c r="D346" s="222" t="s">
        <v>129</v>
      </c>
      <c r="E346" s="244" t="s">
        <v>19</v>
      </c>
      <c r="F346" s="245" t="s">
        <v>132</v>
      </c>
      <c r="G346" s="243"/>
      <c r="H346" s="246">
        <v>10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2" t="s">
        <v>129</v>
      </c>
      <c r="AU346" s="252" t="s">
        <v>81</v>
      </c>
      <c r="AV346" s="15" t="s">
        <v>125</v>
      </c>
      <c r="AW346" s="15" t="s">
        <v>33</v>
      </c>
      <c r="AX346" s="15" t="s">
        <v>79</v>
      </c>
      <c r="AY346" s="252" t="s">
        <v>118</v>
      </c>
    </row>
    <row r="347" s="2" customFormat="1" ht="16.5" customHeight="1">
      <c r="A347" s="40"/>
      <c r="B347" s="41"/>
      <c r="C347" s="202" t="s">
        <v>429</v>
      </c>
      <c r="D347" s="202" t="s">
        <v>120</v>
      </c>
      <c r="E347" s="203" t="s">
        <v>430</v>
      </c>
      <c r="F347" s="204" t="s">
        <v>431</v>
      </c>
      <c r="G347" s="205" t="s">
        <v>200</v>
      </c>
      <c r="H347" s="206">
        <v>3</v>
      </c>
      <c r="I347" s="207"/>
      <c r="J347" s="208">
        <f>ROUND(I347*H347,2)</f>
        <v>0</v>
      </c>
      <c r="K347" s="204" t="s">
        <v>427</v>
      </c>
      <c r="L347" s="46"/>
      <c r="M347" s="209" t="s">
        <v>19</v>
      </c>
      <c r="N347" s="210" t="s">
        <v>42</v>
      </c>
      <c r="O347" s="86"/>
      <c r="P347" s="211">
        <f>O347*H347</f>
        <v>0</v>
      </c>
      <c r="Q347" s="211">
        <v>0</v>
      </c>
      <c r="R347" s="211">
        <f>Q347*H347</f>
        <v>0</v>
      </c>
      <c r="S347" s="211">
        <v>0</v>
      </c>
      <c r="T347" s="212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3" t="s">
        <v>220</v>
      </c>
      <c r="AT347" s="213" t="s">
        <v>120</v>
      </c>
      <c r="AU347" s="213" t="s">
        <v>81</v>
      </c>
      <c r="AY347" s="19" t="s">
        <v>118</v>
      </c>
      <c r="BE347" s="214">
        <f>IF(N347="základní",J347,0)</f>
        <v>0</v>
      </c>
      <c r="BF347" s="214">
        <f>IF(N347="snížená",J347,0)</f>
        <v>0</v>
      </c>
      <c r="BG347" s="214">
        <f>IF(N347="zákl. přenesená",J347,0)</f>
        <v>0</v>
      </c>
      <c r="BH347" s="214">
        <f>IF(N347="sníž. přenesená",J347,0)</f>
        <v>0</v>
      </c>
      <c r="BI347" s="214">
        <f>IF(N347="nulová",J347,0)</f>
        <v>0</v>
      </c>
      <c r="BJ347" s="19" t="s">
        <v>79</v>
      </c>
      <c r="BK347" s="214">
        <f>ROUND(I347*H347,2)</f>
        <v>0</v>
      </c>
      <c r="BL347" s="19" t="s">
        <v>220</v>
      </c>
      <c r="BM347" s="213" t="s">
        <v>432</v>
      </c>
    </row>
    <row r="348" s="14" customFormat="1">
      <c r="A348" s="14"/>
      <c r="B348" s="231"/>
      <c r="C348" s="232"/>
      <c r="D348" s="222" t="s">
        <v>129</v>
      </c>
      <c r="E348" s="233" t="s">
        <v>19</v>
      </c>
      <c r="F348" s="234" t="s">
        <v>137</v>
      </c>
      <c r="G348" s="232"/>
      <c r="H348" s="235">
        <v>3</v>
      </c>
      <c r="I348" s="236"/>
      <c r="J348" s="232"/>
      <c r="K348" s="232"/>
      <c r="L348" s="237"/>
      <c r="M348" s="238"/>
      <c r="N348" s="239"/>
      <c r="O348" s="239"/>
      <c r="P348" s="239"/>
      <c r="Q348" s="239"/>
      <c r="R348" s="239"/>
      <c r="S348" s="239"/>
      <c r="T348" s="24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1" t="s">
        <v>129</v>
      </c>
      <c r="AU348" s="241" t="s">
        <v>81</v>
      </c>
      <c r="AV348" s="14" t="s">
        <v>81</v>
      </c>
      <c r="AW348" s="14" t="s">
        <v>33</v>
      </c>
      <c r="AX348" s="14" t="s">
        <v>71</v>
      </c>
      <c r="AY348" s="241" t="s">
        <v>118</v>
      </c>
    </row>
    <row r="349" s="15" customFormat="1">
      <c r="A349" s="15"/>
      <c r="B349" s="242"/>
      <c r="C349" s="243"/>
      <c r="D349" s="222" t="s">
        <v>129</v>
      </c>
      <c r="E349" s="244" t="s">
        <v>19</v>
      </c>
      <c r="F349" s="245" t="s">
        <v>132</v>
      </c>
      <c r="G349" s="243"/>
      <c r="H349" s="246">
        <v>3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2" t="s">
        <v>129</v>
      </c>
      <c r="AU349" s="252" t="s">
        <v>81</v>
      </c>
      <c r="AV349" s="15" t="s">
        <v>125</v>
      </c>
      <c r="AW349" s="15" t="s">
        <v>33</v>
      </c>
      <c r="AX349" s="15" t="s">
        <v>79</v>
      </c>
      <c r="AY349" s="252" t="s">
        <v>118</v>
      </c>
    </row>
    <row r="350" s="12" customFormat="1" ht="22.8" customHeight="1">
      <c r="A350" s="12"/>
      <c r="B350" s="186"/>
      <c r="C350" s="187"/>
      <c r="D350" s="188" t="s">
        <v>70</v>
      </c>
      <c r="E350" s="200" t="s">
        <v>433</v>
      </c>
      <c r="F350" s="200" t="s">
        <v>434</v>
      </c>
      <c r="G350" s="187"/>
      <c r="H350" s="187"/>
      <c r="I350" s="190"/>
      <c r="J350" s="201">
        <f>BK350</f>
        <v>0</v>
      </c>
      <c r="K350" s="187"/>
      <c r="L350" s="192"/>
      <c r="M350" s="193"/>
      <c r="N350" s="194"/>
      <c r="O350" s="194"/>
      <c r="P350" s="195">
        <f>SUM(P351:P404)</f>
        <v>0</v>
      </c>
      <c r="Q350" s="194"/>
      <c r="R350" s="195">
        <f>SUM(R351:R404)</f>
        <v>1.32836412</v>
      </c>
      <c r="S350" s="194"/>
      <c r="T350" s="196">
        <f>SUM(T351:T404)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97" t="s">
        <v>81</v>
      </c>
      <c r="AT350" s="198" t="s">
        <v>70</v>
      </c>
      <c r="AU350" s="198" t="s">
        <v>79</v>
      </c>
      <c r="AY350" s="197" t="s">
        <v>118</v>
      </c>
      <c r="BK350" s="199">
        <f>SUM(BK351:BK404)</f>
        <v>0</v>
      </c>
    </row>
    <row r="351" s="2" customFormat="1" ht="16.5" customHeight="1">
      <c r="A351" s="40"/>
      <c r="B351" s="41"/>
      <c r="C351" s="202" t="s">
        <v>435</v>
      </c>
      <c r="D351" s="202" t="s">
        <v>120</v>
      </c>
      <c r="E351" s="203" t="s">
        <v>436</v>
      </c>
      <c r="F351" s="204" t="s">
        <v>437</v>
      </c>
      <c r="G351" s="205" t="s">
        <v>242</v>
      </c>
      <c r="H351" s="206">
        <v>1178.002</v>
      </c>
      <c r="I351" s="207"/>
      <c r="J351" s="208">
        <f>ROUND(I351*H351,2)</f>
        <v>0</v>
      </c>
      <c r="K351" s="204" t="s">
        <v>124</v>
      </c>
      <c r="L351" s="46"/>
      <c r="M351" s="209" t="s">
        <v>19</v>
      </c>
      <c r="N351" s="210" t="s">
        <v>42</v>
      </c>
      <c r="O351" s="86"/>
      <c r="P351" s="211">
        <f>O351*H351</f>
        <v>0</v>
      </c>
      <c r="Q351" s="211">
        <v>6.0000000000000002E-05</v>
      </c>
      <c r="R351" s="211">
        <f>Q351*H351</f>
        <v>0.070680119999999999</v>
      </c>
      <c r="S351" s="211">
        <v>0</v>
      </c>
      <c r="T351" s="212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3" t="s">
        <v>220</v>
      </c>
      <c r="AT351" s="213" t="s">
        <v>120</v>
      </c>
      <c r="AU351" s="213" t="s">
        <v>81</v>
      </c>
      <c r="AY351" s="19" t="s">
        <v>118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19" t="s">
        <v>79</v>
      </c>
      <c r="BK351" s="214">
        <f>ROUND(I351*H351,2)</f>
        <v>0</v>
      </c>
      <c r="BL351" s="19" t="s">
        <v>220</v>
      </c>
      <c r="BM351" s="213" t="s">
        <v>438</v>
      </c>
    </row>
    <row r="352" s="2" customFormat="1">
      <c r="A352" s="40"/>
      <c r="B352" s="41"/>
      <c r="C352" s="42"/>
      <c r="D352" s="215" t="s">
        <v>127</v>
      </c>
      <c r="E352" s="42"/>
      <c r="F352" s="216" t="s">
        <v>439</v>
      </c>
      <c r="G352" s="42"/>
      <c r="H352" s="42"/>
      <c r="I352" s="217"/>
      <c r="J352" s="42"/>
      <c r="K352" s="42"/>
      <c r="L352" s="46"/>
      <c r="M352" s="218"/>
      <c r="N352" s="219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127</v>
      </c>
      <c r="AU352" s="19" t="s">
        <v>81</v>
      </c>
    </row>
    <row r="353" s="13" customFormat="1">
      <c r="A353" s="13"/>
      <c r="B353" s="220"/>
      <c r="C353" s="221"/>
      <c r="D353" s="222" t="s">
        <v>129</v>
      </c>
      <c r="E353" s="223" t="s">
        <v>19</v>
      </c>
      <c r="F353" s="224" t="s">
        <v>440</v>
      </c>
      <c r="G353" s="221"/>
      <c r="H353" s="223" t="s">
        <v>19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0" t="s">
        <v>129</v>
      </c>
      <c r="AU353" s="230" t="s">
        <v>81</v>
      </c>
      <c r="AV353" s="13" t="s">
        <v>79</v>
      </c>
      <c r="AW353" s="13" t="s">
        <v>33</v>
      </c>
      <c r="AX353" s="13" t="s">
        <v>71</v>
      </c>
      <c r="AY353" s="230" t="s">
        <v>118</v>
      </c>
    </row>
    <row r="354" s="14" customFormat="1">
      <c r="A354" s="14"/>
      <c r="B354" s="231"/>
      <c r="C354" s="232"/>
      <c r="D354" s="222" t="s">
        <v>129</v>
      </c>
      <c r="E354" s="233" t="s">
        <v>19</v>
      </c>
      <c r="F354" s="234" t="s">
        <v>441</v>
      </c>
      <c r="G354" s="232"/>
      <c r="H354" s="235">
        <v>11.304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1" t="s">
        <v>129</v>
      </c>
      <c r="AU354" s="241" t="s">
        <v>81</v>
      </c>
      <c r="AV354" s="14" t="s">
        <v>81</v>
      </c>
      <c r="AW354" s="14" t="s">
        <v>33</v>
      </c>
      <c r="AX354" s="14" t="s">
        <v>71</v>
      </c>
      <c r="AY354" s="241" t="s">
        <v>118</v>
      </c>
    </row>
    <row r="355" s="13" customFormat="1">
      <c r="A355" s="13"/>
      <c r="B355" s="220"/>
      <c r="C355" s="221"/>
      <c r="D355" s="222" t="s">
        <v>129</v>
      </c>
      <c r="E355" s="223" t="s">
        <v>19</v>
      </c>
      <c r="F355" s="224" t="s">
        <v>442</v>
      </c>
      <c r="G355" s="221"/>
      <c r="H355" s="223" t="s">
        <v>19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129</v>
      </c>
      <c r="AU355" s="230" t="s">
        <v>81</v>
      </c>
      <c r="AV355" s="13" t="s">
        <v>79</v>
      </c>
      <c r="AW355" s="13" t="s">
        <v>33</v>
      </c>
      <c r="AX355" s="13" t="s">
        <v>71</v>
      </c>
      <c r="AY355" s="230" t="s">
        <v>118</v>
      </c>
    </row>
    <row r="356" s="14" customFormat="1">
      <c r="A356" s="14"/>
      <c r="B356" s="231"/>
      <c r="C356" s="232"/>
      <c r="D356" s="222" t="s">
        <v>129</v>
      </c>
      <c r="E356" s="233" t="s">
        <v>19</v>
      </c>
      <c r="F356" s="234" t="s">
        <v>443</v>
      </c>
      <c r="G356" s="232"/>
      <c r="H356" s="235">
        <v>200.96000000000001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1" t="s">
        <v>129</v>
      </c>
      <c r="AU356" s="241" t="s">
        <v>81</v>
      </c>
      <c r="AV356" s="14" t="s">
        <v>81</v>
      </c>
      <c r="AW356" s="14" t="s">
        <v>33</v>
      </c>
      <c r="AX356" s="14" t="s">
        <v>71</v>
      </c>
      <c r="AY356" s="241" t="s">
        <v>118</v>
      </c>
    </row>
    <row r="357" s="13" customFormat="1">
      <c r="A357" s="13"/>
      <c r="B357" s="220"/>
      <c r="C357" s="221"/>
      <c r="D357" s="222" t="s">
        <v>129</v>
      </c>
      <c r="E357" s="223" t="s">
        <v>19</v>
      </c>
      <c r="F357" s="224" t="s">
        <v>444</v>
      </c>
      <c r="G357" s="221"/>
      <c r="H357" s="223" t="s">
        <v>19</v>
      </c>
      <c r="I357" s="225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129</v>
      </c>
      <c r="AU357" s="230" t="s">
        <v>81</v>
      </c>
      <c r="AV357" s="13" t="s">
        <v>79</v>
      </c>
      <c r="AW357" s="13" t="s">
        <v>33</v>
      </c>
      <c r="AX357" s="13" t="s">
        <v>71</v>
      </c>
      <c r="AY357" s="230" t="s">
        <v>118</v>
      </c>
    </row>
    <row r="358" s="14" customFormat="1">
      <c r="A358" s="14"/>
      <c r="B358" s="231"/>
      <c r="C358" s="232"/>
      <c r="D358" s="222" t="s">
        <v>129</v>
      </c>
      <c r="E358" s="233" t="s">
        <v>19</v>
      </c>
      <c r="F358" s="234" t="s">
        <v>445</v>
      </c>
      <c r="G358" s="232"/>
      <c r="H358" s="235">
        <v>251.19999999999999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1" t="s">
        <v>129</v>
      </c>
      <c r="AU358" s="241" t="s">
        <v>81</v>
      </c>
      <c r="AV358" s="14" t="s">
        <v>81</v>
      </c>
      <c r="AW358" s="14" t="s">
        <v>33</v>
      </c>
      <c r="AX358" s="14" t="s">
        <v>71</v>
      </c>
      <c r="AY358" s="241" t="s">
        <v>118</v>
      </c>
    </row>
    <row r="359" s="14" customFormat="1">
      <c r="A359" s="14"/>
      <c r="B359" s="231"/>
      <c r="C359" s="232"/>
      <c r="D359" s="222" t="s">
        <v>129</v>
      </c>
      <c r="E359" s="233" t="s">
        <v>19</v>
      </c>
      <c r="F359" s="234" t="s">
        <v>446</v>
      </c>
      <c r="G359" s="232"/>
      <c r="H359" s="235">
        <v>62.171999999999997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1" t="s">
        <v>129</v>
      </c>
      <c r="AU359" s="241" t="s">
        <v>81</v>
      </c>
      <c r="AV359" s="14" t="s">
        <v>81</v>
      </c>
      <c r="AW359" s="14" t="s">
        <v>33</v>
      </c>
      <c r="AX359" s="14" t="s">
        <v>71</v>
      </c>
      <c r="AY359" s="241" t="s">
        <v>118</v>
      </c>
    </row>
    <row r="360" s="14" customFormat="1">
      <c r="A360" s="14"/>
      <c r="B360" s="231"/>
      <c r="C360" s="232"/>
      <c r="D360" s="222" t="s">
        <v>129</v>
      </c>
      <c r="E360" s="233" t="s">
        <v>19</v>
      </c>
      <c r="F360" s="234" t="s">
        <v>447</v>
      </c>
      <c r="G360" s="232"/>
      <c r="H360" s="235">
        <v>138.16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1" t="s">
        <v>129</v>
      </c>
      <c r="AU360" s="241" t="s">
        <v>81</v>
      </c>
      <c r="AV360" s="14" t="s">
        <v>81</v>
      </c>
      <c r="AW360" s="14" t="s">
        <v>33</v>
      </c>
      <c r="AX360" s="14" t="s">
        <v>71</v>
      </c>
      <c r="AY360" s="241" t="s">
        <v>118</v>
      </c>
    </row>
    <row r="361" s="16" customFormat="1">
      <c r="A361" s="16"/>
      <c r="B361" s="253"/>
      <c r="C361" s="254"/>
      <c r="D361" s="222" t="s">
        <v>129</v>
      </c>
      <c r="E361" s="255" t="s">
        <v>19</v>
      </c>
      <c r="F361" s="256" t="s">
        <v>232</v>
      </c>
      <c r="G361" s="254"/>
      <c r="H361" s="257">
        <v>663.79599999999994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63" t="s">
        <v>129</v>
      </c>
      <c r="AU361" s="263" t="s">
        <v>81</v>
      </c>
      <c r="AV361" s="16" t="s">
        <v>137</v>
      </c>
      <c r="AW361" s="16" t="s">
        <v>33</v>
      </c>
      <c r="AX361" s="16" t="s">
        <v>71</v>
      </c>
      <c r="AY361" s="263" t="s">
        <v>118</v>
      </c>
    </row>
    <row r="362" s="13" customFormat="1">
      <c r="A362" s="13"/>
      <c r="B362" s="220"/>
      <c r="C362" s="221"/>
      <c r="D362" s="222" t="s">
        <v>129</v>
      </c>
      <c r="E362" s="223" t="s">
        <v>19</v>
      </c>
      <c r="F362" s="224" t="s">
        <v>448</v>
      </c>
      <c r="G362" s="221"/>
      <c r="H362" s="223" t="s">
        <v>19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129</v>
      </c>
      <c r="AU362" s="230" t="s">
        <v>81</v>
      </c>
      <c r="AV362" s="13" t="s">
        <v>79</v>
      </c>
      <c r="AW362" s="13" t="s">
        <v>33</v>
      </c>
      <c r="AX362" s="13" t="s">
        <v>71</v>
      </c>
      <c r="AY362" s="230" t="s">
        <v>118</v>
      </c>
    </row>
    <row r="363" s="14" customFormat="1">
      <c r="A363" s="14"/>
      <c r="B363" s="231"/>
      <c r="C363" s="232"/>
      <c r="D363" s="222" t="s">
        <v>129</v>
      </c>
      <c r="E363" s="233" t="s">
        <v>19</v>
      </c>
      <c r="F363" s="234" t="s">
        <v>449</v>
      </c>
      <c r="G363" s="232"/>
      <c r="H363" s="235">
        <v>8.8000000000000007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1" t="s">
        <v>129</v>
      </c>
      <c r="AU363" s="241" t="s">
        <v>81</v>
      </c>
      <c r="AV363" s="14" t="s">
        <v>81</v>
      </c>
      <c r="AW363" s="14" t="s">
        <v>33</v>
      </c>
      <c r="AX363" s="14" t="s">
        <v>71</v>
      </c>
      <c r="AY363" s="241" t="s">
        <v>118</v>
      </c>
    </row>
    <row r="364" s="16" customFormat="1">
      <c r="A364" s="16"/>
      <c r="B364" s="253"/>
      <c r="C364" s="254"/>
      <c r="D364" s="222" t="s">
        <v>129</v>
      </c>
      <c r="E364" s="255" t="s">
        <v>19</v>
      </c>
      <c r="F364" s="256" t="s">
        <v>232</v>
      </c>
      <c r="G364" s="254"/>
      <c r="H364" s="257">
        <v>8.8000000000000007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63" t="s">
        <v>129</v>
      </c>
      <c r="AU364" s="263" t="s">
        <v>81</v>
      </c>
      <c r="AV364" s="16" t="s">
        <v>137</v>
      </c>
      <c r="AW364" s="16" t="s">
        <v>33</v>
      </c>
      <c r="AX364" s="16" t="s">
        <v>71</v>
      </c>
      <c r="AY364" s="263" t="s">
        <v>118</v>
      </c>
    </row>
    <row r="365" s="13" customFormat="1">
      <c r="A365" s="13"/>
      <c r="B365" s="220"/>
      <c r="C365" s="221"/>
      <c r="D365" s="222" t="s">
        <v>129</v>
      </c>
      <c r="E365" s="223" t="s">
        <v>19</v>
      </c>
      <c r="F365" s="224" t="s">
        <v>442</v>
      </c>
      <c r="G365" s="221"/>
      <c r="H365" s="223" t="s">
        <v>19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129</v>
      </c>
      <c r="AU365" s="230" t="s">
        <v>81</v>
      </c>
      <c r="AV365" s="13" t="s">
        <v>79</v>
      </c>
      <c r="AW365" s="13" t="s">
        <v>33</v>
      </c>
      <c r="AX365" s="13" t="s">
        <v>71</v>
      </c>
      <c r="AY365" s="230" t="s">
        <v>118</v>
      </c>
    </row>
    <row r="366" s="14" customFormat="1">
      <c r="A366" s="14"/>
      <c r="B366" s="231"/>
      <c r="C366" s="232"/>
      <c r="D366" s="222" t="s">
        <v>129</v>
      </c>
      <c r="E366" s="233" t="s">
        <v>19</v>
      </c>
      <c r="F366" s="234" t="s">
        <v>450</v>
      </c>
      <c r="G366" s="232"/>
      <c r="H366" s="235">
        <v>505.40600000000001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1" t="s">
        <v>129</v>
      </c>
      <c r="AU366" s="241" t="s">
        <v>81</v>
      </c>
      <c r="AV366" s="14" t="s">
        <v>81</v>
      </c>
      <c r="AW366" s="14" t="s">
        <v>33</v>
      </c>
      <c r="AX366" s="14" t="s">
        <v>71</v>
      </c>
      <c r="AY366" s="241" t="s">
        <v>118</v>
      </c>
    </row>
    <row r="367" s="16" customFormat="1">
      <c r="A367" s="16"/>
      <c r="B367" s="253"/>
      <c r="C367" s="254"/>
      <c r="D367" s="222" t="s">
        <v>129</v>
      </c>
      <c r="E367" s="255" t="s">
        <v>19</v>
      </c>
      <c r="F367" s="256" t="s">
        <v>232</v>
      </c>
      <c r="G367" s="254"/>
      <c r="H367" s="257">
        <v>505.40600000000001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63" t="s">
        <v>129</v>
      </c>
      <c r="AU367" s="263" t="s">
        <v>81</v>
      </c>
      <c r="AV367" s="16" t="s">
        <v>137</v>
      </c>
      <c r="AW367" s="16" t="s">
        <v>33</v>
      </c>
      <c r="AX367" s="16" t="s">
        <v>71</v>
      </c>
      <c r="AY367" s="263" t="s">
        <v>118</v>
      </c>
    </row>
    <row r="368" s="15" customFormat="1">
      <c r="A368" s="15"/>
      <c r="B368" s="242"/>
      <c r="C368" s="243"/>
      <c r="D368" s="222" t="s">
        <v>129</v>
      </c>
      <c r="E368" s="244" t="s">
        <v>19</v>
      </c>
      <c r="F368" s="245" t="s">
        <v>132</v>
      </c>
      <c r="G368" s="243"/>
      <c r="H368" s="246">
        <v>1178.002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2" t="s">
        <v>129</v>
      </c>
      <c r="AU368" s="252" t="s">
        <v>81</v>
      </c>
      <c r="AV368" s="15" t="s">
        <v>125</v>
      </c>
      <c r="AW368" s="15" t="s">
        <v>33</v>
      </c>
      <c r="AX368" s="15" t="s">
        <v>79</v>
      </c>
      <c r="AY368" s="252" t="s">
        <v>118</v>
      </c>
    </row>
    <row r="369" s="2" customFormat="1" ht="16.5" customHeight="1">
      <c r="A369" s="40"/>
      <c r="B369" s="41"/>
      <c r="C369" s="264" t="s">
        <v>451</v>
      </c>
      <c r="D369" s="264" t="s">
        <v>254</v>
      </c>
      <c r="E369" s="265" t="s">
        <v>452</v>
      </c>
      <c r="F369" s="266" t="s">
        <v>453</v>
      </c>
      <c r="G369" s="267" t="s">
        <v>155</v>
      </c>
      <c r="H369" s="268">
        <v>0.66300000000000003</v>
      </c>
      <c r="I369" s="269"/>
      <c r="J369" s="270">
        <f>ROUND(I369*H369,2)</f>
        <v>0</v>
      </c>
      <c r="K369" s="266" t="s">
        <v>124</v>
      </c>
      <c r="L369" s="271"/>
      <c r="M369" s="272" t="s">
        <v>19</v>
      </c>
      <c r="N369" s="273" t="s">
        <v>42</v>
      </c>
      <c r="O369" s="86"/>
      <c r="P369" s="211">
        <f>O369*H369</f>
        <v>0</v>
      </c>
      <c r="Q369" s="211">
        <v>1</v>
      </c>
      <c r="R369" s="211">
        <f>Q369*H369</f>
        <v>0.66300000000000003</v>
      </c>
      <c r="S369" s="211">
        <v>0</v>
      </c>
      <c r="T369" s="212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3" t="s">
        <v>257</v>
      </c>
      <c r="AT369" s="213" t="s">
        <v>254</v>
      </c>
      <c r="AU369" s="213" t="s">
        <v>81</v>
      </c>
      <c r="AY369" s="19" t="s">
        <v>118</v>
      </c>
      <c r="BE369" s="214">
        <f>IF(N369="základní",J369,0)</f>
        <v>0</v>
      </c>
      <c r="BF369" s="214">
        <f>IF(N369="snížená",J369,0)</f>
        <v>0</v>
      </c>
      <c r="BG369" s="214">
        <f>IF(N369="zákl. přenesená",J369,0)</f>
        <v>0</v>
      </c>
      <c r="BH369" s="214">
        <f>IF(N369="sníž. přenesená",J369,0)</f>
        <v>0</v>
      </c>
      <c r="BI369" s="214">
        <f>IF(N369="nulová",J369,0)</f>
        <v>0</v>
      </c>
      <c r="BJ369" s="19" t="s">
        <v>79</v>
      </c>
      <c r="BK369" s="214">
        <f>ROUND(I369*H369,2)</f>
        <v>0</v>
      </c>
      <c r="BL369" s="19" t="s">
        <v>220</v>
      </c>
      <c r="BM369" s="213" t="s">
        <v>454</v>
      </c>
    </row>
    <row r="370" s="13" customFormat="1">
      <c r="A370" s="13"/>
      <c r="B370" s="220"/>
      <c r="C370" s="221"/>
      <c r="D370" s="222" t="s">
        <v>129</v>
      </c>
      <c r="E370" s="223" t="s">
        <v>19</v>
      </c>
      <c r="F370" s="224" t="s">
        <v>440</v>
      </c>
      <c r="G370" s="221"/>
      <c r="H370" s="223" t="s">
        <v>19</v>
      </c>
      <c r="I370" s="225"/>
      <c r="J370" s="221"/>
      <c r="K370" s="221"/>
      <c r="L370" s="226"/>
      <c r="M370" s="227"/>
      <c r="N370" s="228"/>
      <c r="O370" s="228"/>
      <c r="P370" s="228"/>
      <c r="Q370" s="228"/>
      <c r="R370" s="228"/>
      <c r="S370" s="228"/>
      <c r="T370" s="22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0" t="s">
        <v>129</v>
      </c>
      <c r="AU370" s="230" t="s">
        <v>81</v>
      </c>
      <c r="AV370" s="13" t="s">
        <v>79</v>
      </c>
      <c r="AW370" s="13" t="s">
        <v>33</v>
      </c>
      <c r="AX370" s="13" t="s">
        <v>71</v>
      </c>
      <c r="AY370" s="230" t="s">
        <v>118</v>
      </c>
    </row>
    <row r="371" s="14" customFormat="1">
      <c r="A371" s="14"/>
      <c r="B371" s="231"/>
      <c r="C371" s="232"/>
      <c r="D371" s="222" t="s">
        <v>129</v>
      </c>
      <c r="E371" s="233" t="s">
        <v>19</v>
      </c>
      <c r="F371" s="234" t="s">
        <v>455</v>
      </c>
      <c r="G371" s="232"/>
      <c r="H371" s="235">
        <v>0.010999999999999999</v>
      </c>
      <c r="I371" s="236"/>
      <c r="J371" s="232"/>
      <c r="K371" s="232"/>
      <c r="L371" s="237"/>
      <c r="M371" s="238"/>
      <c r="N371" s="239"/>
      <c r="O371" s="239"/>
      <c r="P371" s="239"/>
      <c r="Q371" s="239"/>
      <c r="R371" s="239"/>
      <c r="S371" s="239"/>
      <c r="T371" s="24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1" t="s">
        <v>129</v>
      </c>
      <c r="AU371" s="241" t="s">
        <v>81</v>
      </c>
      <c r="AV371" s="14" t="s">
        <v>81</v>
      </c>
      <c r="AW371" s="14" t="s">
        <v>33</v>
      </c>
      <c r="AX371" s="14" t="s">
        <v>71</v>
      </c>
      <c r="AY371" s="241" t="s">
        <v>118</v>
      </c>
    </row>
    <row r="372" s="13" customFormat="1">
      <c r="A372" s="13"/>
      <c r="B372" s="220"/>
      <c r="C372" s="221"/>
      <c r="D372" s="222" t="s">
        <v>129</v>
      </c>
      <c r="E372" s="223" t="s">
        <v>19</v>
      </c>
      <c r="F372" s="224" t="s">
        <v>442</v>
      </c>
      <c r="G372" s="221"/>
      <c r="H372" s="223" t="s">
        <v>19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0" t="s">
        <v>129</v>
      </c>
      <c r="AU372" s="230" t="s">
        <v>81</v>
      </c>
      <c r="AV372" s="13" t="s">
        <v>79</v>
      </c>
      <c r="AW372" s="13" t="s">
        <v>33</v>
      </c>
      <c r="AX372" s="13" t="s">
        <v>71</v>
      </c>
      <c r="AY372" s="230" t="s">
        <v>118</v>
      </c>
    </row>
    <row r="373" s="14" customFormat="1">
      <c r="A373" s="14"/>
      <c r="B373" s="231"/>
      <c r="C373" s="232"/>
      <c r="D373" s="222" t="s">
        <v>129</v>
      </c>
      <c r="E373" s="233" t="s">
        <v>19</v>
      </c>
      <c r="F373" s="234" t="s">
        <v>456</v>
      </c>
      <c r="G373" s="232"/>
      <c r="H373" s="235">
        <v>0.20100000000000001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4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1" t="s">
        <v>129</v>
      </c>
      <c r="AU373" s="241" t="s">
        <v>81</v>
      </c>
      <c r="AV373" s="14" t="s">
        <v>81</v>
      </c>
      <c r="AW373" s="14" t="s">
        <v>33</v>
      </c>
      <c r="AX373" s="14" t="s">
        <v>71</v>
      </c>
      <c r="AY373" s="241" t="s">
        <v>118</v>
      </c>
    </row>
    <row r="374" s="13" customFormat="1">
      <c r="A374" s="13"/>
      <c r="B374" s="220"/>
      <c r="C374" s="221"/>
      <c r="D374" s="222" t="s">
        <v>129</v>
      </c>
      <c r="E374" s="223" t="s">
        <v>19</v>
      </c>
      <c r="F374" s="224" t="s">
        <v>444</v>
      </c>
      <c r="G374" s="221"/>
      <c r="H374" s="223" t="s">
        <v>19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129</v>
      </c>
      <c r="AU374" s="230" t="s">
        <v>81</v>
      </c>
      <c r="AV374" s="13" t="s">
        <v>79</v>
      </c>
      <c r="AW374" s="13" t="s">
        <v>33</v>
      </c>
      <c r="AX374" s="13" t="s">
        <v>71</v>
      </c>
      <c r="AY374" s="230" t="s">
        <v>118</v>
      </c>
    </row>
    <row r="375" s="14" customFormat="1">
      <c r="A375" s="14"/>
      <c r="B375" s="231"/>
      <c r="C375" s="232"/>
      <c r="D375" s="222" t="s">
        <v>129</v>
      </c>
      <c r="E375" s="233" t="s">
        <v>19</v>
      </c>
      <c r="F375" s="234" t="s">
        <v>457</v>
      </c>
      <c r="G375" s="232"/>
      <c r="H375" s="235">
        <v>0.251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1" t="s">
        <v>129</v>
      </c>
      <c r="AU375" s="241" t="s">
        <v>81</v>
      </c>
      <c r="AV375" s="14" t="s">
        <v>81</v>
      </c>
      <c r="AW375" s="14" t="s">
        <v>33</v>
      </c>
      <c r="AX375" s="14" t="s">
        <v>71</v>
      </c>
      <c r="AY375" s="241" t="s">
        <v>118</v>
      </c>
    </row>
    <row r="376" s="14" customFormat="1">
      <c r="A376" s="14"/>
      <c r="B376" s="231"/>
      <c r="C376" s="232"/>
      <c r="D376" s="222" t="s">
        <v>129</v>
      </c>
      <c r="E376" s="233" t="s">
        <v>19</v>
      </c>
      <c r="F376" s="234" t="s">
        <v>458</v>
      </c>
      <c r="G376" s="232"/>
      <c r="H376" s="235">
        <v>0.062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1" t="s">
        <v>129</v>
      </c>
      <c r="AU376" s="241" t="s">
        <v>81</v>
      </c>
      <c r="AV376" s="14" t="s">
        <v>81</v>
      </c>
      <c r="AW376" s="14" t="s">
        <v>33</v>
      </c>
      <c r="AX376" s="14" t="s">
        <v>71</v>
      </c>
      <c r="AY376" s="241" t="s">
        <v>118</v>
      </c>
    </row>
    <row r="377" s="14" customFormat="1">
      <c r="A377" s="14"/>
      <c r="B377" s="231"/>
      <c r="C377" s="232"/>
      <c r="D377" s="222" t="s">
        <v>129</v>
      </c>
      <c r="E377" s="233" t="s">
        <v>19</v>
      </c>
      <c r="F377" s="234" t="s">
        <v>459</v>
      </c>
      <c r="G377" s="232"/>
      <c r="H377" s="235">
        <v>0.13800000000000001</v>
      </c>
      <c r="I377" s="236"/>
      <c r="J377" s="232"/>
      <c r="K377" s="232"/>
      <c r="L377" s="237"/>
      <c r="M377" s="238"/>
      <c r="N377" s="239"/>
      <c r="O377" s="239"/>
      <c r="P377" s="239"/>
      <c r="Q377" s="239"/>
      <c r="R377" s="239"/>
      <c r="S377" s="239"/>
      <c r="T377" s="24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1" t="s">
        <v>129</v>
      </c>
      <c r="AU377" s="241" t="s">
        <v>81</v>
      </c>
      <c r="AV377" s="14" t="s">
        <v>81</v>
      </c>
      <c r="AW377" s="14" t="s">
        <v>33</v>
      </c>
      <c r="AX377" s="14" t="s">
        <v>71</v>
      </c>
      <c r="AY377" s="241" t="s">
        <v>118</v>
      </c>
    </row>
    <row r="378" s="15" customFormat="1">
      <c r="A378" s="15"/>
      <c r="B378" s="242"/>
      <c r="C378" s="243"/>
      <c r="D378" s="222" t="s">
        <v>129</v>
      </c>
      <c r="E378" s="244" t="s">
        <v>19</v>
      </c>
      <c r="F378" s="245" t="s">
        <v>132</v>
      </c>
      <c r="G378" s="243"/>
      <c r="H378" s="246">
        <v>0.66300000000000003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2" t="s">
        <v>129</v>
      </c>
      <c r="AU378" s="252" t="s">
        <v>81</v>
      </c>
      <c r="AV378" s="15" t="s">
        <v>125</v>
      </c>
      <c r="AW378" s="15" t="s">
        <v>33</v>
      </c>
      <c r="AX378" s="15" t="s">
        <v>79</v>
      </c>
      <c r="AY378" s="252" t="s">
        <v>118</v>
      </c>
    </row>
    <row r="379" s="2" customFormat="1" ht="24.15" customHeight="1">
      <c r="A379" s="40"/>
      <c r="B379" s="41"/>
      <c r="C379" s="264" t="s">
        <v>460</v>
      </c>
      <c r="D379" s="264" t="s">
        <v>254</v>
      </c>
      <c r="E379" s="265" t="s">
        <v>461</v>
      </c>
      <c r="F379" s="266" t="s">
        <v>294</v>
      </c>
      <c r="G379" s="267" t="s">
        <v>263</v>
      </c>
      <c r="H379" s="268">
        <v>1.04</v>
      </c>
      <c r="I379" s="269"/>
      <c r="J379" s="270">
        <f>ROUND(I379*H379,2)</f>
        <v>0</v>
      </c>
      <c r="K379" s="266" t="s">
        <v>124</v>
      </c>
      <c r="L379" s="271"/>
      <c r="M379" s="272" t="s">
        <v>19</v>
      </c>
      <c r="N379" s="273" t="s">
        <v>42</v>
      </c>
      <c r="O379" s="86"/>
      <c r="P379" s="211">
        <f>O379*H379</f>
        <v>0</v>
      </c>
      <c r="Q379" s="211">
        <v>0.016500000000000001</v>
      </c>
      <c r="R379" s="211">
        <f>Q379*H379</f>
        <v>0.017160000000000002</v>
      </c>
      <c r="S379" s="211">
        <v>0</v>
      </c>
      <c r="T379" s="212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3" t="s">
        <v>257</v>
      </c>
      <c r="AT379" s="213" t="s">
        <v>254</v>
      </c>
      <c r="AU379" s="213" t="s">
        <v>81</v>
      </c>
      <c r="AY379" s="19" t="s">
        <v>118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19" t="s">
        <v>79</v>
      </c>
      <c r="BK379" s="214">
        <f>ROUND(I379*H379,2)</f>
        <v>0</v>
      </c>
      <c r="BL379" s="19" t="s">
        <v>220</v>
      </c>
      <c r="BM379" s="213" t="s">
        <v>462</v>
      </c>
    </row>
    <row r="380" s="13" customFormat="1">
      <c r="A380" s="13"/>
      <c r="B380" s="220"/>
      <c r="C380" s="221"/>
      <c r="D380" s="222" t="s">
        <v>129</v>
      </c>
      <c r="E380" s="223" t="s">
        <v>19</v>
      </c>
      <c r="F380" s="224" t="s">
        <v>440</v>
      </c>
      <c r="G380" s="221"/>
      <c r="H380" s="223" t="s">
        <v>19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0" t="s">
        <v>129</v>
      </c>
      <c r="AU380" s="230" t="s">
        <v>81</v>
      </c>
      <c r="AV380" s="13" t="s">
        <v>79</v>
      </c>
      <c r="AW380" s="13" t="s">
        <v>33</v>
      </c>
      <c r="AX380" s="13" t="s">
        <v>71</v>
      </c>
      <c r="AY380" s="230" t="s">
        <v>118</v>
      </c>
    </row>
    <row r="381" s="14" customFormat="1">
      <c r="A381" s="14"/>
      <c r="B381" s="231"/>
      <c r="C381" s="232"/>
      <c r="D381" s="222" t="s">
        <v>129</v>
      </c>
      <c r="E381" s="233" t="s">
        <v>19</v>
      </c>
      <c r="F381" s="234" t="s">
        <v>463</v>
      </c>
      <c r="G381" s="232"/>
      <c r="H381" s="235">
        <v>0.40000000000000002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1" t="s">
        <v>129</v>
      </c>
      <c r="AU381" s="241" t="s">
        <v>81</v>
      </c>
      <c r="AV381" s="14" t="s">
        <v>81</v>
      </c>
      <c r="AW381" s="14" t="s">
        <v>33</v>
      </c>
      <c r="AX381" s="14" t="s">
        <v>71</v>
      </c>
      <c r="AY381" s="241" t="s">
        <v>118</v>
      </c>
    </row>
    <row r="382" s="13" customFormat="1">
      <c r="A382" s="13"/>
      <c r="B382" s="220"/>
      <c r="C382" s="221"/>
      <c r="D382" s="222" t="s">
        <v>129</v>
      </c>
      <c r="E382" s="223" t="s">
        <v>19</v>
      </c>
      <c r="F382" s="224" t="s">
        <v>442</v>
      </c>
      <c r="G382" s="221"/>
      <c r="H382" s="223" t="s">
        <v>19</v>
      </c>
      <c r="I382" s="225"/>
      <c r="J382" s="221"/>
      <c r="K382" s="221"/>
      <c r="L382" s="226"/>
      <c r="M382" s="227"/>
      <c r="N382" s="228"/>
      <c r="O382" s="228"/>
      <c r="P382" s="228"/>
      <c r="Q382" s="228"/>
      <c r="R382" s="228"/>
      <c r="S382" s="228"/>
      <c r="T382" s="22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0" t="s">
        <v>129</v>
      </c>
      <c r="AU382" s="230" t="s">
        <v>81</v>
      </c>
      <c r="AV382" s="13" t="s">
        <v>79</v>
      </c>
      <c r="AW382" s="13" t="s">
        <v>33</v>
      </c>
      <c r="AX382" s="13" t="s">
        <v>71</v>
      </c>
      <c r="AY382" s="230" t="s">
        <v>118</v>
      </c>
    </row>
    <row r="383" s="14" customFormat="1">
      <c r="A383" s="14"/>
      <c r="B383" s="231"/>
      <c r="C383" s="232"/>
      <c r="D383" s="222" t="s">
        <v>129</v>
      </c>
      <c r="E383" s="233" t="s">
        <v>19</v>
      </c>
      <c r="F383" s="234" t="s">
        <v>464</v>
      </c>
      <c r="G383" s="232"/>
      <c r="H383" s="235">
        <v>0.64000000000000001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1" t="s">
        <v>129</v>
      </c>
      <c r="AU383" s="241" t="s">
        <v>81</v>
      </c>
      <c r="AV383" s="14" t="s">
        <v>81</v>
      </c>
      <c r="AW383" s="14" t="s">
        <v>33</v>
      </c>
      <c r="AX383" s="14" t="s">
        <v>71</v>
      </c>
      <c r="AY383" s="241" t="s">
        <v>118</v>
      </c>
    </row>
    <row r="384" s="15" customFormat="1">
      <c r="A384" s="15"/>
      <c r="B384" s="242"/>
      <c r="C384" s="243"/>
      <c r="D384" s="222" t="s">
        <v>129</v>
      </c>
      <c r="E384" s="244" t="s">
        <v>19</v>
      </c>
      <c r="F384" s="245" t="s">
        <v>132</v>
      </c>
      <c r="G384" s="243"/>
      <c r="H384" s="246">
        <v>1.04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2" t="s">
        <v>129</v>
      </c>
      <c r="AU384" s="252" t="s">
        <v>81</v>
      </c>
      <c r="AV384" s="15" t="s">
        <v>125</v>
      </c>
      <c r="AW384" s="15" t="s">
        <v>33</v>
      </c>
      <c r="AX384" s="15" t="s">
        <v>79</v>
      </c>
      <c r="AY384" s="252" t="s">
        <v>118</v>
      </c>
    </row>
    <row r="385" s="2" customFormat="1" ht="16.5" customHeight="1">
      <c r="A385" s="40"/>
      <c r="B385" s="41"/>
      <c r="C385" s="264" t="s">
        <v>465</v>
      </c>
      <c r="D385" s="264" t="s">
        <v>254</v>
      </c>
      <c r="E385" s="265" t="s">
        <v>466</v>
      </c>
      <c r="F385" s="266" t="s">
        <v>467</v>
      </c>
      <c r="G385" s="267" t="s">
        <v>155</v>
      </c>
      <c r="H385" s="268">
        <v>0.0089999999999999993</v>
      </c>
      <c r="I385" s="269"/>
      <c r="J385" s="270">
        <f>ROUND(I385*H385,2)</f>
        <v>0</v>
      </c>
      <c r="K385" s="266" t="s">
        <v>124</v>
      </c>
      <c r="L385" s="271"/>
      <c r="M385" s="272" t="s">
        <v>19</v>
      </c>
      <c r="N385" s="273" t="s">
        <v>42</v>
      </c>
      <c r="O385" s="86"/>
      <c r="P385" s="211">
        <f>O385*H385</f>
        <v>0</v>
      </c>
      <c r="Q385" s="211">
        <v>1</v>
      </c>
      <c r="R385" s="211">
        <f>Q385*H385</f>
        <v>0.0089999999999999993</v>
      </c>
      <c r="S385" s="211">
        <v>0</v>
      </c>
      <c r="T385" s="21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3" t="s">
        <v>257</v>
      </c>
      <c r="AT385" s="213" t="s">
        <v>254</v>
      </c>
      <c r="AU385" s="213" t="s">
        <v>81</v>
      </c>
      <c r="AY385" s="19" t="s">
        <v>118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9" t="s">
        <v>79</v>
      </c>
      <c r="BK385" s="214">
        <f>ROUND(I385*H385,2)</f>
        <v>0</v>
      </c>
      <c r="BL385" s="19" t="s">
        <v>220</v>
      </c>
      <c r="BM385" s="213" t="s">
        <v>468</v>
      </c>
    </row>
    <row r="386" s="13" customFormat="1">
      <c r="A386" s="13"/>
      <c r="B386" s="220"/>
      <c r="C386" s="221"/>
      <c r="D386" s="222" t="s">
        <v>129</v>
      </c>
      <c r="E386" s="223" t="s">
        <v>19</v>
      </c>
      <c r="F386" s="224" t="s">
        <v>448</v>
      </c>
      <c r="G386" s="221"/>
      <c r="H386" s="223" t="s">
        <v>19</v>
      </c>
      <c r="I386" s="225"/>
      <c r="J386" s="221"/>
      <c r="K386" s="221"/>
      <c r="L386" s="226"/>
      <c r="M386" s="227"/>
      <c r="N386" s="228"/>
      <c r="O386" s="228"/>
      <c r="P386" s="228"/>
      <c r="Q386" s="228"/>
      <c r="R386" s="228"/>
      <c r="S386" s="228"/>
      <c r="T386" s="22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0" t="s">
        <v>129</v>
      </c>
      <c r="AU386" s="230" t="s">
        <v>81</v>
      </c>
      <c r="AV386" s="13" t="s">
        <v>79</v>
      </c>
      <c r="AW386" s="13" t="s">
        <v>33</v>
      </c>
      <c r="AX386" s="13" t="s">
        <v>71</v>
      </c>
      <c r="AY386" s="230" t="s">
        <v>118</v>
      </c>
    </row>
    <row r="387" s="14" customFormat="1">
      <c r="A387" s="14"/>
      <c r="B387" s="231"/>
      <c r="C387" s="232"/>
      <c r="D387" s="222" t="s">
        <v>129</v>
      </c>
      <c r="E387" s="233" t="s">
        <v>19</v>
      </c>
      <c r="F387" s="234" t="s">
        <v>469</v>
      </c>
      <c r="G387" s="232"/>
      <c r="H387" s="235">
        <v>0.0089999999999999993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1" t="s">
        <v>129</v>
      </c>
      <c r="AU387" s="241" t="s">
        <v>81</v>
      </c>
      <c r="AV387" s="14" t="s">
        <v>81</v>
      </c>
      <c r="AW387" s="14" t="s">
        <v>33</v>
      </c>
      <c r="AX387" s="14" t="s">
        <v>71</v>
      </c>
      <c r="AY387" s="241" t="s">
        <v>118</v>
      </c>
    </row>
    <row r="388" s="15" customFormat="1">
      <c r="A388" s="15"/>
      <c r="B388" s="242"/>
      <c r="C388" s="243"/>
      <c r="D388" s="222" t="s">
        <v>129</v>
      </c>
      <c r="E388" s="244" t="s">
        <v>19</v>
      </c>
      <c r="F388" s="245" t="s">
        <v>132</v>
      </c>
      <c r="G388" s="243"/>
      <c r="H388" s="246">
        <v>0.0089999999999999993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2" t="s">
        <v>129</v>
      </c>
      <c r="AU388" s="252" t="s">
        <v>81</v>
      </c>
      <c r="AV388" s="15" t="s">
        <v>125</v>
      </c>
      <c r="AW388" s="15" t="s">
        <v>33</v>
      </c>
      <c r="AX388" s="15" t="s">
        <v>79</v>
      </c>
      <c r="AY388" s="252" t="s">
        <v>118</v>
      </c>
    </row>
    <row r="389" s="2" customFormat="1" ht="16.5" customHeight="1">
      <c r="A389" s="40"/>
      <c r="B389" s="41"/>
      <c r="C389" s="264" t="s">
        <v>470</v>
      </c>
      <c r="D389" s="264" t="s">
        <v>254</v>
      </c>
      <c r="E389" s="265" t="s">
        <v>471</v>
      </c>
      <c r="F389" s="266" t="s">
        <v>284</v>
      </c>
      <c r="G389" s="267" t="s">
        <v>285</v>
      </c>
      <c r="H389" s="268">
        <v>6</v>
      </c>
      <c r="I389" s="269"/>
      <c r="J389" s="270">
        <f>ROUND(I389*H389,2)</f>
        <v>0</v>
      </c>
      <c r="K389" s="266" t="s">
        <v>124</v>
      </c>
      <c r="L389" s="271"/>
      <c r="M389" s="272" t="s">
        <v>19</v>
      </c>
      <c r="N389" s="273" t="s">
        <v>42</v>
      </c>
      <c r="O389" s="86"/>
      <c r="P389" s="211">
        <f>O389*H389</f>
        <v>0</v>
      </c>
      <c r="Q389" s="211">
        <v>0.0012999999999999999</v>
      </c>
      <c r="R389" s="211">
        <f>Q389*H389</f>
        <v>0.0077999999999999996</v>
      </c>
      <c r="S389" s="211">
        <v>0</v>
      </c>
      <c r="T389" s="212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3" t="s">
        <v>257</v>
      </c>
      <c r="AT389" s="213" t="s">
        <v>254</v>
      </c>
      <c r="AU389" s="213" t="s">
        <v>81</v>
      </c>
      <c r="AY389" s="19" t="s">
        <v>118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9" t="s">
        <v>79</v>
      </c>
      <c r="BK389" s="214">
        <f>ROUND(I389*H389,2)</f>
        <v>0</v>
      </c>
      <c r="BL389" s="19" t="s">
        <v>220</v>
      </c>
      <c r="BM389" s="213" t="s">
        <v>472</v>
      </c>
    </row>
    <row r="390" s="13" customFormat="1">
      <c r="A390" s="13"/>
      <c r="B390" s="220"/>
      <c r="C390" s="221"/>
      <c r="D390" s="222" t="s">
        <v>129</v>
      </c>
      <c r="E390" s="223" t="s">
        <v>19</v>
      </c>
      <c r="F390" s="224" t="s">
        <v>473</v>
      </c>
      <c r="G390" s="221"/>
      <c r="H390" s="223" t="s">
        <v>19</v>
      </c>
      <c r="I390" s="225"/>
      <c r="J390" s="221"/>
      <c r="K390" s="221"/>
      <c r="L390" s="226"/>
      <c r="M390" s="227"/>
      <c r="N390" s="228"/>
      <c r="O390" s="228"/>
      <c r="P390" s="228"/>
      <c r="Q390" s="228"/>
      <c r="R390" s="228"/>
      <c r="S390" s="228"/>
      <c r="T390" s="22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0" t="s">
        <v>129</v>
      </c>
      <c r="AU390" s="230" t="s">
        <v>81</v>
      </c>
      <c r="AV390" s="13" t="s">
        <v>79</v>
      </c>
      <c r="AW390" s="13" t="s">
        <v>33</v>
      </c>
      <c r="AX390" s="13" t="s">
        <v>71</v>
      </c>
      <c r="AY390" s="230" t="s">
        <v>118</v>
      </c>
    </row>
    <row r="391" s="14" customFormat="1">
      <c r="A391" s="14"/>
      <c r="B391" s="231"/>
      <c r="C391" s="232"/>
      <c r="D391" s="222" t="s">
        <v>129</v>
      </c>
      <c r="E391" s="233" t="s">
        <v>19</v>
      </c>
      <c r="F391" s="234" t="s">
        <v>474</v>
      </c>
      <c r="G391" s="232"/>
      <c r="H391" s="235">
        <v>6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1" t="s">
        <v>129</v>
      </c>
      <c r="AU391" s="241" t="s">
        <v>81</v>
      </c>
      <c r="AV391" s="14" t="s">
        <v>81</v>
      </c>
      <c r="AW391" s="14" t="s">
        <v>33</v>
      </c>
      <c r="AX391" s="14" t="s">
        <v>71</v>
      </c>
      <c r="AY391" s="241" t="s">
        <v>118</v>
      </c>
    </row>
    <row r="392" s="15" customFormat="1">
      <c r="A392" s="15"/>
      <c r="B392" s="242"/>
      <c r="C392" s="243"/>
      <c r="D392" s="222" t="s">
        <v>129</v>
      </c>
      <c r="E392" s="244" t="s">
        <v>19</v>
      </c>
      <c r="F392" s="245" t="s">
        <v>132</v>
      </c>
      <c r="G392" s="243"/>
      <c r="H392" s="246">
        <v>6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2" t="s">
        <v>129</v>
      </c>
      <c r="AU392" s="252" t="s">
        <v>81</v>
      </c>
      <c r="AV392" s="15" t="s">
        <v>125</v>
      </c>
      <c r="AW392" s="15" t="s">
        <v>33</v>
      </c>
      <c r="AX392" s="15" t="s">
        <v>79</v>
      </c>
      <c r="AY392" s="252" t="s">
        <v>118</v>
      </c>
    </row>
    <row r="393" s="2" customFormat="1" ht="24.15" customHeight="1">
      <c r="A393" s="40"/>
      <c r="B393" s="41"/>
      <c r="C393" s="264" t="s">
        <v>475</v>
      </c>
      <c r="D393" s="264" t="s">
        <v>254</v>
      </c>
      <c r="E393" s="265" t="s">
        <v>476</v>
      </c>
      <c r="F393" s="266" t="s">
        <v>477</v>
      </c>
      <c r="G393" s="267" t="s">
        <v>263</v>
      </c>
      <c r="H393" s="268">
        <v>0.80000000000000004</v>
      </c>
      <c r="I393" s="269"/>
      <c r="J393" s="270">
        <f>ROUND(I393*H393,2)</f>
        <v>0</v>
      </c>
      <c r="K393" s="266" t="s">
        <v>124</v>
      </c>
      <c r="L393" s="271"/>
      <c r="M393" s="272" t="s">
        <v>19</v>
      </c>
      <c r="N393" s="273" t="s">
        <v>42</v>
      </c>
      <c r="O393" s="86"/>
      <c r="P393" s="211">
        <f>O393*H393</f>
        <v>0</v>
      </c>
      <c r="Q393" s="211">
        <v>0.0033300000000000001</v>
      </c>
      <c r="R393" s="211">
        <f>Q393*H393</f>
        <v>0.0026640000000000001</v>
      </c>
      <c r="S393" s="211">
        <v>0</v>
      </c>
      <c r="T393" s="212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3" t="s">
        <v>257</v>
      </c>
      <c r="AT393" s="213" t="s">
        <v>254</v>
      </c>
      <c r="AU393" s="213" t="s">
        <v>81</v>
      </c>
      <c r="AY393" s="19" t="s">
        <v>118</v>
      </c>
      <c r="BE393" s="214">
        <f>IF(N393="základní",J393,0)</f>
        <v>0</v>
      </c>
      <c r="BF393" s="214">
        <f>IF(N393="snížená",J393,0)</f>
        <v>0</v>
      </c>
      <c r="BG393" s="214">
        <f>IF(N393="zákl. přenesená",J393,0)</f>
        <v>0</v>
      </c>
      <c r="BH393" s="214">
        <f>IF(N393="sníž. přenesená",J393,0)</f>
        <v>0</v>
      </c>
      <c r="BI393" s="214">
        <f>IF(N393="nulová",J393,0)</f>
        <v>0</v>
      </c>
      <c r="BJ393" s="19" t="s">
        <v>79</v>
      </c>
      <c r="BK393" s="214">
        <f>ROUND(I393*H393,2)</f>
        <v>0</v>
      </c>
      <c r="BL393" s="19" t="s">
        <v>220</v>
      </c>
      <c r="BM393" s="213" t="s">
        <v>478</v>
      </c>
    </row>
    <row r="394" s="13" customFormat="1">
      <c r="A394" s="13"/>
      <c r="B394" s="220"/>
      <c r="C394" s="221"/>
      <c r="D394" s="222" t="s">
        <v>129</v>
      </c>
      <c r="E394" s="223" t="s">
        <v>19</v>
      </c>
      <c r="F394" s="224" t="s">
        <v>479</v>
      </c>
      <c r="G394" s="221"/>
      <c r="H394" s="223" t="s">
        <v>19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0" t="s">
        <v>129</v>
      </c>
      <c r="AU394" s="230" t="s">
        <v>81</v>
      </c>
      <c r="AV394" s="13" t="s">
        <v>79</v>
      </c>
      <c r="AW394" s="13" t="s">
        <v>33</v>
      </c>
      <c r="AX394" s="13" t="s">
        <v>71</v>
      </c>
      <c r="AY394" s="230" t="s">
        <v>118</v>
      </c>
    </row>
    <row r="395" s="14" customFormat="1">
      <c r="A395" s="14"/>
      <c r="B395" s="231"/>
      <c r="C395" s="232"/>
      <c r="D395" s="222" t="s">
        <v>129</v>
      </c>
      <c r="E395" s="233" t="s">
        <v>19</v>
      </c>
      <c r="F395" s="234" t="s">
        <v>463</v>
      </c>
      <c r="G395" s="232"/>
      <c r="H395" s="235">
        <v>0.40000000000000002</v>
      </c>
      <c r="I395" s="236"/>
      <c r="J395" s="232"/>
      <c r="K395" s="232"/>
      <c r="L395" s="237"/>
      <c r="M395" s="238"/>
      <c r="N395" s="239"/>
      <c r="O395" s="239"/>
      <c r="P395" s="239"/>
      <c r="Q395" s="239"/>
      <c r="R395" s="239"/>
      <c r="S395" s="239"/>
      <c r="T395" s="24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1" t="s">
        <v>129</v>
      </c>
      <c r="AU395" s="241" t="s">
        <v>81</v>
      </c>
      <c r="AV395" s="14" t="s">
        <v>81</v>
      </c>
      <c r="AW395" s="14" t="s">
        <v>33</v>
      </c>
      <c r="AX395" s="14" t="s">
        <v>71</v>
      </c>
      <c r="AY395" s="241" t="s">
        <v>118</v>
      </c>
    </row>
    <row r="396" s="13" customFormat="1">
      <c r="A396" s="13"/>
      <c r="B396" s="220"/>
      <c r="C396" s="221"/>
      <c r="D396" s="222" t="s">
        <v>129</v>
      </c>
      <c r="E396" s="223" t="s">
        <v>19</v>
      </c>
      <c r="F396" s="224" t="s">
        <v>203</v>
      </c>
      <c r="G396" s="221"/>
      <c r="H396" s="223" t="s">
        <v>19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0" t="s">
        <v>129</v>
      </c>
      <c r="AU396" s="230" t="s">
        <v>81</v>
      </c>
      <c r="AV396" s="13" t="s">
        <v>79</v>
      </c>
      <c r="AW396" s="13" t="s">
        <v>33</v>
      </c>
      <c r="AX396" s="13" t="s">
        <v>71</v>
      </c>
      <c r="AY396" s="230" t="s">
        <v>118</v>
      </c>
    </row>
    <row r="397" s="14" customFormat="1">
      <c r="A397" s="14"/>
      <c r="B397" s="231"/>
      <c r="C397" s="232"/>
      <c r="D397" s="222" t="s">
        <v>129</v>
      </c>
      <c r="E397" s="233" t="s">
        <v>19</v>
      </c>
      <c r="F397" s="234" t="s">
        <v>463</v>
      </c>
      <c r="G397" s="232"/>
      <c r="H397" s="235">
        <v>0.40000000000000002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1" t="s">
        <v>129</v>
      </c>
      <c r="AU397" s="241" t="s">
        <v>81</v>
      </c>
      <c r="AV397" s="14" t="s">
        <v>81</v>
      </c>
      <c r="AW397" s="14" t="s">
        <v>33</v>
      </c>
      <c r="AX397" s="14" t="s">
        <v>71</v>
      </c>
      <c r="AY397" s="241" t="s">
        <v>118</v>
      </c>
    </row>
    <row r="398" s="15" customFormat="1">
      <c r="A398" s="15"/>
      <c r="B398" s="242"/>
      <c r="C398" s="243"/>
      <c r="D398" s="222" t="s">
        <v>129</v>
      </c>
      <c r="E398" s="244" t="s">
        <v>19</v>
      </c>
      <c r="F398" s="245" t="s">
        <v>132</v>
      </c>
      <c r="G398" s="243"/>
      <c r="H398" s="246">
        <v>0.80000000000000004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2" t="s">
        <v>129</v>
      </c>
      <c r="AU398" s="252" t="s">
        <v>81</v>
      </c>
      <c r="AV398" s="15" t="s">
        <v>125</v>
      </c>
      <c r="AW398" s="15" t="s">
        <v>33</v>
      </c>
      <c r="AX398" s="15" t="s">
        <v>79</v>
      </c>
      <c r="AY398" s="252" t="s">
        <v>118</v>
      </c>
    </row>
    <row r="399" s="2" customFormat="1" ht="16.5" customHeight="1">
      <c r="A399" s="40"/>
      <c r="B399" s="41"/>
      <c r="C399" s="264" t="s">
        <v>480</v>
      </c>
      <c r="D399" s="264" t="s">
        <v>254</v>
      </c>
      <c r="E399" s="265" t="s">
        <v>481</v>
      </c>
      <c r="F399" s="266" t="s">
        <v>482</v>
      </c>
      <c r="G399" s="267" t="s">
        <v>285</v>
      </c>
      <c r="H399" s="268">
        <v>17.039999999999999</v>
      </c>
      <c r="I399" s="269"/>
      <c r="J399" s="270">
        <f>ROUND(I399*H399,2)</f>
        <v>0</v>
      </c>
      <c r="K399" s="266" t="s">
        <v>124</v>
      </c>
      <c r="L399" s="271"/>
      <c r="M399" s="272" t="s">
        <v>19</v>
      </c>
      <c r="N399" s="273" t="s">
        <v>42</v>
      </c>
      <c r="O399" s="86"/>
      <c r="P399" s="211">
        <f>O399*H399</f>
        <v>0</v>
      </c>
      <c r="Q399" s="211">
        <v>0.032750000000000001</v>
      </c>
      <c r="R399" s="211">
        <f>Q399*H399</f>
        <v>0.55806</v>
      </c>
      <c r="S399" s="211">
        <v>0</v>
      </c>
      <c r="T399" s="212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3" t="s">
        <v>257</v>
      </c>
      <c r="AT399" s="213" t="s">
        <v>254</v>
      </c>
      <c r="AU399" s="213" t="s">
        <v>81</v>
      </c>
      <c r="AY399" s="19" t="s">
        <v>118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19" t="s">
        <v>79</v>
      </c>
      <c r="BK399" s="214">
        <f>ROUND(I399*H399,2)</f>
        <v>0</v>
      </c>
      <c r="BL399" s="19" t="s">
        <v>220</v>
      </c>
      <c r="BM399" s="213" t="s">
        <v>483</v>
      </c>
    </row>
    <row r="400" s="13" customFormat="1">
      <c r="A400" s="13"/>
      <c r="B400" s="220"/>
      <c r="C400" s="221"/>
      <c r="D400" s="222" t="s">
        <v>129</v>
      </c>
      <c r="E400" s="223" t="s">
        <v>19</v>
      </c>
      <c r="F400" s="224" t="s">
        <v>442</v>
      </c>
      <c r="G400" s="221"/>
      <c r="H400" s="223" t="s">
        <v>19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0" t="s">
        <v>129</v>
      </c>
      <c r="AU400" s="230" t="s">
        <v>81</v>
      </c>
      <c r="AV400" s="13" t="s">
        <v>79</v>
      </c>
      <c r="AW400" s="13" t="s">
        <v>33</v>
      </c>
      <c r="AX400" s="13" t="s">
        <v>71</v>
      </c>
      <c r="AY400" s="230" t="s">
        <v>118</v>
      </c>
    </row>
    <row r="401" s="14" customFormat="1">
      <c r="A401" s="14"/>
      <c r="B401" s="231"/>
      <c r="C401" s="232"/>
      <c r="D401" s="222" t="s">
        <v>129</v>
      </c>
      <c r="E401" s="233" t="s">
        <v>19</v>
      </c>
      <c r="F401" s="234" t="s">
        <v>484</v>
      </c>
      <c r="G401" s="232"/>
      <c r="H401" s="235">
        <v>17.039999999999999</v>
      </c>
      <c r="I401" s="236"/>
      <c r="J401" s="232"/>
      <c r="K401" s="232"/>
      <c r="L401" s="237"/>
      <c r="M401" s="238"/>
      <c r="N401" s="239"/>
      <c r="O401" s="239"/>
      <c r="P401" s="239"/>
      <c r="Q401" s="239"/>
      <c r="R401" s="239"/>
      <c r="S401" s="239"/>
      <c r="T401" s="24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1" t="s">
        <v>129</v>
      </c>
      <c r="AU401" s="241" t="s">
        <v>81</v>
      </c>
      <c r="AV401" s="14" t="s">
        <v>81</v>
      </c>
      <c r="AW401" s="14" t="s">
        <v>33</v>
      </c>
      <c r="AX401" s="14" t="s">
        <v>71</v>
      </c>
      <c r="AY401" s="241" t="s">
        <v>118</v>
      </c>
    </row>
    <row r="402" s="15" customFormat="1">
      <c r="A402" s="15"/>
      <c r="B402" s="242"/>
      <c r="C402" s="243"/>
      <c r="D402" s="222" t="s">
        <v>129</v>
      </c>
      <c r="E402" s="244" t="s">
        <v>19</v>
      </c>
      <c r="F402" s="245" t="s">
        <v>132</v>
      </c>
      <c r="G402" s="243"/>
      <c r="H402" s="246">
        <v>17.039999999999999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2" t="s">
        <v>129</v>
      </c>
      <c r="AU402" s="252" t="s">
        <v>81</v>
      </c>
      <c r="AV402" s="15" t="s">
        <v>125</v>
      </c>
      <c r="AW402" s="15" t="s">
        <v>33</v>
      </c>
      <c r="AX402" s="15" t="s">
        <v>79</v>
      </c>
      <c r="AY402" s="252" t="s">
        <v>118</v>
      </c>
    </row>
    <row r="403" s="2" customFormat="1" ht="24.15" customHeight="1">
      <c r="A403" s="40"/>
      <c r="B403" s="41"/>
      <c r="C403" s="202" t="s">
        <v>485</v>
      </c>
      <c r="D403" s="202" t="s">
        <v>120</v>
      </c>
      <c r="E403" s="203" t="s">
        <v>486</v>
      </c>
      <c r="F403" s="204" t="s">
        <v>487</v>
      </c>
      <c r="G403" s="205" t="s">
        <v>354</v>
      </c>
      <c r="H403" s="274"/>
      <c r="I403" s="207"/>
      <c r="J403" s="208">
        <f>ROUND(I403*H403,2)</f>
        <v>0</v>
      </c>
      <c r="K403" s="204" t="s">
        <v>124</v>
      </c>
      <c r="L403" s="46"/>
      <c r="M403" s="209" t="s">
        <v>19</v>
      </c>
      <c r="N403" s="210" t="s">
        <v>42</v>
      </c>
      <c r="O403" s="86"/>
      <c r="P403" s="211">
        <f>O403*H403</f>
        <v>0</v>
      </c>
      <c r="Q403" s="211">
        <v>0</v>
      </c>
      <c r="R403" s="211">
        <f>Q403*H403</f>
        <v>0</v>
      </c>
      <c r="S403" s="211">
        <v>0</v>
      </c>
      <c r="T403" s="212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3" t="s">
        <v>220</v>
      </c>
      <c r="AT403" s="213" t="s">
        <v>120</v>
      </c>
      <c r="AU403" s="213" t="s">
        <v>81</v>
      </c>
      <c r="AY403" s="19" t="s">
        <v>118</v>
      </c>
      <c r="BE403" s="214">
        <f>IF(N403="základní",J403,0)</f>
        <v>0</v>
      </c>
      <c r="BF403" s="214">
        <f>IF(N403="snížená",J403,0)</f>
        <v>0</v>
      </c>
      <c r="BG403" s="214">
        <f>IF(N403="zákl. přenesená",J403,0)</f>
        <v>0</v>
      </c>
      <c r="BH403" s="214">
        <f>IF(N403="sníž. přenesená",J403,0)</f>
        <v>0</v>
      </c>
      <c r="BI403" s="214">
        <f>IF(N403="nulová",J403,0)</f>
        <v>0</v>
      </c>
      <c r="BJ403" s="19" t="s">
        <v>79</v>
      </c>
      <c r="BK403" s="214">
        <f>ROUND(I403*H403,2)</f>
        <v>0</v>
      </c>
      <c r="BL403" s="19" t="s">
        <v>220</v>
      </c>
      <c r="BM403" s="213" t="s">
        <v>488</v>
      </c>
    </row>
    <row r="404" s="2" customFormat="1">
      <c r="A404" s="40"/>
      <c r="B404" s="41"/>
      <c r="C404" s="42"/>
      <c r="D404" s="215" t="s">
        <v>127</v>
      </c>
      <c r="E404" s="42"/>
      <c r="F404" s="216" t="s">
        <v>489</v>
      </c>
      <c r="G404" s="42"/>
      <c r="H404" s="42"/>
      <c r="I404" s="217"/>
      <c r="J404" s="42"/>
      <c r="K404" s="42"/>
      <c r="L404" s="46"/>
      <c r="M404" s="218"/>
      <c r="N404" s="219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127</v>
      </c>
      <c r="AU404" s="19" t="s">
        <v>81</v>
      </c>
    </row>
    <row r="405" s="12" customFormat="1" ht="22.8" customHeight="1">
      <c r="A405" s="12"/>
      <c r="B405" s="186"/>
      <c r="C405" s="187"/>
      <c r="D405" s="188" t="s">
        <v>70</v>
      </c>
      <c r="E405" s="200" t="s">
        <v>490</v>
      </c>
      <c r="F405" s="200" t="s">
        <v>491</v>
      </c>
      <c r="G405" s="187"/>
      <c r="H405" s="187"/>
      <c r="I405" s="190"/>
      <c r="J405" s="201">
        <f>BK405</f>
        <v>0</v>
      </c>
      <c r="K405" s="187"/>
      <c r="L405" s="192"/>
      <c r="M405" s="193"/>
      <c r="N405" s="194"/>
      <c r="O405" s="194"/>
      <c r="P405" s="195">
        <f>SUM(P406:P415)</f>
        <v>0</v>
      </c>
      <c r="Q405" s="194"/>
      <c r="R405" s="195">
        <f>SUM(R406:R415)</f>
        <v>0.17999999999999999</v>
      </c>
      <c r="S405" s="194"/>
      <c r="T405" s="196">
        <f>SUM(T406:T415)</f>
        <v>0.83250000000000002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97" t="s">
        <v>81</v>
      </c>
      <c r="AT405" s="198" t="s">
        <v>70</v>
      </c>
      <c r="AU405" s="198" t="s">
        <v>79</v>
      </c>
      <c r="AY405" s="197" t="s">
        <v>118</v>
      </c>
      <c r="BK405" s="199">
        <f>SUM(BK406:BK415)</f>
        <v>0</v>
      </c>
    </row>
    <row r="406" s="2" customFormat="1" ht="16.5" customHeight="1">
      <c r="A406" s="40"/>
      <c r="B406" s="41"/>
      <c r="C406" s="202" t="s">
        <v>492</v>
      </c>
      <c r="D406" s="202" t="s">
        <v>120</v>
      </c>
      <c r="E406" s="203" t="s">
        <v>493</v>
      </c>
      <c r="F406" s="204" t="s">
        <v>494</v>
      </c>
      <c r="G406" s="205" t="s">
        <v>175</v>
      </c>
      <c r="H406" s="206">
        <v>4.5</v>
      </c>
      <c r="I406" s="207"/>
      <c r="J406" s="208">
        <f>ROUND(I406*H406,2)</f>
        <v>0</v>
      </c>
      <c r="K406" s="204" t="s">
        <v>427</v>
      </c>
      <c r="L406" s="46"/>
      <c r="M406" s="209" t="s">
        <v>19</v>
      </c>
      <c r="N406" s="210" t="s">
        <v>42</v>
      </c>
      <c r="O406" s="86"/>
      <c r="P406" s="211">
        <f>O406*H406</f>
        <v>0</v>
      </c>
      <c r="Q406" s="211">
        <v>0</v>
      </c>
      <c r="R406" s="211">
        <f>Q406*H406</f>
        <v>0</v>
      </c>
      <c r="S406" s="211">
        <v>0.185</v>
      </c>
      <c r="T406" s="212">
        <f>S406*H406</f>
        <v>0.83250000000000002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3" t="s">
        <v>220</v>
      </c>
      <c r="AT406" s="213" t="s">
        <v>120</v>
      </c>
      <c r="AU406" s="213" t="s">
        <v>81</v>
      </c>
      <c r="AY406" s="19" t="s">
        <v>118</v>
      </c>
      <c r="BE406" s="214">
        <f>IF(N406="základní",J406,0)</f>
        <v>0</v>
      </c>
      <c r="BF406" s="214">
        <f>IF(N406="snížená",J406,0)</f>
        <v>0</v>
      </c>
      <c r="BG406" s="214">
        <f>IF(N406="zákl. přenesená",J406,0)</f>
        <v>0</v>
      </c>
      <c r="BH406" s="214">
        <f>IF(N406="sníž. přenesená",J406,0)</f>
        <v>0</v>
      </c>
      <c r="BI406" s="214">
        <f>IF(N406="nulová",J406,0)</f>
        <v>0</v>
      </c>
      <c r="BJ406" s="19" t="s">
        <v>79</v>
      </c>
      <c r="BK406" s="214">
        <f>ROUND(I406*H406,2)</f>
        <v>0</v>
      </c>
      <c r="BL406" s="19" t="s">
        <v>220</v>
      </c>
      <c r="BM406" s="213" t="s">
        <v>495</v>
      </c>
    </row>
    <row r="407" s="13" customFormat="1">
      <c r="A407" s="13"/>
      <c r="B407" s="220"/>
      <c r="C407" s="221"/>
      <c r="D407" s="222" t="s">
        <v>129</v>
      </c>
      <c r="E407" s="223" t="s">
        <v>19</v>
      </c>
      <c r="F407" s="224" t="s">
        <v>496</v>
      </c>
      <c r="G407" s="221"/>
      <c r="H407" s="223" t="s">
        <v>19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0" t="s">
        <v>129</v>
      </c>
      <c r="AU407" s="230" t="s">
        <v>81</v>
      </c>
      <c r="AV407" s="13" t="s">
        <v>79</v>
      </c>
      <c r="AW407" s="13" t="s">
        <v>33</v>
      </c>
      <c r="AX407" s="13" t="s">
        <v>71</v>
      </c>
      <c r="AY407" s="230" t="s">
        <v>118</v>
      </c>
    </row>
    <row r="408" s="14" customFormat="1">
      <c r="A408" s="14"/>
      <c r="B408" s="231"/>
      <c r="C408" s="232"/>
      <c r="D408" s="222" t="s">
        <v>129</v>
      </c>
      <c r="E408" s="233" t="s">
        <v>19</v>
      </c>
      <c r="F408" s="234" t="s">
        <v>497</v>
      </c>
      <c r="G408" s="232"/>
      <c r="H408" s="235">
        <v>4.5</v>
      </c>
      <c r="I408" s="236"/>
      <c r="J408" s="232"/>
      <c r="K408" s="232"/>
      <c r="L408" s="237"/>
      <c r="M408" s="238"/>
      <c r="N408" s="239"/>
      <c r="O408" s="239"/>
      <c r="P408" s="239"/>
      <c r="Q408" s="239"/>
      <c r="R408" s="239"/>
      <c r="S408" s="239"/>
      <c r="T408" s="24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1" t="s">
        <v>129</v>
      </c>
      <c r="AU408" s="241" t="s">
        <v>81</v>
      </c>
      <c r="AV408" s="14" t="s">
        <v>81</v>
      </c>
      <c r="AW408" s="14" t="s">
        <v>33</v>
      </c>
      <c r="AX408" s="14" t="s">
        <v>71</v>
      </c>
      <c r="AY408" s="241" t="s">
        <v>118</v>
      </c>
    </row>
    <row r="409" s="15" customFormat="1">
      <c r="A409" s="15"/>
      <c r="B409" s="242"/>
      <c r="C409" s="243"/>
      <c r="D409" s="222" t="s">
        <v>129</v>
      </c>
      <c r="E409" s="244" t="s">
        <v>19</v>
      </c>
      <c r="F409" s="245" t="s">
        <v>132</v>
      </c>
      <c r="G409" s="243"/>
      <c r="H409" s="246">
        <v>4.5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2" t="s">
        <v>129</v>
      </c>
      <c r="AU409" s="252" t="s">
        <v>81</v>
      </c>
      <c r="AV409" s="15" t="s">
        <v>125</v>
      </c>
      <c r="AW409" s="15" t="s">
        <v>33</v>
      </c>
      <c r="AX409" s="15" t="s">
        <v>79</v>
      </c>
      <c r="AY409" s="252" t="s">
        <v>118</v>
      </c>
    </row>
    <row r="410" s="2" customFormat="1" ht="16.5" customHeight="1">
      <c r="A410" s="40"/>
      <c r="B410" s="41"/>
      <c r="C410" s="202" t="s">
        <v>498</v>
      </c>
      <c r="D410" s="202" t="s">
        <v>120</v>
      </c>
      <c r="E410" s="203" t="s">
        <v>499</v>
      </c>
      <c r="F410" s="204" t="s">
        <v>500</v>
      </c>
      <c r="G410" s="205" t="s">
        <v>175</v>
      </c>
      <c r="H410" s="206">
        <v>4.5</v>
      </c>
      <c r="I410" s="207"/>
      <c r="J410" s="208">
        <f>ROUND(I410*H410,2)</f>
        <v>0</v>
      </c>
      <c r="K410" s="204" t="s">
        <v>427</v>
      </c>
      <c r="L410" s="46"/>
      <c r="M410" s="209" t="s">
        <v>19</v>
      </c>
      <c r="N410" s="210" t="s">
        <v>42</v>
      </c>
      <c r="O410" s="86"/>
      <c r="P410" s="211">
        <f>O410*H410</f>
        <v>0</v>
      </c>
      <c r="Q410" s="211">
        <v>0.040000000000000001</v>
      </c>
      <c r="R410" s="211">
        <f>Q410*H410</f>
        <v>0.17999999999999999</v>
      </c>
      <c r="S410" s="211">
        <v>0</v>
      </c>
      <c r="T410" s="212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3" t="s">
        <v>220</v>
      </c>
      <c r="AT410" s="213" t="s">
        <v>120</v>
      </c>
      <c r="AU410" s="213" t="s">
        <v>81</v>
      </c>
      <c r="AY410" s="19" t="s">
        <v>118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19" t="s">
        <v>79</v>
      </c>
      <c r="BK410" s="214">
        <f>ROUND(I410*H410,2)</f>
        <v>0</v>
      </c>
      <c r="BL410" s="19" t="s">
        <v>220</v>
      </c>
      <c r="BM410" s="213" t="s">
        <v>501</v>
      </c>
    </row>
    <row r="411" s="13" customFormat="1">
      <c r="A411" s="13"/>
      <c r="B411" s="220"/>
      <c r="C411" s="221"/>
      <c r="D411" s="222" t="s">
        <v>129</v>
      </c>
      <c r="E411" s="223" t="s">
        <v>19</v>
      </c>
      <c r="F411" s="224" t="s">
        <v>502</v>
      </c>
      <c r="G411" s="221"/>
      <c r="H411" s="223" t="s">
        <v>19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129</v>
      </c>
      <c r="AU411" s="230" t="s">
        <v>81</v>
      </c>
      <c r="AV411" s="13" t="s">
        <v>79</v>
      </c>
      <c r="AW411" s="13" t="s">
        <v>33</v>
      </c>
      <c r="AX411" s="13" t="s">
        <v>71</v>
      </c>
      <c r="AY411" s="230" t="s">
        <v>118</v>
      </c>
    </row>
    <row r="412" s="14" customFormat="1">
      <c r="A412" s="14"/>
      <c r="B412" s="231"/>
      <c r="C412" s="232"/>
      <c r="D412" s="222" t="s">
        <v>129</v>
      </c>
      <c r="E412" s="233" t="s">
        <v>19</v>
      </c>
      <c r="F412" s="234" t="s">
        <v>503</v>
      </c>
      <c r="G412" s="232"/>
      <c r="H412" s="235">
        <v>4.5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1" t="s">
        <v>129</v>
      </c>
      <c r="AU412" s="241" t="s">
        <v>81</v>
      </c>
      <c r="AV412" s="14" t="s">
        <v>81</v>
      </c>
      <c r="AW412" s="14" t="s">
        <v>33</v>
      </c>
      <c r="AX412" s="14" t="s">
        <v>71</v>
      </c>
      <c r="AY412" s="241" t="s">
        <v>118</v>
      </c>
    </row>
    <row r="413" s="15" customFormat="1">
      <c r="A413" s="15"/>
      <c r="B413" s="242"/>
      <c r="C413" s="243"/>
      <c r="D413" s="222" t="s">
        <v>129</v>
      </c>
      <c r="E413" s="244" t="s">
        <v>19</v>
      </c>
      <c r="F413" s="245" t="s">
        <v>132</v>
      </c>
      <c r="G413" s="243"/>
      <c r="H413" s="246">
        <v>4.5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2" t="s">
        <v>129</v>
      </c>
      <c r="AU413" s="252" t="s">
        <v>81</v>
      </c>
      <c r="AV413" s="15" t="s">
        <v>125</v>
      </c>
      <c r="AW413" s="15" t="s">
        <v>33</v>
      </c>
      <c r="AX413" s="15" t="s">
        <v>79</v>
      </c>
      <c r="AY413" s="252" t="s">
        <v>118</v>
      </c>
    </row>
    <row r="414" s="2" customFormat="1" ht="24.15" customHeight="1">
      <c r="A414" s="40"/>
      <c r="B414" s="41"/>
      <c r="C414" s="202" t="s">
        <v>504</v>
      </c>
      <c r="D414" s="202" t="s">
        <v>120</v>
      </c>
      <c r="E414" s="203" t="s">
        <v>505</v>
      </c>
      <c r="F414" s="204" t="s">
        <v>506</v>
      </c>
      <c r="G414" s="205" t="s">
        <v>354</v>
      </c>
      <c r="H414" s="274"/>
      <c r="I414" s="207"/>
      <c r="J414" s="208">
        <f>ROUND(I414*H414,2)</f>
        <v>0</v>
      </c>
      <c r="K414" s="204" t="s">
        <v>124</v>
      </c>
      <c r="L414" s="46"/>
      <c r="M414" s="209" t="s">
        <v>19</v>
      </c>
      <c r="N414" s="210" t="s">
        <v>42</v>
      </c>
      <c r="O414" s="86"/>
      <c r="P414" s="211">
        <f>O414*H414</f>
        <v>0</v>
      </c>
      <c r="Q414" s="211">
        <v>0</v>
      </c>
      <c r="R414" s="211">
        <f>Q414*H414</f>
        <v>0</v>
      </c>
      <c r="S414" s="211">
        <v>0</v>
      </c>
      <c r="T414" s="212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3" t="s">
        <v>220</v>
      </c>
      <c r="AT414" s="213" t="s">
        <v>120</v>
      </c>
      <c r="AU414" s="213" t="s">
        <v>81</v>
      </c>
      <c r="AY414" s="19" t="s">
        <v>118</v>
      </c>
      <c r="BE414" s="214">
        <f>IF(N414="základní",J414,0)</f>
        <v>0</v>
      </c>
      <c r="BF414" s="214">
        <f>IF(N414="snížená",J414,0)</f>
        <v>0</v>
      </c>
      <c r="BG414" s="214">
        <f>IF(N414="zákl. přenesená",J414,0)</f>
        <v>0</v>
      </c>
      <c r="BH414" s="214">
        <f>IF(N414="sníž. přenesená",J414,0)</f>
        <v>0</v>
      </c>
      <c r="BI414" s="214">
        <f>IF(N414="nulová",J414,0)</f>
        <v>0</v>
      </c>
      <c r="BJ414" s="19" t="s">
        <v>79</v>
      </c>
      <c r="BK414" s="214">
        <f>ROUND(I414*H414,2)</f>
        <v>0</v>
      </c>
      <c r="BL414" s="19" t="s">
        <v>220</v>
      </c>
      <c r="BM414" s="213" t="s">
        <v>507</v>
      </c>
    </row>
    <row r="415" s="2" customFormat="1">
      <c r="A415" s="40"/>
      <c r="B415" s="41"/>
      <c r="C415" s="42"/>
      <c r="D415" s="215" t="s">
        <v>127</v>
      </c>
      <c r="E415" s="42"/>
      <c r="F415" s="216" t="s">
        <v>508</v>
      </c>
      <c r="G415" s="42"/>
      <c r="H415" s="42"/>
      <c r="I415" s="217"/>
      <c r="J415" s="42"/>
      <c r="K415" s="42"/>
      <c r="L415" s="46"/>
      <c r="M415" s="218"/>
      <c r="N415" s="219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127</v>
      </c>
      <c r="AU415" s="19" t="s">
        <v>81</v>
      </c>
    </row>
    <row r="416" s="12" customFormat="1" ht="22.8" customHeight="1">
      <c r="A416" s="12"/>
      <c r="B416" s="186"/>
      <c r="C416" s="187"/>
      <c r="D416" s="188" t="s">
        <v>70</v>
      </c>
      <c r="E416" s="200" t="s">
        <v>509</v>
      </c>
      <c r="F416" s="200" t="s">
        <v>510</v>
      </c>
      <c r="G416" s="187"/>
      <c r="H416" s="187"/>
      <c r="I416" s="190"/>
      <c r="J416" s="201">
        <f>BK416</f>
        <v>0</v>
      </c>
      <c r="K416" s="187"/>
      <c r="L416" s="192"/>
      <c r="M416" s="193"/>
      <c r="N416" s="194"/>
      <c r="O416" s="194"/>
      <c r="P416" s="195">
        <f>SUM(P417:P486)</f>
        <v>0</v>
      </c>
      <c r="Q416" s="194"/>
      <c r="R416" s="195">
        <f>SUM(R417:R486)</f>
        <v>0.016055880000000002</v>
      </c>
      <c r="S416" s="194"/>
      <c r="T416" s="196">
        <f>SUM(T417:T486)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97" t="s">
        <v>81</v>
      </c>
      <c r="AT416" s="198" t="s">
        <v>70</v>
      </c>
      <c r="AU416" s="198" t="s">
        <v>79</v>
      </c>
      <c r="AY416" s="197" t="s">
        <v>118</v>
      </c>
      <c r="BK416" s="199">
        <f>SUM(BK417:BK486)</f>
        <v>0</v>
      </c>
    </row>
    <row r="417" s="2" customFormat="1" ht="16.5" customHeight="1">
      <c r="A417" s="40"/>
      <c r="B417" s="41"/>
      <c r="C417" s="202" t="s">
        <v>511</v>
      </c>
      <c r="D417" s="202" t="s">
        <v>120</v>
      </c>
      <c r="E417" s="203" t="s">
        <v>512</v>
      </c>
      <c r="F417" s="204" t="s">
        <v>513</v>
      </c>
      <c r="G417" s="205" t="s">
        <v>175</v>
      </c>
      <c r="H417" s="206">
        <v>63.841999999999999</v>
      </c>
      <c r="I417" s="207"/>
      <c r="J417" s="208">
        <f>ROUND(I417*H417,2)</f>
        <v>0</v>
      </c>
      <c r="K417" s="204" t="s">
        <v>124</v>
      </c>
      <c r="L417" s="46"/>
      <c r="M417" s="209" t="s">
        <v>19</v>
      </c>
      <c r="N417" s="210" t="s">
        <v>42</v>
      </c>
      <c r="O417" s="86"/>
      <c r="P417" s="211">
        <f>O417*H417</f>
        <v>0</v>
      </c>
      <c r="Q417" s="211">
        <v>0.00012999999999999999</v>
      </c>
      <c r="R417" s="211">
        <f>Q417*H417</f>
        <v>0.0082994599999999998</v>
      </c>
      <c r="S417" s="211">
        <v>0</v>
      </c>
      <c r="T417" s="212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3" t="s">
        <v>220</v>
      </c>
      <c r="AT417" s="213" t="s">
        <v>120</v>
      </c>
      <c r="AU417" s="213" t="s">
        <v>81</v>
      </c>
      <c r="AY417" s="19" t="s">
        <v>118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19" t="s">
        <v>79</v>
      </c>
      <c r="BK417" s="214">
        <f>ROUND(I417*H417,2)</f>
        <v>0</v>
      </c>
      <c r="BL417" s="19" t="s">
        <v>220</v>
      </c>
      <c r="BM417" s="213" t="s">
        <v>514</v>
      </c>
    </row>
    <row r="418" s="2" customFormat="1">
      <c r="A418" s="40"/>
      <c r="B418" s="41"/>
      <c r="C418" s="42"/>
      <c r="D418" s="215" t="s">
        <v>127</v>
      </c>
      <c r="E418" s="42"/>
      <c r="F418" s="216" t="s">
        <v>515</v>
      </c>
      <c r="G418" s="42"/>
      <c r="H418" s="42"/>
      <c r="I418" s="217"/>
      <c r="J418" s="42"/>
      <c r="K418" s="42"/>
      <c r="L418" s="46"/>
      <c r="M418" s="218"/>
      <c r="N418" s="219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127</v>
      </c>
      <c r="AU418" s="19" t="s">
        <v>81</v>
      </c>
    </row>
    <row r="419" s="13" customFormat="1">
      <c r="A419" s="13"/>
      <c r="B419" s="220"/>
      <c r="C419" s="221"/>
      <c r="D419" s="222" t="s">
        <v>129</v>
      </c>
      <c r="E419" s="223" t="s">
        <v>19</v>
      </c>
      <c r="F419" s="224" t="s">
        <v>339</v>
      </c>
      <c r="G419" s="221"/>
      <c r="H419" s="223" t="s">
        <v>19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0" t="s">
        <v>129</v>
      </c>
      <c r="AU419" s="230" t="s">
        <v>81</v>
      </c>
      <c r="AV419" s="13" t="s">
        <v>79</v>
      </c>
      <c r="AW419" s="13" t="s">
        <v>33</v>
      </c>
      <c r="AX419" s="13" t="s">
        <v>71</v>
      </c>
      <c r="AY419" s="230" t="s">
        <v>118</v>
      </c>
    </row>
    <row r="420" s="14" customFormat="1">
      <c r="A420" s="14"/>
      <c r="B420" s="231"/>
      <c r="C420" s="232"/>
      <c r="D420" s="222" t="s">
        <v>129</v>
      </c>
      <c r="E420" s="233" t="s">
        <v>19</v>
      </c>
      <c r="F420" s="234" t="s">
        <v>516</v>
      </c>
      <c r="G420" s="232"/>
      <c r="H420" s="235">
        <v>16.800000000000001</v>
      </c>
      <c r="I420" s="236"/>
      <c r="J420" s="232"/>
      <c r="K420" s="232"/>
      <c r="L420" s="237"/>
      <c r="M420" s="238"/>
      <c r="N420" s="239"/>
      <c r="O420" s="239"/>
      <c r="P420" s="239"/>
      <c r="Q420" s="239"/>
      <c r="R420" s="239"/>
      <c r="S420" s="239"/>
      <c r="T420" s="24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1" t="s">
        <v>129</v>
      </c>
      <c r="AU420" s="241" t="s">
        <v>81</v>
      </c>
      <c r="AV420" s="14" t="s">
        <v>81</v>
      </c>
      <c r="AW420" s="14" t="s">
        <v>33</v>
      </c>
      <c r="AX420" s="14" t="s">
        <v>71</v>
      </c>
      <c r="AY420" s="241" t="s">
        <v>118</v>
      </c>
    </row>
    <row r="421" s="14" customFormat="1">
      <c r="A421" s="14"/>
      <c r="B421" s="231"/>
      <c r="C421" s="232"/>
      <c r="D421" s="222" t="s">
        <v>129</v>
      </c>
      <c r="E421" s="233" t="s">
        <v>19</v>
      </c>
      <c r="F421" s="234" t="s">
        <v>517</v>
      </c>
      <c r="G421" s="232"/>
      <c r="H421" s="235">
        <v>25.800000000000001</v>
      </c>
      <c r="I421" s="236"/>
      <c r="J421" s="232"/>
      <c r="K421" s="232"/>
      <c r="L421" s="237"/>
      <c r="M421" s="238"/>
      <c r="N421" s="239"/>
      <c r="O421" s="239"/>
      <c r="P421" s="239"/>
      <c r="Q421" s="239"/>
      <c r="R421" s="239"/>
      <c r="S421" s="239"/>
      <c r="T421" s="24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1" t="s">
        <v>129</v>
      </c>
      <c r="AU421" s="241" t="s">
        <v>81</v>
      </c>
      <c r="AV421" s="14" t="s">
        <v>81</v>
      </c>
      <c r="AW421" s="14" t="s">
        <v>33</v>
      </c>
      <c r="AX421" s="14" t="s">
        <v>71</v>
      </c>
      <c r="AY421" s="241" t="s">
        <v>118</v>
      </c>
    </row>
    <row r="422" s="16" customFormat="1">
      <c r="A422" s="16"/>
      <c r="B422" s="253"/>
      <c r="C422" s="254"/>
      <c r="D422" s="222" t="s">
        <v>129</v>
      </c>
      <c r="E422" s="255" t="s">
        <v>19</v>
      </c>
      <c r="F422" s="256" t="s">
        <v>232</v>
      </c>
      <c r="G422" s="254"/>
      <c r="H422" s="257">
        <v>42.600000000000001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63" t="s">
        <v>129</v>
      </c>
      <c r="AU422" s="263" t="s">
        <v>81</v>
      </c>
      <c r="AV422" s="16" t="s">
        <v>137</v>
      </c>
      <c r="AW422" s="16" t="s">
        <v>33</v>
      </c>
      <c r="AX422" s="16" t="s">
        <v>71</v>
      </c>
      <c r="AY422" s="263" t="s">
        <v>118</v>
      </c>
    </row>
    <row r="423" s="13" customFormat="1">
      <c r="A423" s="13"/>
      <c r="B423" s="220"/>
      <c r="C423" s="221"/>
      <c r="D423" s="222" t="s">
        <v>129</v>
      </c>
      <c r="E423" s="223" t="s">
        <v>19</v>
      </c>
      <c r="F423" s="224" t="s">
        <v>225</v>
      </c>
      <c r="G423" s="221"/>
      <c r="H423" s="223" t="s">
        <v>19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0" t="s">
        <v>129</v>
      </c>
      <c r="AU423" s="230" t="s">
        <v>81</v>
      </c>
      <c r="AV423" s="13" t="s">
        <v>79</v>
      </c>
      <c r="AW423" s="13" t="s">
        <v>33</v>
      </c>
      <c r="AX423" s="13" t="s">
        <v>71</v>
      </c>
      <c r="AY423" s="230" t="s">
        <v>118</v>
      </c>
    </row>
    <row r="424" s="14" customFormat="1">
      <c r="A424" s="14"/>
      <c r="B424" s="231"/>
      <c r="C424" s="232"/>
      <c r="D424" s="222" t="s">
        <v>129</v>
      </c>
      <c r="E424" s="233" t="s">
        <v>19</v>
      </c>
      <c r="F424" s="234" t="s">
        <v>518</v>
      </c>
      <c r="G424" s="232"/>
      <c r="H424" s="235">
        <v>21.242000000000001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1" t="s">
        <v>129</v>
      </c>
      <c r="AU424" s="241" t="s">
        <v>81</v>
      </c>
      <c r="AV424" s="14" t="s">
        <v>81</v>
      </c>
      <c r="AW424" s="14" t="s">
        <v>33</v>
      </c>
      <c r="AX424" s="14" t="s">
        <v>71</v>
      </c>
      <c r="AY424" s="241" t="s">
        <v>118</v>
      </c>
    </row>
    <row r="425" s="16" customFormat="1">
      <c r="A425" s="16"/>
      <c r="B425" s="253"/>
      <c r="C425" s="254"/>
      <c r="D425" s="222" t="s">
        <v>129</v>
      </c>
      <c r="E425" s="255" t="s">
        <v>19</v>
      </c>
      <c r="F425" s="256" t="s">
        <v>232</v>
      </c>
      <c r="G425" s="254"/>
      <c r="H425" s="257">
        <v>21.242000000000001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63" t="s">
        <v>129</v>
      </c>
      <c r="AU425" s="263" t="s">
        <v>81</v>
      </c>
      <c r="AV425" s="16" t="s">
        <v>137</v>
      </c>
      <c r="AW425" s="16" t="s">
        <v>33</v>
      </c>
      <c r="AX425" s="16" t="s">
        <v>71</v>
      </c>
      <c r="AY425" s="263" t="s">
        <v>118</v>
      </c>
    </row>
    <row r="426" s="15" customFormat="1">
      <c r="A426" s="15"/>
      <c r="B426" s="242"/>
      <c r="C426" s="243"/>
      <c r="D426" s="222" t="s">
        <v>129</v>
      </c>
      <c r="E426" s="244" t="s">
        <v>19</v>
      </c>
      <c r="F426" s="245" t="s">
        <v>132</v>
      </c>
      <c r="G426" s="243"/>
      <c r="H426" s="246">
        <v>63.841999999999999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2" t="s">
        <v>129</v>
      </c>
      <c r="AU426" s="252" t="s">
        <v>81</v>
      </c>
      <c r="AV426" s="15" t="s">
        <v>125</v>
      </c>
      <c r="AW426" s="15" t="s">
        <v>33</v>
      </c>
      <c r="AX426" s="15" t="s">
        <v>79</v>
      </c>
      <c r="AY426" s="252" t="s">
        <v>118</v>
      </c>
    </row>
    <row r="427" s="2" customFormat="1" ht="24.15" customHeight="1">
      <c r="A427" s="40"/>
      <c r="B427" s="41"/>
      <c r="C427" s="202" t="s">
        <v>519</v>
      </c>
      <c r="D427" s="202" t="s">
        <v>120</v>
      </c>
      <c r="E427" s="203" t="s">
        <v>520</v>
      </c>
      <c r="F427" s="204" t="s">
        <v>521</v>
      </c>
      <c r="G427" s="205" t="s">
        <v>175</v>
      </c>
      <c r="H427" s="206">
        <v>22.812999999999999</v>
      </c>
      <c r="I427" s="207"/>
      <c r="J427" s="208">
        <f>ROUND(I427*H427,2)</f>
        <v>0</v>
      </c>
      <c r="K427" s="204" t="s">
        <v>124</v>
      </c>
      <c r="L427" s="46"/>
      <c r="M427" s="209" t="s">
        <v>19</v>
      </c>
      <c r="N427" s="210" t="s">
        <v>42</v>
      </c>
      <c r="O427" s="86"/>
      <c r="P427" s="211">
        <f>O427*H427</f>
        <v>0</v>
      </c>
      <c r="Q427" s="211">
        <v>8.0000000000000007E-05</v>
      </c>
      <c r="R427" s="211">
        <f>Q427*H427</f>
        <v>0.00182504</v>
      </c>
      <c r="S427" s="211">
        <v>0</v>
      </c>
      <c r="T427" s="212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3" t="s">
        <v>220</v>
      </c>
      <c r="AT427" s="213" t="s">
        <v>120</v>
      </c>
      <c r="AU427" s="213" t="s">
        <v>81</v>
      </c>
      <c r="AY427" s="19" t="s">
        <v>118</v>
      </c>
      <c r="BE427" s="214">
        <f>IF(N427="základní",J427,0)</f>
        <v>0</v>
      </c>
      <c r="BF427" s="214">
        <f>IF(N427="snížená",J427,0)</f>
        <v>0</v>
      </c>
      <c r="BG427" s="214">
        <f>IF(N427="zákl. přenesená",J427,0)</f>
        <v>0</v>
      </c>
      <c r="BH427" s="214">
        <f>IF(N427="sníž. přenesená",J427,0)</f>
        <v>0</v>
      </c>
      <c r="BI427" s="214">
        <f>IF(N427="nulová",J427,0)</f>
        <v>0</v>
      </c>
      <c r="BJ427" s="19" t="s">
        <v>79</v>
      </c>
      <c r="BK427" s="214">
        <f>ROUND(I427*H427,2)</f>
        <v>0</v>
      </c>
      <c r="BL427" s="19" t="s">
        <v>220</v>
      </c>
      <c r="BM427" s="213" t="s">
        <v>522</v>
      </c>
    </row>
    <row r="428" s="2" customFormat="1">
      <c r="A428" s="40"/>
      <c r="B428" s="41"/>
      <c r="C428" s="42"/>
      <c r="D428" s="215" t="s">
        <v>127</v>
      </c>
      <c r="E428" s="42"/>
      <c r="F428" s="216" t="s">
        <v>523</v>
      </c>
      <c r="G428" s="42"/>
      <c r="H428" s="42"/>
      <c r="I428" s="217"/>
      <c r="J428" s="42"/>
      <c r="K428" s="42"/>
      <c r="L428" s="46"/>
      <c r="M428" s="218"/>
      <c r="N428" s="219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127</v>
      </c>
      <c r="AU428" s="19" t="s">
        <v>81</v>
      </c>
    </row>
    <row r="429" s="13" customFormat="1">
      <c r="A429" s="13"/>
      <c r="B429" s="220"/>
      <c r="C429" s="221"/>
      <c r="D429" s="222" t="s">
        <v>129</v>
      </c>
      <c r="E429" s="223" t="s">
        <v>19</v>
      </c>
      <c r="F429" s="224" t="s">
        <v>440</v>
      </c>
      <c r="G429" s="221"/>
      <c r="H429" s="223" t="s">
        <v>19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0" t="s">
        <v>129</v>
      </c>
      <c r="AU429" s="230" t="s">
        <v>81</v>
      </c>
      <c r="AV429" s="13" t="s">
        <v>79</v>
      </c>
      <c r="AW429" s="13" t="s">
        <v>33</v>
      </c>
      <c r="AX429" s="13" t="s">
        <v>71</v>
      </c>
      <c r="AY429" s="230" t="s">
        <v>118</v>
      </c>
    </row>
    <row r="430" s="14" customFormat="1">
      <c r="A430" s="14"/>
      <c r="B430" s="231"/>
      <c r="C430" s="232"/>
      <c r="D430" s="222" t="s">
        <v>129</v>
      </c>
      <c r="E430" s="233" t="s">
        <v>19</v>
      </c>
      <c r="F430" s="234" t="s">
        <v>524</v>
      </c>
      <c r="G430" s="232"/>
      <c r="H430" s="235">
        <v>0.28799999999999998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1" t="s">
        <v>129</v>
      </c>
      <c r="AU430" s="241" t="s">
        <v>81</v>
      </c>
      <c r="AV430" s="14" t="s">
        <v>81</v>
      </c>
      <c r="AW430" s="14" t="s">
        <v>33</v>
      </c>
      <c r="AX430" s="14" t="s">
        <v>71</v>
      </c>
      <c r="AY430" s="241" t="s">
        <v>118</v>
      </c>
    </row>
    <row r="431" s="13" customFormat="1">
      <c r="A431" s="13"/>
      <c r="B431" s="220"/>
      <c r="C431" s="221"/>
      <c r="D431" s="222" t="s">
        <v>129</v>
      </c>
      <c r="E431" s="223" t="s">
        <v>19</v>
      </c>
      <c r="F431" s="224" t="s">
        <v>442</v>
      </c>
      <c r="G431" s="221"/>
      <c r="H431" s="223" t="s">
        <v>19</v>
      </c>
      <c r="I431" s="225"/>
      <c r="J431" s="221"/>
      <c r="K431" s="221"/>
      <c r="L431" s="226"/>
      <c r="M431" s="227"/>
      <c r="N431" s="228"/>
      <c r="O431" s="228"/>
      <c r="P431" s="228"/>
      <c r="Q431" s="228"/>
      <c r="R431" s="228"/>
      <c r="S431" s="228"/>
      <c r="T431" s="22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0" t="s">
        <v>129</v>
      </c>
      <c r="AU431" s="230" t="s">
        <v>81</v>
      </c>
      <c r="AV431" s="13" t="s">
        <v>79</v>
      </c>
      <c r="AW431" s="13" t="s">
        <v>33</v>
      </c>
      <c r="AX431" s="13" t="s">
        <v>71</v>
      </c>
      <c r="AY431" s="230" t="s">
        <v>118</v>
      </c>
    </row>
    <row r="432" s="14" customFormat="1">
      <c r="A432" s="14"/>
      <c r="B432" s="231"/>
      <c r="C432" s="232"/>
      <c r="D432" s="222" t="s">
        <v>129</v>
      </c>
      <c r="E432" s="233" t="s">
        <v>19</v>
      </c>
      <c r="F432" s="234" t="s">
        <v>525</v>
      </c>
      <c r="G432" s="232"/>
      <c r="H432" s="235">
        <v>5.1200000000000001</v>
      </c>
      <c r="I432" s="236"/>
      <c r="J432" s="232"/>
      <c r="K432" s="232"/>
      <c r="L432" s="237"/>
      <c r="M432" s="238"/>
      <c r="N432" s="239"/>
      <c r="O432" s="239"/>
      <c r="P432" s="239"/>
      <c r="Q432" s="239"/>
      <c r="R432" s="239"/>
      <c r="S432" s="239"/>
      <c r="T432" s="24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1" t="s">
        <v>129</v>
      </c>
      <c r="AU432" s="241" t="s">
        <v>81</v>
      </c>
      <c r="AV432" s="14" t="s">
        <v>81</v>
      </c>
      <c r="AW432" s="14" t="s">
        <v>33</v>
      </c>
      <c r="AX432" s="14" t="s">
        <v>71</v>
      </c>
      <c r="AY432" s="241" t="s">
        <v>118</v>
      </c>
    </row>
    <row r="433" s="13" customFormat="1">
      <c r="A433" s="13"/>
      <c r="B433" s="220"/>
      <c r="C433" s="221"/>
      <c r="D433" s="222" t="s">
        <v>129</v>
      </c>
      <c r="E433" s="223" t="s">
        <v>19</v>
      </c>
      <c r="F433" s="224" t="s">
        <v>444</v>
      </c>
      <c r="G433" s="221"/>
      <c r="H433" s="223" t="s">
        <v>19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0" t="s">
        <v>129</v>
      </c>
      <c r="AU433" s="230" t="s">
        <v>81</v>
      </c>
      <c r="AV433" s="13" t="s">
        <v>79</v>
      </c>
      <c r="AW433" s="13" t="s">
        <v>33</v>
      </c>
      <c r="AX433" s="13" t="s">
        <v>71</v>
      </c>
      <c r="AY433" s="230" t="s">
        <v>118</v>
      </c>
    </row>
    <row r="434" s="14" customFormat="1">
      <c r="A434" s="14"/>
      <c r="B434" s="231"/>
      <c r="C434" s="232"/>
      <c r="D434" s="222" t="s">
        <v>129</v>
      </c>
      <c r="E434" s="233" t="s">
        <v>19</v>
      </c>
      <c r="F434" s="234" t="s">
        <v>526</v>
      </c>
      <c r="G434" s="232"/>
      <c r="H434" s="235">
        <v>6.4000000000000004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1" t="s">
        <v>129</v>
      </c>
      <c r="AU434" s="241" t="s">
        <v>81</v>
      </c>
      <c r="AV434" s="14" t="s">
        <v>81</v>
      </c>
      <c r="AW434" s="14" t="s">
        <v>33</v>
      </c>
      <c r="AX434" s="14" t="s">
        <v>71</v>
      </c>
      <c r="AY434" s="241" t="s">
        <v>118</v>
      </c>
    </row>
    <row r="435" s="14" customFormat="1">
      <c r="A435" s="14"/>
      <c r="B435" s="231"/>
      <c r="C435" s="232"/>
      <c r="D435" s="222" t="s">
        <v>129</v>
      </c>
      <c r="E435" s="233" t="s">
        <v>19</v>
      </c>
      <c r="F435" s="234" t="s">
        <v>527</v>
      </c>
      <c r="G435" s="232"/>
      <c r="H435" s="235">
        <v>1.5840000000000001</v>
      </c>
      <c r="I435" s="236"/>
      <c r="J435" s="232"/>
      <c r="K435" s="232"/>
      <c r="L435" s="237"/>
      <c r="M435" s="238"/>
      <c r="N435" s="239"/>
      <c r="O435" s="239"/>
      <c r="P435" s="239"/>
      <c r="Q435" s="239"/>
      <c r="R435" s="239"/>
      <c r="S435" s="239"/>
      <c r="T435" s="24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1" t="s">
        <v>129</v>
      </c>
      <c r="AU435" s="241" t="s">
        <v>81</v>
      </c>
      <c r="AV435" s="14" t="s">
        <v>81</v>
      </c>
      <c r="AW435" s="14" t="s">
        <v>33</v>
      </c>
      <c r="AX435" s="14" t="s">
        <v>71</v>
      </c>
      <c r="AY435" s="241" t="s">
        <v>118</v>
      </c>
    </row>
    <row r="436" s="14" customFormat="1">
      <c r="A436" s="14"/>
      <c r="B436" s="231"/>
      <c r="C436" s="232"/>
      <c r="D436" s="222" t="s">
        <v>129</v>
      </c>
      <c r="E436" s="233" t="s">
        <v>19</v>
      </c>
      <c r="F436" s="234" t="s">
        <v>528</v>
      </c>
      <c r="G436" s="232"/>
      <c r="H436" s="235">
        <v>3.52</v>
      </c>
      <c r="I436" s="236"/>
      <c r="J436" s="232"/>
      <c r="K436" s="232"/>
      <c r="L436" s="237"/>
      <c r="M436" s="238"/>
      <c r="N436" s="239"/>
      <c r="O436" s="239"/>
      <c r="P436" s="239"/>
      <c r="Q436" s="239"/>
      <c r="R436" s="239"/>
      <c r="S436" s="239"/>
      <c r="T436" s="24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1" t="s">
        <v>129</v>
      </c>
      <c r="AU436" s="241" t="s">
        <v>81</v>
      </c>
      <c r="AV436" s="14" t="s">
        <v>81</v>
      </c>
      <c r="AW436" s="14" t="s">
        <v>33</v>
      </c>
      <c r="AX436" s="14" t="s">
        <v>71</v>
      </c>
      <c r="AY436" s="241" t="s">
        <v>118</v>
      </c>
    </row>
    <row r="437" s="13" customFormat="1">
      <c r="A437" s="13"/>
      <c r="B437" s="220"/>
      <c r="C437" s="221"/>
      <c r="D437" s="222" t="s">
        <v>129</v>
      </c>
      <c r="E437" s="223" t="s">
        <v>19</v>
      </c>
      <c r="F437" s="224" t="s">
        <v>245</v>
      </c>
      <c r="G437" s="221"/>
      <c r="H437" s="223" t="s">
        <v>19</v>
      </c>
      <c r="I437" s="225"/>
      <c r="J437" s="221"/>
      <c r="K437" s="221"/>
      <c r="L437" s="226"/>
      <c r="M437" s="227"/>
      <c r="N437" s="228"/>
      <c r="O437" s="228"/>
      <c r="P437" s="228"/>
      <c r="Q437" s="228"/>
      <c r="R437" s="228"/>
      <c r="S437" s="228"/>
      <c r="T437" s="22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0" t="s">
        <v>129</v>
      </c>
      <c r="AU437" s="230" t="s">
        <v>81</v>
      </c>
      <c r="AV437" s="13" t="s">
        <v>79</v>
      </c>
      <c r="AW437" s="13" t="s">
        <v>33</v>
      </c>
      <c r="AX437" s="13" t="s">
        <v>71</v>
      </c>
      <c r="AY437" s="230" t="s">
        <v>118</v>
      </c>
    </row>
    <row r="438" s="14" customFormat="1">
      <c r="A438" s="14"/>
      <c r="B438" s="231"/>
      <c r="C438" s="232"/>
      <c r="D438" s="222" t="s">
        <v>129</v>
      </c>
      <c r="E438" s="233" t="s">
        <v>19</v>
      </c>
      <c r="F438" s="234" t="s">
        <v>529</v>
      </c>
      <c r="G438" s="232"/>
      <c r="H438" s="235">
        <v>1.6639999999999999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1" t="s">
        <v>129</v>
      </c>
      <c r="AU438" s="241" t="s">
        <v>81</v>
      </c>
      <c r="AV438" s="14" t="s">
        <v>81</v>
      </c>
      <c r="AW438" s="14" t="s">
        <v>33</v>
      </c>
      <c r="AX438" s="14" t="s">
        <v>71</v>
      </c>
      <c r="AY438" s="241" t="s">
        <v>118</v>
      </c>
    </row>
    <row r="439" s="16" customFormat="1">
      <c r="A439" s="16"/>
      <c r="B439" s="253"/>
      <c r="C439" s="254"/>
      <c r="D439" s="222" t="s">
        <v>129</v>
      </c>
      <c r="E439" s="255" t="s">
        <v>19</v>
      </c>
      <c r="F439" s="256" t="s">
        <v>232</v>
      </c>
      <c r="G439" s="254"/>
      <c r="H439" s="257">
        <v>18.576000000000001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63" t="s">
        <v>129</v>
      </c>
      <c r="AU439" s="263" t="s">
        <v>81</v>
      </c>
      <c r="AV439" s="16" t="s">
        <v>137</v>
      </c>
      <c r="AW439" s="16" t="s">
        <v>33</v>
      </c>
      <c r="AX439" s="16" t="s">
        <v>71</v>
      </c>
      <c r="AY439" s="263" t="s">
        <v>118</v>
      </c>
    </row>
    <row r="440" s="13" customFormat="1">
      <c r="A440" s="13"/>
      <c r="B440" s="220"/>
      <c r="C440" s="221"/>
      <c r="D440" s="222" t="s">
        <v>129</v>
      </c>
      <c r="E440" s="223" t="s">
        <v>19</v>
      </c>
      <c r="F440" s="224" t="s">
        <v>247</v>
      </c>
      <c r="G440" s="221"/>
      <c r="H440" s="223" t="s">
        <v>19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0" t="s">
        <v>129</v>
      </c>
      <c r="AU440" s="230" t="s">
        <v>81</v>
      </c>
      <c r="AV440" s="13" t="s">
        <v>79</v>
      </c>
      <c r="AW440" s="13" t="s">
        <v>33</v>
      </c>
      <c r="AX440" s="13" t="s">
        <v>71</v>
      </c>
      <c r="AY440" s="230" t="s">
        <v>118</v>
      </c>
    </row>
    <row r="441" s="14" customFormat="1">
      <c r="A441" s="14"/>
      <c r="B441" s="231"/>
      <c r="C441" s="232"/>
      <c r="D441" s="222" t="s">
        <v>129</v>
      </c>
      <c r="E441" s="233" t="s">
        <v>19</v>
      </c>
      <c r="F441" s="234" t="s">
        <v>530</v>
      </c>
      <c r="G441" s="232"/>
      <c r="H441" s="235">
        <v>3.9550000000000001</v>
      </c>
      <c r="I441" s="236"/>
      <c r="J441" s="232"/>
      <c r="K441" s="232"/>
      <c r="L441" s="237"/>
      <c r="M441" s="238"/>
      <c r="N441" s="239"/>
      <c r="O441" s="239"/>
      <c r="P441" s="239"/>
      <c r="Q441" s="239"/>
      <c r="R441" s="239"/>
      <c r="S441" s="239"/>
      <c r="T441" s="24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1" t="s">
        <v>129</v>
      </c>
      <c r="AU441" s="241" t="s">
        <v>81</v>
      </c>
      <c r="AV441" s="14" t="s">
        <v>81</v>
      </c>
      <c r="AW441" s="14" t="s">
        <v>33</v>
      </c>
      <c r="AX441" s="14" t="s">
        <v>71</v>
      </c>
      <c r="AY441" s="241" t="s">
        <v>118</v>
      </c>
    </row>
    <row r="442" s="16" customFormat="1">
      <c r="A442" s="16"/>
      <c r="B442" s="253"/>
      <c r="C442" s="254"/>
      <c r="D442" s="222" t="s">
        <v>129</v>
      </c>
      <c r="E442" s="255" t="s">
        <v>19</v>
      </c>
      <c r="F442" s="256" t="s">
        <v>232</v>
      </c>
      <c r="G442" s="254"/>
      <c r="H442" s="257">
        <v>3.9550000000000001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63" t="s">
        <v>129</v>
      </c>
      <c r="AU442" s="263" t="s">
        <v>81</v>
      </c>
      <c r="AV442" s="16" t="s">
        <v>137</v>
      </c>
      <c r="AW442" s="16" t="s">
        <v>33</v>
      </c>
      <c r="AX442" s="16" t="s">
        <v>71</v>
      </c>
      <c r="AY442" s="263" t="s">
        <v>118</v>
      </c>
    </row>
    <row r="443" s="13" customFormat="1">
      <c r="A443" s="13"/>
      <c r="B443" s="220"/>
      <c r="C443" s="221"/>
      <c r="D443" s="222" t="s">
        <v>129</v>
      </c>
      <c r="E443" s="223" t="s">
        <v>19</v>
      </c>
      <c r="F443" s="224" t="s">
        <v>249</v>
      </c>
      <c r="G443" s="221"/>
      <c r="H443" s="223" t="s">
        <v>19</v>
      </c>
      <c r="I443" s="225"/>
      <c r="J443" s="221"/>
      <c r="K443" s="221"/>
      <c r="L443" s="226"/>
      <c r="M443" s="227"/>
      <c r="N443" s="228"/>
      <c r="O443" s="228"/>
      <c r="P443" s="228"/>
      <c r="Q443" s="228"/>
      <c r="R443" s="228"/>
      <c r="S443" s="228"/>
      <c r="T443" s="22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0" t="s">
        <v>129</v>
      </c>
      <c r="AU443" s="230" t="s">
        <v>81</v>
      </c>
      <c r="AV443" s="13" t="s">
        <v>79</v>
      </c>
      <c r="AW443" s="13" t="s">
        <v>33</v>
      </c>
      <c r="AX443" s="13" t="s">
        <v>71</v>
      </c>
      <c r="AY443" s="230" t="s">
        <v>118</v>
      </c>
    </row>
    <row r="444" s="14" customFormat="1">
      <c r="A444" s="14"/>
      <c r="B444" s="231"/>
      <c r="C444" s="232"/>
      <c r="D444" s="222" t="s">
        <v>129</v>
      </c>
      <c r="E444" s="233" t="s">
        <v>19</v>
      </c>
      <c r="F444" s="234" t="s">
        <v>531</v>
      </c>
      <c r="G444" s="232"/>
      <c r="H444" s="235">
        <v>0.28199999999999997</v>
      </c>
      <c r="I444" s="236"/>
      <c r="J444" s="232"/>
      <c r="K444" s="232"/>
      <c r="L444" s="237"/>
      <c r="M444" s="238"/>
      <c r="N444" s="239"/>
      <c r="O444" s="239"/>
      <c r="P444" s="239"/>
      <c r="Q444" s="239"/>
      <c r="R444" s="239"/>
      <c r="S444" s="239"/>
      <c r="T444" s="24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1" t="s">
        <v>129</v>
      </c>
      <c r="AU444" s="241" t="s">
        <v>81</v>
      </c>
      <c r="AV444" s="14" t="s">
        <v>81</v>
      </c>
      <c r="AW444" s="14" t="s">
        <v>33</v>
      </c>
      <c r="AX444" s="14" t="s">
        <v>71</v>
      </c>
      <c r="AY444" s="241" t="s">
        <v>118</v>
      </c>
    </row>
    <row r="445" s="16" customFormat="1">
      <c r="A445" s="16"/>
      <c r="B445" s="253"/>
      <c r="C445" s="254"/>
      <c r="D445" s="222" t="s">
        <v>129</v>
      </c>
      <c r="E445" s="255" t="s">
        <v>19</v>
      </c>
      <c r="F445" s="256" t="s">
        <v>232</v>
      </c>
      <c r="G445" s="254"/>
      <c r="H445" s="257">
        <v>0.28199999999999997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63" t="s">
        <v>129</v>
      </c>
      <c r="AU445" s="263" t="s">
        <v>81</v>
      </c>
      <c r="AV445" s="16" t="s">
        <v>137</v>
      </c>
      <c r="AW445" s="16" t="s">
        <v>33</v>
      </c>
      <c r="AX445" s="16" t="s">
        <v>71</v>
      </c>
      <c r="AY445" s="263" t="s">
        <v>118</v>
      </c>
    </row>
    <row r="446" s="15" customFormat="1">
      <c r="A446" s="15"/>
      <c r="B446" s="242"/>
      <c r="C446" s="243"/>
      <c r="D446" s="222" t="s">
        <v>129</v>
      </c>
      <c r="E446" s="244" t="s">
        <v>19</v>
      </c>
      <c r="F446" s="245" t="s">
        <v>132</v>
      </c>
      <c r="G446" s="243"/>
      <c r="H446" s="246">
        <v>22.812999999999999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2" t="s">
        <v>129</v>
      </c>
      <c r="AU446" s="252" t="s">
        <v>81</v>
      </c>
      <c r="AV446" s="15" t="s">
        <v>125</v>
      </c>
      <c r="AW446" s="15" t="s">
        <v>33</v>
      </c>
      <c r="AX446" s="15" t="s">
        <v>79</v>
      </c>
      <c r="AY446" s="252" t="s">
        <v>118</v>
      </c>
    </row>
    <row r="447" s="2" customFormat="1" ht="16.5" customHeight="1">
      <c r="A447" s="40"/>
      <c r="B447" s="41"/>
      <c r="C447" s="202" t="s">
        <v>532</v>
      </c>
      <c r="D447" s="202" t="s">
        <v>120</v>
      </c>
      <c r="E447" s="203" t="s">
        <v>533</v>
      </c>
      <c r="F447" s="204" t="s">
        <v>534</v>
      </c>
      <c r="G447" s="205" t="s">
        <v>175</v>
      </c>
      <c r="H447" s="206">
        <v>22.812999999999999</v>
      </c>
      <c r="I447" s="207"/>
      <c r="J447" s="208">
        <f>ROUND(I447*H447,2)</f>
        <v>0</v>
      </c>
      <c r="K447" s="204" t="s">
        <v>124</v>
      </c>
      <c r="L447" s="46"/>
      <c r="M447" s="209" t="s">
        <v>19</v>
      </c>
      <c r="N447" s="210" t="s">
        <v>42</v>
      </c>
      <c r="O447" s="86"/>
      <c r="P447" s="211">
        <f>O447*H447</f>
        <v>0</v>
      </c>
      <c r="Q447" s="211">
        <v>0.00013999999999999999</v>
      </c>
      <c r="R447" s="211">
        <f>Q447*H447</f>
        <v>0.0031938199999999996</v>
      </c>
      <c r="S447" s="211">
        <v>0</v>
      </c>
      <c r="T447" s="212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3" t="s">
        <v>220</v>
      </c>
      <c r="AT447" s="213" t="s">
        <v>120</v>
      </c>
      <c r="AU447" s="213" t="s">
        <v>81</v>
      </c>
      <c r="AY447" s="19" t="s">
        <v>118</v>
      </c>
      <c r="BE447" s="214">
        <f>IF(N447="základní",J447,0)</f>
        <v>0</v>
      </c>
      <c r="BF447" s="214">
        <f>IF(N447="snížená",J447,0)</f>
        <v>0</v>
      </c>
      <c r="BG447" s="214">
        <f>IF(N447="zákl. přenesená",J447,0)</f>
        <v>0</v>
      </c>
      <c r="BH447" s="214">
        <f>IF(N447="sníž. přenesená",J447,0)</f>
        <v>0</v>
      </c>
      <c r="BI447" s="214">
        <f>IF(N447="nulová",J447,0)</f>
        <v>0</v>
      </c>
      <c r="BJ447" s="19" t="s">
        <v>79</v>
      </c>
      <c r="BK447" s="214">
        <f>ROUND(I447*H447,2)</f>
        <v>0</v>
      </c>
      <c r="BL447" s="19" t="s">
        <v>220</v>
      </c>
      <c r="BM447" s="213" t="s">
        <v>535</v>
      </c>
    </row>
    <row r="448" s="2" customFormat="1">
      <c r="A448" s="40"/>
      <c r="B448" s="41"/>
      <c r="C448" s="42"/>
      <c r="D448" s="215" t="s">
        <v>127</v>
      </c>
      <c r="E448" s="42"/>
      <c r="F448" s="216" t="s">
        <v>536</v>
      </c>
      <c r="G448" s="42"/>
      <c r="H448" s="42"/>
      <c r="I448" s="217"/>
      <c r="J448" s="42"/>
      <c r="K448" s="42"/>
      <c r="L448" s="46"/>
      <c r="M448" s="218"/>
      <c r="N448" s="21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127</v>
      </c>
      <c r="AU448" s="19" t="s">
        <v>81</v>
      </c>
    </row>
    <row r="449" s="13" customFormat="1">
      <c r="A449" s="13"/>
      <c r="B449" s="220"/>
      <c r="C449" s="221"/>
      <c r="D449" s="222" t="s">
        <v>129</v>
      </c>
      <c r="E449" s="223" t="s">
        <v>19</v>
      </c>
      <c r="F449" s="224" t="s">
        <v>440</v>
      </c>
      <c r="G449" s="221"/>
      <c r="H449" s="223" t="s">
        <v>19</v>
      </c>
      <c r="I449" s="225"/>
      <c r="J449" s="221"/>
      <c r="K449" s="221"/>
      <c r="L449" s="226"/>
      <c r="M449" s="227"/>
      <c r="N449" s="228"/>
      <c r="O449" s="228"/>
      <c r="P449" s="228"/>
      <c r="Q449" s="228"/>
      <c r="R449" s="228"/>
      <c r="S449" s="228"/>
      <c r="T449" s="22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0" t="s">
        <v>129</v>
      </c>
      <c r="AU449" s="230" t="s">
        <v>81</v>
      </c>
      <c r="AV449" s="13" t="s">
        <v>79</v>
      </c>
      <c r="AW449" s="13" t="s">
        <v>33</v>
      </c>
      <c r="AX449" s="13" t="s">
        <v>71</v>
      </c>
      <c r="AY449" s="230" t="s">
        <v>118</v>
      </c>
    </row>
    <row r="450" s="14" customFormat="1">
      <c r="A450" s="14"/>
      <c r="B450" s="231"/>
      <c r="C450" s="232"/>
      <c r="D450" s="222" t="s">
        <v>129</v>
      </c>
      <c r="E450" s="233" t="s">
        <v>19</v>
      </c>
      <c r="F450" s="234" t="s">
        <v>524</v>
      </c>
      <c r="G450" s="232"/>
      <c r="H450" s="235">
        <v>0.28799999999999998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1" t="s">
        <v>129</v>
      </c>
      <c r="AU450" s="241" t="s">
        <v>81</v>
      </c>
      <c r="AV450" s="14" t="s">
        <v>81</v>
      </c>
      <c r="AW450" s="14" t="s">
        <v>33</v>
      </c>
      <c r="AX450" s="14" t="s">
        <v>71</v>
      </c>
      <c r="AY450" s="241" t="s">
        <v>118</v>
      </c>
    </row>
    <row r="451" s="13" customFormat="1">
      <c r="A451" s="13"/>
      <c r="B451" s="220"/>
      <c r="C451" s="221"/>
      <c r="D451" s="222" t="s">
        <v>129</v>
      </c>
      <c r="E451" s="223" t="s">
        <v>19</v>
      </c>
      <c r="F451" s="224" t="s">
        <v>442</v>
      </c>
      <c r="G451" s="221"/>
      <c r="H451" s="223" t="s">
        <v>19</v>
      </c>
      <c r="I451" s="225"/>
      <c r="J451" s="221"/>
      <c r="K451" s="221"/>
      <c r="L451" s="226"/>
      <c r="M451" s="227"/>
      <c r="N451" s="228"/>
      <c r="O451" s="228"/>
      <c r="P451" s="228"/>
      <c r="Q451" s="228"/>
      <c r="R451" s="228"/>
      <c r="S451" s="228"/>
      <c r="T451" s="22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0" t="s">
        <v>129</v>
      </c>
      <c r="AU451" s="230" t="s">
        <v>81</v>
      </c>
      <c r="AV451" s="13" t="s">
        <v>79</v>
      </c>
      <c r="AW451" s="13" t="s">
        <v>33</v>
      </c>
      <c r="AX451" s="13" t="s">
        <v>71</v>
      </c>
      <c r="AY451" s="230" t="s">
        <v>118</v>
      </c>
    </row>
    <row r="452" s="14" customFormat="1">
      <c r="A452" s="14"/>
      <c r="B452" s="231"/>
      <c r="C452" s="232"/>
      <c r="D452" s="222" t="s">
        <v>129</v>
      </c>
      <c r="E452" s="233" t="s">
        <v>19</v>
      </c>
      <c r="F452" s="234" t="s">
        <v>525</v>
      </c>
      <c r="G452" s="232"/>
      <c r="H452" s="235">
        <v>5.1200000000000001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1" t="s">
        <v>129</v>
      </c>
      <c r="AU452" s="241" t="s">
        <v>81</v>
      </c>
      <c r="AV452" s="14" t="s">
        <v>81</v>
      </c>
      <c r="AW452" s="14" t="s">
        <v>33</v>
      </c>
      <c r="AX452" s="14" t="s">
        <v>71</v>
      </c>
      <c r="AY452" s="241" t="s">
        <v>118</v>
      </c>
    </row>
    <row r="453" s="13" customFormat="1">
      <c r="A453" s="13"/>
      <c r="B453" s="220"/>
      <c r="C453" s="221"/>
      <c r="D453" s="222" t="s">
        <v>129</v>
      </c>
      <c r="E453" s="223" t="s">
        <v>19</v>
      </c>
      <c r="F453" s="224" t="s">
        <v>444</v>
      </c>
      <c r="G453" s="221"/>
      <c r="H453" s="223" t="s">
        <v>19</v>
      </c>
      <c r="I453" s="225"/>
      <c r="J453" s="221"/>
      <c r="K453" s="221"/>
      <c r="L453" s="226"/>
      <c r="M453" s="227"/>
      <c r="N453" s="228"/>
      <c r="O453" s="228"/>
      <c r="P453" s="228"/>
      <c r="Q453" s="228"/>
      <c r="R453" s="228"/>
      <c r="S453" s="228"/>
      <c r="T453" s="22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0" t="s">
        <v>129</v>
      </c>
      <c r="AU453" s="230" t="s">
        <v>81</v>
      </c>
      <c r="AV453" s="13" t="s">
        <v>79</v>
      </c>
      <c r="AW453" s="13" t="s">
        <v>33</v>
      </c>
      <c r="AX453" s="13" t="s">
        <v>71</v>
      </c>
      <c r="AY453" s="230" t="s">
        <v>118</v>
      </c>
    </row>
    <row r="454" s="14" customFormat="1">
      <c r="A454" s="14"/>
      <c r="B454" s="231"/>
      <c r="C454" s="232"/>
      <c r="D454" s="222" t="s">
        <v>129</v>
      </c>
      <c r="E454" s="233" t="s">
        <v>19</v>
      </c>
      <c r="F454" s="234" t="s">
        <v>526</v>
      </c>
      <c r="G454" s="232"/>
      <c r="H454" s="235">
        <v>6.4000000000000004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1" t="s">
        <v>129</v>
      </c>
      <c r="AU454" s="241" t="s">
        <v>81</v>
      </c>
      <c r="AV454" s="14" t="s">
        <v>81</v>
      </c>
      <c r="AW454" s="14" t="s">
        <v>33</v>
      </c>
      <c r="AX454" s="14" t="s">
        <v>71</v>
      </c>
      <c r="AY454" s="241" t="s">
        <v>118</v>
      </c>
    </row>
    <row r="455" s="14" customFormat="1">
      <c r="A455" s="14"/>
      <c r="B455" s="231"/>
      <c r="C455" s="232"/>
      <c r="D455" s="222" t="s">
        <v>129</v>
      </c>
      <c r="E455" s="233" t="s">
        <v>19</v>
      </c>
      <c r="F455" s="234" t="s">
        <v>527</v>
      </c>
      <c r="G455" s="232"/>
      <c r="H455" s="235">
        <v>1.5840000000000001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1" t="s">
        <v>129</v>
      </c>
      <c r="AU455" s="241" t="s">
        <v>81</v>
      </c>
      <c r="AV455" s="14" t="s">
        <v>81</v>
      </c>
      <c r="AW455" s="14" t="s">
        <v>33</v>
      </c>
      <c r="AX455" s="14" t="s">
        <v>71</v>
      </c>
      <c r="AY455" s="241" t="s">
        <v>118</v>
      </c>
    </row>
    <row r="456" s="14" customFormat="1">
      <c r="A456" s="14"/>
      <c r="B456" s="231"/>
      <c r="C456" s="232"/>
      <c r="D456" s="222" t="s">
        <v>129</v>
      </c>
      <c r="E456" s="233" t="s">
        <v>19</v>
      </c>
      <c r="F456" s="234" t="s">
        <v>528</v>
      </c>
      <c r="G456" s="232"/>
      <c r="H456" s="235">
        <v>3.52</v>
      </c>
      <c r="I456" s="236"/>
      <c r="J456" s="232"/>
      <c r="K456" s="232"/>
      <c r="L456" s="237"/>
      <c r="M456" s="238"/>
      <c r="N456" s="239"/>
      <c r="O456" s="239"/>
      <c r="P456" s="239"/>
      <c r="Q456" s="239"/>
      <c r="R456" s="239"/>
      <c r="S456" s="239"/>
      <c r="T456" s="24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1" t="s">
        <v>129</v>
      </c>
      <c r="AU456" s="241" t="s">
        <v>81</v>
      </c>
      <c r="AV456" s="14" t="s">
        <v>81</v>
      </c>
      <c r="AW456" s="14" t="s">
        <v>33</v>
      </c>
      <c r="AX456" s="14" t="s">
        <v>71</v>
      </c>
      <c r="AY456" s="241" t="s">
        <v>118</v>
      </c>
    </row>
    <row r="457" s="13" customFormat="1">
      <c r="A457" s="13"/>
      <c r="B457" s="220"/>
      <c r="C457" s="221"/>
      <c r="D457" s="222" t="s">
        <v>129</v>
      </c>
      <c r="E457" s="223" t="s">
        <v>19</v>
      </c>
      <c r="F457" s="224" t="s">
        <v>245</v>
      </c>
      <c r="G457" s="221"/>
      <c r="H457" s="223" t="s">
        <v>19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0" t="s">
        <v>129</v>
      </c>
      <c r="AU457" s="230" t="s">
        <v>81</v>
      </c>
      <c r="AV457" s="13" t="s">
        <v>79</v>
      </c>
      <c r="AW457" s="13" t="s">
        <v>33</v>
      </c>
      <c r="AX457" s="13" t="s">
        <v>71</v>
      </c>
      <c r="AY457" s="230" t="s">
        <v>118</v>
      </c>
    </row>
    <row r="458" s="14" customFormat="1">
      <c r="A458" s="14"/>
      <c r="B458" s="231"/>
      <c r="C458" s="232"/>
      <c r="D458" s="222" t="s">
        <v>129</v>
      </c>
      <c r="E458" s="233" t="s">
        <v>19</v>
      </c>
      <c r="F458" s="234" t="s">
        <v>529</v>
      </c>
      <c r="G458" s="232"/>
      <c r="H458" s="235">
        <v>1.6639999999999999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1" t="s">
        <v>129</v>
      </c>
      <c r="AU458" s="241" t="s">
        <v>81</v>
      </c>
      <c r="AV458" s="14" t="s">
        <v>81</v>
      </c>
      <c r="AW458" s="14" t="s">
        <v>33</v>
      </c>
      <c r="AX458" s="14" t="s">
        <v>71</v>
      </c>
      <c r="AY458" s="241" t="s">
        <v>118</v>
      </c>
    </row>
    <row r="459" s="16" customFormat="1">
      <c r="A459" s="16"/>
      <c r="B459" s="253"/>
      <c r="C459" s="254"/>
      <c r="D459" s="222" t="s">
        <v>129</v>
      </c>
      <c r="E459" s="255" t="s">
        <v>19</v>
      </c>
      <c r="F459" s="256" t="s">
        <v>232</v>
      </c>
      <c r="G459" s="254"/>
      <c r="H459" s="257">
        <v>18.576000000000001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63" t="s">
        <v>129</v>
      </c>
      <c r="AU459" s="263" t="s">
        <v>81</v>
      </c>
      <c r="AV459" s="16" t="s">
        <v>137</v>
      </c>
      <c r="AW459" s="16" t="s">
        <v>33</v>
      </c>
      <c r="AX459" s="16" t="s">
        <v>71</v>
      </c>
      <c r="AY459" s="263" t="s">
        <v>118</v>
      </c>
    </row>
    <row r="460" s="13" customFormat="1">
      <c r="A460" s="13"/>
      <c r="B460" s="220"/>
      <c r="C460" s="221"/>
      <c r="D460" s="222" t="s">
        <v>129</v>
      </c>
      <c r="E460" s="223" t="s">
        <v>19</v>
      </c>
      <c r="F460" s="224" t="s">
        <v>247</v>
      </c>
      <c r="G460" s="221"/>
      <c r="H460" s="223" t="s">
        <v>19</v>
      </c>
      <c r="I460" s="225"/>
      <c r="J460" s="221"/>
      <c r="K460" s="221"/>
      <c r="L460" s="226"/>
      <c r="M460" s="227"/>
      <c r="N460" s="228"/>
      <c r="O460" s="228"/>
      <c r="P460" s="228"/>
      <c r="Q460" s="228"/>
      <c r="R460" s="228"/>
      <c r="S460" s="228"/>
      <c r="T460" s="22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0" t="s">
        <v>129</v>
      </c>
      <c r="AU460" s="230" t="s">
        <v>81</v>
      </c>
      <c r="AV460" s="13" t="s">
        <v>79</v>
      </c>
      <c r="AW460" s="13" t="s">
        <v>33</v>
      </c>
      <c r="AX460" s="13" t="s">
        <v>71</v>
      </c>
      <c r="AY460" s="230" t="s">
        <v>118</v>
      </c>
    </row>
    <row r="461" s="14" customFormat="1">
      <c r="A461" s="14"/>
      <c r="B461" s="231"/>
      <c r="C461" s="232"/>
      <c r="D461" s="222" t="s">
        <v>129</v>
      </c>
      <c r="E461" s="233" t="s">
        <v>19</v>
      </c>
      <c r="F461" s="234" t="s">
        <v>530</v>
      </c>
      <c r="G461" s="232"/>
      <c r="H461" s="235">
        <v>3.9550000000000001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1" t="s">
        <v>129</v>
      </c>
      <c r="AU461" s="241" t="s">
        <v>81</v>
      </c>
      <c r="AV461" s="14" t="s">
        <v>81</v>
      </c>
      <c r="AW461" s="14" t="s">
        <v>33</v>
      </c>
      <c r="AX461" s="14" t="s">
        <v>71</v>
      </c>
      <c r="AY461" s="241" t="s">
        <v>118</v>
      </c>
    </row>
    <row r="462" s="16" customFormat="1">
      <c r="A462" s="16"/>
      <c r="B462" s="253"/>
      <c r="C462" s="254"/>
      <c r="D462" s="222" t="s">
        <v>129</v>
      </c>
      <c r="E462" s="255" t="s">
        <v>19</v>
      </c>
      <c r="F462" s="256" t="s">
        <v>232</v>
      </c>
      <c r="G462" s="254"/>
      <c r="H462" s="257">
        <v>3.9550000000000001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63" t="s">
        <v>129</v>
      </c>
      <c r="AU462" s="263" t="s">
        <v>81</v>
      </c>
      <c r="AV462" s="16" t="s">
        <v>137</v>
      </c>
      <c r="AW462" s="16" t="s">
        <v>33</v>
      </c>
      <c r="AX462" s="16" t="s">
        <v>71</v>
      </c>
      <c r="AY462" s="263" t="s">
        <v>118</v>
      </c>
    </row>
    <row r="463" s="13" customFormat="1">
      <c r="A463" s="13"/>
      <c r="B463" s="220"/>
      <c r="C463" s="221"/>
      <c r="D463" s="222" t="s">
        <v>129</v>
      </c>
      <c r="E463" s="223" t="s">
        <v>19</v>
      </c>
      <c r="F463" s="224" t="s">
        <v>249</v>
      </c>
      <c r="G463" s="221"/>
      <c r="H463" s="223" t="s">
        <v>19</v>
      </c>
      <c r="I463" s="225"/>
      <c r="J463" s="221"/>
      <c r="K463" s="221"/>
      <c r="L463" s="226"/>
      <c r="M463" s="227"/>
      <c r="N463" s="228"/>
      <c r="O463" s="228"/>
      <c r="P463" s="228"/>
      <c r="Q463" s="228"/>
      <c r="R463" s="228"/>
      <c r="S463" s="228"/>
      <c r="T463" s="22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0" t="s">
        <v>129</v>
      </c>
      <c r="AU463" s="230" t="s">
        <v>81</v>
      </c>
      <c r="AV463" s="13" t="s">
        <v>79</v>
      </c>
      <c r="AW463" s="13" t="s">
        <v>33</v>
      </c>
      <c r="AX463" s="13" t="s">
        <v>71</v>
      </c>
      <c r="AY463" s="230" t="s">
        <v>118</v>
      </c>
    </row>
    <row r="464" s="14" customFormat="1">
      <c r="A464" s="14"/>
      <c r="B464" s="231"/>
      <c r="C464" s="232"/>
      <c r="D464" s="222" t="s">
        <v>129</v>
      </c>
      <c r="E464" s="233" t="s">
        <v>19</v>
      </c>
      <c r="F464" s="234" t="s">
        <v>531</v>
      </c>
      <c r="G464" s="232"/>
      <c r="H464" s="235">
        <v>0.28199999999999997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1" t="s">
        <v>129</v>
      </c>
      <c r="AU464" s="241" t="s">
        <v>81</v>
      </c>
      <c r="AV464" s="14" t="s">
        <v>81</v>
      </c>
      <c r="AW464" s="14" t="s">
        <v>33</v>
      </c>
      <c r="AX464" s="14" t="s">
        <v>71</v>
      </c>
      <c r="AY464" s="241" t="s">
        <v>118</v>
      </c>
    </row>
    <row r="465" s="16" customFormat="1">
      <c r="A465" s="16"/>
      <c r="B465" s="253"/>
      <c r="C465" s="254"/>
      <c r="D465" s="222" t="s">
        <v>129</v>
      </c>
      <c r="E465" s="255" t="s">
        <v>19</v>
      </c>
      <c r="F465" s="256" t="s">
        <v>232</v>
      </c>
      <c r="G465" s="254"/>
      <c r="H465" s="257">
        <v>0.28199999999999997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63" t="s">
        <v>129</v>
      </c>
      <c r="AU465" s="263" t="s">
        <v>81</v>
      </c>
      <c r="AV465" s="16" t="s">
        <v>137</v>
      </c>
      <c r="AW465" s="16" t="s">
        <v>33</v>
      </c>
      <c r="AX465" s="16" t="s">
        <v>71</v>
      </c>
      <c r="AY465" s="263" t="s">
        <v>118</v>
      </c>
    </row>
    <row r="466" s="15" customFormat="1">
      <c r="A466" s="15"/>
      <c r="B466" s="242"/>
      <c r="C466" s="243"/>
      <c r="D466" s="222" t="s">
        <v>129</v>
      </c>
      <c r="E466" s="244" t="s">
        <v>19</v>
      </c>
      <c r="F466" s="245" t="s">
        <v>132</v>
      </c>
      <c r="G466" s="243"/>
      <c r="H466" s="246">
        <v>22.812999999999999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2" t="s">
        <v>129</v>
      </c>
      <c r="AU466" s="252" t="s">
        <v>81</v>
      </c>
      <c r="AV466" s="15" t="s">
        <v>125</v>
      </c>
      <c r="AW466" s="15" t="s">
        <v>33</v>
      </c>
      <c r="AX466" s="15" t="s">
        <v>79</v>
      </c>
      <c r="AY466" s="252" t="s">
        <v>118</v>
      </c>
    </row>
    <row r="467" s="2" customFormat="1" ht="16.5" customHeight="1">
      <c r="A467" s="40"/>
      <c r="B467" s="41"/>
      <c r="C467" s="202" t="s">
        <v>537</v>
      </c>
      <c r="D467" s="202" t="s">
        <v>120</v>
      </c>
      <c r="E467" s="203" t="s">
        <v>538</v>
      </c>
      <c r="F467" s="204" t="s">
        <v>539</v>
      </c>
      <c r="G467" s="205" t="s">
        <v>175</v>
      </c>
      <c r="H467" s="206">
        <v>22.812999999999999</v>
      </c>
      <c r="I467" s="207"/>
      <c r="J467" s="208">
        <f>ROUND(I467*H467,2)</f>
        <v>0</v>
      </c>
      <c r="K467" s="204" t="s">
        <v>124</v>
      </c>
      <c r="L467" s="46"/>
      <c r="M467" s="209" t="s">
        <v>19</v>
      </c>
      <c r="N467" s="210" t="s">
        <v>42</v>
      </c>
      <c r="O467" s="86"/>
      <c r="P467" s="211">
        <f>O467*H467</f>
        <v>0</v>
      </c>
      <c r="Q467" s="211">
        <v>0.00012</v>
      </c>
      <c r="R467" s="211">
        <f>Q467*H467</f>
        <v>0.00273756</v>
      </c>
      <c r="S467" s="211">
        <v>0</v>
      </c>
      <c r="T467" s="212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3" t="s">
        <v>220</v>
      </c>
      <c r="AT467" s="213" t="s">
        <v>120</v>
      </c>
      <c r="AU467" s="213" t="s">
        <v>81</v>
      </c>
      <c r="AY467" s="19" t="s">
        <v>118</v>
      </c>
      <c r="BE467" s="214">
        <f>IF(N467="základní",J467,0)</f>
        <v>0</v>
      </c>
      <c r="BF467" s="214">
        <f>IF(N467="snížená",J467,0)</f>
        <v>0</v>
      </c>
      <c r="BG467" s="214">
        <f>IF(N467="zákl. přenesená",J467,0)</f>
        <v>0</v>
      </c>
      <c r="BH467" s="214">
        <f>IF(N467="sníž. přenesená",J467,0)</f>
        <v>0</v>
      </c>
      <c r="BI467" s="214">
        <f>IF(N467="nulová",J467,0)</f>
        <v>0</v>
      </c>
      <c r="BJ467" s="19" t="s">
        <v>79</v>
      </c>
      <c r="BK467" s="214">
        <f>ROUND(I467*H467,2)</f>
        <v>0</v>
      </c>
      <c r="BL467" s="19" t="s">
        <v>220</v>
      </c>
      <c r="BM467" s="213" t="s">
        <v>540</v>
      </c>
    </row>
    <row r="468" s="2" customFormat="1">
      <c r="A468" s="40"/>
      <c r="B468" s="41"/>
      <c r="C468" s="42"/>
      <c r="D468" s="215" t="s">
        <v>127</v>
      </c>
      <c r="E468" s="42"/>
      <c r="F468" s="216" t="s">
        <v>541</v>
      </c>
      <c r="G468" s="42"/>
      <c r="H468" s="42"/>
      <c r="I468" s="217"/>
      <c r="J468" s="42"/>
      <c r="K468" s="42"/>
      <c r="L468" s="46"/>
      <c r="M468" s="218"/>
      <c r="N468" s="21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127</v>
      </c>
      <c r="AU468" s="19" t="s">
        <v>81</v>
      </c>
    </row>
    <row r="469" s="13" customFormat="1">
      <c r="A469" s="13"/>
      <c r="B469" s="220"/>
      <c r="C469" s="221"/>
      <c r="D469" s="222" t="s">
        <v>129</v>
      </c>
      <c r="E469" s="223" t="s">
        <v>19</v>
      </c>
      <c r="F469" s="224" t="s">
        <v>440</v>
      </c>
      <c r="G469" s="221"/>
      <c r="H469" s="223" t="s">
        <v>19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0" t="s">
        <v>129</v>
      </c>
      <c r="AU469" s="230" t="s">
        <v>81</v>
      </c>
      <c r="AV469" s="13" t="s">
        <v>79</v>
      </c>
      <c r="AW469" s="13" t="s">
        <v>33</v>
      </c>
      <c r="AX469" s="13" t="s">
        <v>71</v>
      </c>
      <c r="AY469" s="230" t="s">
        <v>118</v>
      </c>
    </row>
    <row r="470" s="14" customFormat="1">
      <c r="A470" s="14"/>
      <c r="B470" s="231"/>
      <c r="C470" s="232"/>
      <c r="D470" s="222" t="s">
        <v>129</v>
      </c>
      <c r="E470" s="233" t="s">
        <v>19</v>
      </c>
      <c r="F470" s="234" t="s">
        <v>524</v>
      </c>
      <c r="G470" s="232"/>
      <c r="H470" s="235">
        <v>0.28799999999999998</v>
      </c>
      <c r="I470" s="236"/>
      <c r="J470" s="232"/>
      <c r="K470" s="232"/>
      <c r="L470" s="237"/>
      <c r="M470" s="238"/>
      <c r="N470" s="239"/>
      <c r="O470" s="239"/>
      <c r="P470" s="239"/>
      <c r="Q470" s="239"/>
      <c r="R470" s="239"/>
      <c r="S470" s="239"/>
      <c r="T470" s="24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1" t="s">
        <v>129</v>
      </c>
      <c r="AU470" s="241" t="s">
        <v>81</v>
      </c>
      <c r="AV470" s="14" t="s">
        <v>81</v>
      </c>
      <c r="AW470" s="14" t="s">
        <v>33</v>
      </c>
      <c r="AX470" s="14" t="s">
        <v>71</v>
      </c>
      <c r="AY470" s="241" t="s">
        <v>118</v>
      </c>
    </row>
    <row r="471" s="13" customFormat="1">
      <c r="A471" s="13"/>
      <c r="B471" s="220"/>
      <c r="C471" s="221"/>
      <c r="D471" s="222" t="s">
        <v>129</v>
      </c>
      <c r="E471" s="223" t="s">
        <v>19</v>
      </c>
      <c r="F471" s="224" t="s">
        <v>442</v>
      </c>
      <c r="G471" s="221"/>
      <c r="H471" s="223" t="s">
        <v>19</v>
      </c>
      <c r="I471" s="225"/>
      <c r="J471" s="221"/>
      <c r="K471" s="221"/>
      <c r="L471" s="226"/>
      <c r="M471" s="227"/>
      <c r="N471" s="228"/>
      <c r="O471" s="228"/>
      <c r="P471" s="228"/>
      <c r="Q471" s="228"/>
      <c r="R471" s="228"/>
      <c r="S471" s="228"/>
      <c r="T471" s="22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0" t="s">
        <v>129</v>
      </c>
      <c r="AU471" s="230" t="s">
        <v>81</v>
      </c>
      <c r="AV471" s="13" t="s">
        <v>79</v>
      </c>
      <c r="AW471" s="13" t="s">
        <v>33</v>
      </c>
      <c r="AX471" s="13" t="s">
        <v>71</v>
      </c>
      <c r="AY471" s="230" t="s">
        <v>118</v>
      </c>
    </row>
    <row r="472" s="14" customFormat="1">
      <c r="A472" s="14"/>
      <c r="B472" s="231"/>
      <c r="C472" s="232"/>
      <c r="D472" s="222" t="s">
        <v>129</v>
      </c>
      <c r="E472" s="233" t="s">
        <v>19</v>
      </c>
      <c r="F472" s="234" t="s">
        <v>525</v>
      </c>
      <c r="G472" s="232"/>
      <c r="H472" s="235">
        <v>5.1200000000000001</v>
      </c>
      <c r="I472" s="236"/>
      <c r="J472" s="232"/>
      <c r="K472" s="232"/>
      <c r="L472" s="237"/>
      <c r="M472" s="238"/>
      <c r="N472" s="239"/>
      <c r="O472" s="239"/>
      <c r="P472" s="239"/>
      <c r="Q472" s="239"/>
      <c r="R472" s="239"/>
      <c r="S472" s="239"/>
      <c r="T472" s="24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1" t="s">
        <v>129</v>
      </c>
      <c r="AU472" s="241" t="s">
        <v>81</v>
      </c>
      <c r="AV472" s="14" t="s">
        <v>81</v>
      </c>
      <c r="AW472" s="14" t="s">
        <v>33</v>
      </c>
      <c r="AX472" s="14" t="s">
        <v>71</v>
      </c>
      <c r="AY472" s="241" t="s">
        <v>118</v>
      </c>
    </row>
    <row r="473" s="13" customFormat="1">
      <c r="A473" s="13"/>
      <c r="B473" s="220"/>
      <c r="C473" s="221"/>
      <c r="D473" s="222" t="s">
        <v>129</v>
      </c>
      <c r="E473" s="223" t="s">
        <v>19</v>
      </c>
      <c r="F473" s="224" t="s">
        <v>444</v>
      </c>
      <c r="G473" s="221"/>
      <c r="H473" s="223" t="s">
        <v>19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0" t="s">
        <v>129</v>
      </c>
      <c r="AU473" s="230" t="s">
        <v>81</v>
      </c>
      <c r="AV473" s="13" t="s">
        <v>79</v>
      </c>
      <c r="AW473" s="13" t="s">
        <v>33</v>
      </c>
      <c r="AX473" s="13" t="s">
        <v>71</v>
      </c>
      <c r="AY473" s="230" t="s">
        <v>118</v>
      </c>
    </row>
    <row r="474" s="14" customFormat="1">
      <c r="A474" s="14"/>
      <c r="B474" s="231"/>
      <c r="C474" s="232"/>
      <c r="D474" s="222" t="s">
        <v>129</v>
      </c>
      <c r="E474" s="233" t="s">
        <v>19</v>
      </c>
      <c r="F474" s="234" t="s">
        <v>526</v>
      </c>
      <c r="G474" s="232"/>
      <c r="H474" s="235">
        <v>6.4000000000000004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1" t="s">
        <v>129</v>
      </c>
      <c r="AU474" s="241" t="s">
        <v>81</v>
      </c>
      <c r="AV474" s="14" t="s">
        <v>81</v>
      </c>
      <c r="AW474" s="14" t="s">
        <v>33</v>
      </c>
      <c r="AX474" s="14" t="s">
        <v>71</v>
      </c>
      <c r="AY474" s="241" t="s">
        <v>118</v>
      </c>
    </row>
    <row r="475" s="14" customFormat="1">
      <c r="A475" s="14"/>
      <c r="B475" s="231"/>
      <c r="C475" s="232"/>
      <c r="D475" s="222" t="s">
        <v>129</v>
      </c>
      <c r="E475" s="233" t="s">
        <v>19</v>
      </c>
      <c r="F475" s="234" t="s">
        <v>527</v>
      </c>
      <c r="G475" s="232"/>
      <c r="H475" s="235">
        <v>1.5840000000000001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1" t="s">
        <v>129</v>
      </c>
      <c r="AU475" s="241" t="s">
        <v>81</v>
      </c>
      <c r="AV475" s="14" t="s">
        <v>81</v>
      </c>
      <c r="AW475" s="14" t="s">
        <v>33</v>
      </c>
      <c r="AX475" s="14" t="s">
        <v>71</v>
      </c>
      <c r="AY475" s="241" t="s">
        <v>118</v>
      </c>
    </row>
    <row r="476" s="14" customFormat="1">
      <c r="A476" s="14"/>
      <c r="B476" s="231"/>
      <c r="C476" s="232"/>
      <c r="D476" s="222" t="s">
        <v>129</v>
      </c>
      <c r="E476" s="233" t="s">
        <v>19</v>
      </c>
      <c r="F476" s="234" t="s">
        <v>528</v>
      </c>
      <c r="G476" s="232"/>
      <c r="H476" s="235">
        <v>3.52</v>
      </c>
      <c r="I476" s="236"/>
      <c r="J476" s="232"/>
      <c r="K476" s="232"/>
      <c r="L476" s="237"/>
      <c r="M476" s="238"/>
      <c r="N476" s="239"/>
      <c r="O476" s="239"/>
      <c r="P476" s="239"/>
      <c r="Q476" s="239"/>
      <c r="R476" s="239"/>
      <c r="S476" s="239"/>
      <c r="T476" s="24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1" t="s">
        <v>129</v>
      </c>
      <c r="AU476" s="241" t="s">
        <v>81</v>
      </c>
      <c r="AV476" s="14" t="s">
        <v>81</v>
      </c>
      <c r="AW476" s="14" t="s">
        <v>33</v>
      </c>
      <c r="AX476" s="14" t="s">
        <v>71</v>
      </c>
      <c r="AY476" s="241" t="s">
        <v>118</v>
      </c>
    </row>
    <row r="477" s="13" customFormat="1">
      <c r="A477" s="13"/>
      <c r="B477" s="220"/>
      <c r="C477" s="221"/>
      <c r="D477" s="222" t="s">
        <v>129</v>
      </c>
      <c r="E477" s="223" t="s">
        <v>19</v>
      </c>
      <c r="F477" s="224" t="s">
        <v>245</v>
      </c>
      <c r="G477" s="221"/>
      <c r="H477" s="223" t="s">
        <v>19</v>
      </c>
      <c r="I477" s="225"/>
      <c r="J477" s="221"/>
      <c r="K477" s="221"/>
      <c r="L477" s="226"/>
      <c r="M477" s="227"/>
      <c r="N477" s="228"/>
      <c r="O477" s="228"/>
      <c r="P477" s="228"/>
      <c r="Q477" s="228"/>
      <c r="R477" s="228"/>
      <c r="S477" s="228"/>
      <c r="T477" s="22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0" t="s">
        <v>129</v>
      </c>
      <c r="AU477" s="230" t="s">
        <v>81</v>
      </c>
      <c r="AV477" s="13" t="s">
        <v>79</v>
      </c>
      <c r="AW477" s="13" t="s">
        <v>33</v>
      </c>
      <c r="AX477" s="13" t="s">
        <v>71</v>
      </c>
      <c r="AY477" s="230" t="s">
        <v>118</v>
      </c>
    </row>
    <row r="478" s="14" customFormat="1">
      <c r="A478" s="14"/>
      <c r="B478" s="231"/>
      <c r="C478" s="232"/>
      <c r="D478" s="222" t="s">
        <v>129</v>
      </c>
      <c r="E478" s="233" t="s">
        <v>19</v>
      </c>
      <c r="F478" s="234" t="s">
        <v>529</v>
      </c>
      <c r="G478" s="232"/>
      <c r="H478" s="235">
        <v>1.6639999999999999</v>
      </c>
      <c r="I478" s="236"/>
      <c r="J478" s="232"/>
      <c r="K478" s="232"/>
      <c r="L478" s="237"/>
      <c r="M478" s="238"/>
      <c r="N478" s="239"/>
      <c r="O478" s="239"/>
      <c r="P478" s="239"/>
      <c r="Q478" s="239"/>
      <c r="R478" s="239"/>
      <c r="S478" s="239"/>
      <c r="T478" s="24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1" t="s">
        <v>129</v>
      </c>
      <c r="AU478" s="241" t="s">
        <v>81</v>
      </c>
      <c r="AV478" s="14" t="s">
        <v>81</v>
      </c>
      <c r="AW478" s="14" t="s">
        <v>33</v>
      </c>
      <c r="AX478" s="14" t="s">
        <v>71</v>
      </c>
      <c r="AY478" s="241" t="s">
        <v>118</v>
      </c>
    </row>
    <row r="479" s="16" customFormat="1">
      <c r="A479" s="16"/>
      <c r="B479" s="253"/>
      <c r="C479" s="254"/>
      <c r="D479" s="222" t="s">
        <v>129</v>
      </c>
      <c r="E479" s="255" t="s">
        <v>19</v>
      </c>
      <c r="F479" s="256" t="s">
        <v>232</v>
      </c>
      <c r="G479" s="254"/>
      <c r="H479" s="257">
        <v>18.576000000000001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63" t="s">
        <v>129</v>
      </c>
      <c r="AU479" s="263" t="s">
        <v>81</v>
      </c>
      <c r="AV479" s="16" t="s">
        <v>137</v>
      </c>
      <c r="AW479" s="16" t="s">
        <v>33</v>
      </c>
      <c r="AX479" s="16" t="s">
        <v>71</v>
      </c>
      <c r="AY479" s="263" t="s">
        <v>118</v>
      </c>
    </row>
    <row r="480" s="13" customFormat="1">
      <c r="A480" s="13"/>
      <c r="B480" s="220"/>
      <c r="C480" s="221"/>
      <c r="D480" s="222" t="s">
        <v>129</v>
      </c>
      <c r="E480" s="223" t="s">
        <v>19</v>
      </c>
      <c r="F480" s="224" t="s">
        <v>247</v>
      </c>
      <c r="G480" s="221"/>
      <c r="H480" s="223" t="s">
        <v>19</v>
      </c>
      <c r="I480" s="225"/>
      <c r="J480" s="221"/>
      <c r="K480" s="221"/>
      <c r="L480" s="226"/>
      <c r="M480" s="227"/>
      <c r="N480" s="228"/>
      <c r="O480" s="228"/>
      <c r="P480" s="228"/>
      <c r="Q480" s="228"/>
      <c r="R480" s="228"/>
      <c r="S480" s="228"/>
      <c r="T480" s="22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0" t="s">
        <v>129</v>
      </c>
      <c r="AU480" s="230" t="s">
        <v>81</v>
      </c>
      <c r="AV480" s="13" t="s">
        <v>79</v>
      </c>
      <c r="AW480" s="13" t="s">
        <v>33</v>
      </c>
      <c r="AX480" s="13" t="s">
        <v>71</v>
      </c>
      <c r="AY480" s="230" t="s">
        <v>118</v>
      </c>
    </row>
    <row r="481" s="14" customFormat="1">
      <c r="A481" s="14"/>
      <c r="B481" s="231"/>
      <c r="C481" s="232"/>
      <c r="D481" s="222" t="s">
        <v>129</v>
      </c>
      <c r="E481" s="233" t="s">
        <v>19</v>
      </c>
      <c r="F481" s="234" t="s">
        <v>530</v>
      </c>
      <c r="G481" s="232"/>
      <c r="H481" s="235">
        <v>3.9550000000000001</v>
      </c>
      <c r="I481" s="236"/>
      <c r="J481" s="232"/>
      <c r="K481" s="232"/>
      <c r="L481" s="237"/>
      <c r="M481" s="238"/>
      <c r="N481" s="239"/>
      <c r="O481" s="239"/>
      <c r="P481" s="239"/>
      <c r="Q481" s="239"/>
      <c r="R481" s="239"/>
      <c r="S481" s="239"/>
      <c r="T481" s="24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1" t="s">
        <v>129</v>
      </c>
      <c r="AU481" s="241" t="s">
        <v>81</v>
      </c>
      <c r="AV481" s="14" t="s">
        <v>81</v>
      </c>
      <c r="AW481" s="14" t="s">
        <v>33</v>
      </c>
      <c r="AX481" s="14" t="s">
        <v>71</v>
      </c>
      <c r="AY481" s="241" t="s">
        <v>118</v>
      </c>
    </row>
    <row r="482" s="16" customFormat="1">
      <c r="A482" s="16"/>
      <c r="B482" s="253"/>
      <c r="C482" s="254"/>
      <c r="D482" s="222" t="s">
        <v>129</v>
      </c>
      <c r="E482" s="255" t="s">
        <v>19</v>
      </c>
      <c r="F482" s="256" t="s">
        <v>232</v>
      </c>
      <c r="G482" s="254"/>
      <c r="H482" s="257">
        <v>3.9550000000000001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63" t="s">
        <v>129</v>
      </c>
      <c r="AU482" s="263" t="s">
        <v>81</v>
      </c>
      <c r="AV482" s="16" t="s">
        <v>137</v>
      </c>
      <c r="AW482" s="16" t="s">
        <v>33</v>
      </c>
      <c r="AX482" s="16" t="s">
        <v>71</v>
      </c>
      <c r="AY482" s="263" t="s">
        <v>118</v>
      </c>
    </row>
    <row r="483" s="13" customFormat="1">
      <c r="A483" s="13"/>
      <c r="B483" s="220"/>
      <c r="C483" s="221"/>
      <c r="D483" s="222" t="s">
        <v>129</v>
      </c>
      <c r="E483" s="223" t="s">
        <v>19</v>
      </c>
      <c r="F483" s="224" t="s">
        <v>249</v>
      </c>
      <c r="G483" s="221"/>
      <c r="H483" s="223" t="s">
        <v>19</v>
      </c>
      <c r="I483" s="225"/>
      <c r="J483" s="221"/>
      <c r="K483" s="221"/>
      <c r="L483" s="226"/>
      <c r="M483" s="227"/>
      <c r="N483" s="228"/>
      <c r="O483" s="228"/>
      <c r="P483" s="228"/>
      <c r="Q483" s="228"/>
      <c r="R483" s="228"/>
      <c r="S483" s="228"/>
      <c r="T483" s="22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0" t="s">
        <v>129</v>
      </c>
      <c r="AU483" s="230" t="s">
        <v>81</v>
      </c>
      <c r="AV483" s="13" t="s">
        <v>79</v>
      </c>
      <c r="AW483" s="13" t="s">
        <v>33</v>
      </c>
      <c r="AX483" s="13" t="s">
        <v>71</v>
      </c>
      <c r="AY483" s="230" t="s">
        <v>118</v>
      </c>
    </row>
    <row r="484" s="14" customFormat="1">
      <c r="A484" s="14"/>
      <c r="B484" s="231"/>
      <c r="C484" s="232"/>
      <c r="D484" s="222" t="s">
        <v>129</v>
      </c>
      <c r="E484" s="233" t="s">
        <v>19</v>
      </c>
      <c r="F484" s="234" t="s">
        <v>531</v>
      </c>
      <c r="G484" s="232"/>
      <c r="H484" s="235">
        <v>0.28199999999999997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1" t="s">
        <v>129</v>
      </c>
      <c r="AU484" s="241" t="s">
        <v>81</v>
      </c>
      <c r="AV484" s="14" t="s">
        <v>81</v>
      </c>
      <c r="AW484" s="14" t="s">
        <v>33</v>
      </c>
      <c r="AX484" s="14" t="s">
        <v>71</v>
      </c>
      <c r="AY484" s="241" t="s">
        <v>118</v>
      </c>
    </row>
    <row r="485" s="16" customFormat="1">
      <c r="A485" s="16"/>
      <c r="B485" s="253"/>
      <c r="C485" s="254"/>
      <c r="D485" s="222" t="s">
        <v>129</v>
      </c>
      <c r="E485" s="255" t="s">
        <v>19</v>
      </c>
      <c r="F485" s="256" t="s">
        <v>232</v>
      </c>
      <c r="G485" s="254"/>
      <c r="H485" s="257">
        <v>0.28199999999999997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63" t="s">
        <v>129</v>
      </c>
      <c r="AU485" s="263" t="s">
        <v>81</v>
      </c>
      <c r="AV485" s="16" t="s">
        <v>137</v>
      </c>
      <c r="AW485" s="16" t="s">
        <v>33</v>
      </c>
      <c r="AX485" s="16" t="s">
        <v>71</v>
      </c>
      <c r="AY485" s="263" t="s">
        <v>118</v>
      </c>
    </row>
    <row r="486" s="15" customFormat="1">
      <c r="A486" s="15"/>
      <c r="B486" s="242"/>
      <c r="C486" s="243"/>
      <c r="D486" s="222" t="s">
        <v>129</v>
      </c>
      <c r="E486" s="244" t="s">
        <v>19</v>
      </c>
      <c r="F486" s="245" t="s">
        <v>132</v>
      </c>
      <c r="G486" s="243"/>
      <c r="H486" s="246">
        <v>22.812999999999999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2" t="s">
        <v>129</v>
      </c>
      <c r="AU486" s="252" t="s">
        <v>81</v>
      </c>
      <c r="AV486" s="15" t="s">
        <v>125</v>
      </c>
      <c r="AW486" s="15" t="s">
        <v>33</v>
      </c>
      <c r="AX486" s="15" t="s">
        <v>79</v>
      </c>
      <c r="AY486" s="252" t="s">
        <v>118</v>
      </c>
    </row>
    <row r="487" s="12" customFormat="1" ht="25.92" customHeight="1">
      <c r="A487" s="12"/>
      <c r="B487" s="186"/>
      <c r="C487" s="187"/>
      <c r="D487" s="188" t="s">
        <v>70</v>
      </c>
      <c r="E487" s="189" t="s">
        <v>542</v>
      </c>
      <c r="F487" s="189" t="s">
        <v>543</v>
      </c>
      <c r="G487" s="187"/>
      <c r="H487" s="187"/>
      <c r="I487" s="190"/>
      <c r="J487" s="191">
        <f>BK487</f>
        <v>0</v>
      </c>
      <c r="K487" s="187"/>
      <c r="L487" s="192"/>
      <c r="M487" s="193"/>
      <c r="N487" s="194"/>
      <c r="O487" s="194"/>
      <c r="P487" s="195">
        <f>P488</f>
        <v>0</v>
      </c>
      <c r="Q487" s="194"/>
      <c r="R487" s="195">
        <f>R488</f>
        <v>0</v>
      </c>
      <c r="S487" s="194"/>
      <c r="T487" s="196">
        <f>T488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197" t="s">
        <v>146</v>
      </c>
      <c r="AT487" s="198" t="s">
        <v>70</v>
      </c>
      <c r="AU487" s="198" t="s">
        <v>71</v>
      </c>
      <c r="AY487" s="197" t="s">
        <v>118</v>
      </c>
      <c r="BK487" s="199">
        <f>BK488</f>
        <v>0</v>
      </c>
    </row>
    <row r="488" s="2" customFormat="1" ht="16.5" customHeight="1">
      <c r="A488" s="40"/>
      <c r="B488" s="41"/>
      <c r="C488" s="202" t="s">
        <v>544</v>
      </c>
      <c r="D488" s="202" t="s">
        <v>120</v>
      </c>
      <c r="E488" s="203" t="s">
        <v>545</v>
      </c>
      <c r="F488" s="204" t="s">
        <v>546</v>
      </c>
      <c r="G488" s="205" t="s">
        <v>354</v>
      </c>
      <c r="H488" s="274"/>
      <c r="I488" s="207"/>
      <c r="J488" s="208">
        <f>ROUND(I488*H488,2)</f>
        <v>0</v>
      </c>
      <c r="K488" s="204" t="s">
        <v>19</v>
      </c>
      <c r="L488" s="46"/>
      <c r="M488" s="275" t="s">
        <v>19</v>
      </c>
      <c r="N488" s="276" t="s">
        <v>42</v>
      </c>
      <c r="O488" s="277"/>
      <c r="P488" s="278">
        <f>O488*H488</f>
        <v>0</v>
      </c>
      <c r="Q488" s="278">
        <v>0</v>
      </c>
      <c r="R488" s="278">
        <f>Q488*H488</f>
        <v>0</v>
      </c>
      <c r="S488" s="278">
        <v>0</v>
      </c>
      <c r="T488" s="27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3" t="s">
        <v>125</v>
      </c>
      <c r="AT488" s="213" t="s">
        <v>120</v>
      </c>
      <c r="AU488" s="213" t="s">
        <v>79</v>
      </c>
      <c r="AY488" s="19" t="s">
        <v>118</v>
      </c>
      <c r="BE488" s="214">
        <f>IF(N488="základní",J488,0)</f>
        <v>0</v>
      </c>
      <c r="BF488" s="214">
        <f>IF(N488="snížená",J488,0)</f>
        <v>0</v>
      </c>
      <c r="BG488" s="214">
        <f>IF(N488="zákl. přenesená",J488,0)</f>
        <v>0</v>
      </c>
      <c r="BH488" s="214">
        <f>IF(N488="sníž. přenesená",J488,0)</f>
        <v>0</v>
      </c>
      <c r="BI488" s="214">
        <f>IF(N488="nulová",J488,0)</f>
        <v>0</v>
      </c>
      <c r="BJ488" s="19" t="s">
        <v>79</v>
      </c>
      <c r="BK488" s="214">
        <f>ROUND(I488*H488,2)</f>
        <v>0</v>
      </c>
      <c r="BL488" s="19" t="s">
        <v>125</v>
      </c>
      <c r="BM488" s="213" t="s">
        <v>547</v>
      </c>
    </row>
    <row r="489" s="2" customFormat="1" ht="6.96" customHeight="1">
      <c r="A489" s="40"/>
      <c r="B489" s="61"/>
      <c r="C489" s="62"/>
      <c r="D489" s="62"/>
      <c r="E489" s="62"/>
      <c r="F489" s="62"/>
      <c r="G489" s="62"/>
      <c r="H489" s="62"/>
      <c r="I489" s="62"/>
      <c r="J489" s="62"/>
      <c r="K489" s="62"/>
      <c r="L489" s="46"/>
      <c r="M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</sheetData>
  <sheetProtection sheet="1" autoFilter="0" formatColumns="0" formatRows="0" objects="1" scenarios="1" spinCount="100000" saltValue="VSjPtl8UV5CaHCrNGBjvnCyYi3z8nAGYx/Cz12JEI7zJOMRPgVIZYtnup74Girp+E6ROEG1kBwlcmYJ304uMwA==" hashValue="rZtwq8PEkNMvIiDrogzeRItbdmvt3qQPzUzqaMjRVQBBiW/2/UnP5o2a0aZuFV8U1mmEzF/ZBG0X5mVGwTLX9w==" algorithmName="SHA-512" password="CC35"/>
  <autoFilter ref="C92:K48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2_01/131213701"/>
    <hyperlink ref="F102" r:id="rId2" display="https://podminky.urs.cz/item/CS_URS_2022_01/162211311"/>
    <hyperlink ref="F107" r:id="rId3" display="https://podminky.urs.cz/item/CS_URS_2022_01/162211319"/>
    <hyperlink ref="F112" r:id="rId4" display="https://podminky.urs.cz/item/CS_URS_2022_01/162751117"/>
    <hyperlink ref="F117" r:id="rId5" display="https://podminky.urs.cz/item/CS_URS_2022_01/162751119"/>
    <hyperlink ref="F121" r:id="rId6" display="https://podminky.urs.cz/item/CS_URS_2022_01/171201221"/>
    <hyperlink ref="F127" r:id="rId7" display="https://podminky.urs.cz/item/CS_URS_2022_01/171251201"/>
    <hyperlink ref="F133" r:id="rId8" display="https://podminky.urs.cz/item/CS_URS_2022_01/275313711"/>
    <hyperlink ref="F139" r:id="rId9" display="https://podminky.urs.cz/item/CS_URS_2022_01/941211111"/>
    <hyperlink ref="F145" r:id="rId10" display="https://podminky.urs.cz/item/CS_URS_2022_01/941211211"/>
    <hyperlink ref="F149" r:id="rId11" display="https://podminky.urs.cz/item/CS_URS_2022_01/941211811"/>
    <hyperlink ref="F155" r:id="rId12" display="https://podminky.urs.cz/item/CS_URS_2022_01/949101111"/>
    <hyperlink ref="F159" r:id="rId13" display="https://podminky.urs.cz/item/CS_URS_2022_01/953961114"/>
    <hyperlink ref="F164" r:id="rId14" display="https://podminky.urs.cz/item/CS_URS_2022_01/953965131"/>
    <hyperlink ref="F170" r:id="rId15" display="https://podminky.urs.cz/item/CS_URS_2022_01/998017001"/>
    <hyperlink ref="F174" r:id="rId16" display="https://podminky.urs.cz/item/CS_URS_2022_01/762081150"/>
    <hyperlink ref="F179" r:id="rId17" display="https://podminky.urs.cz/item/CS_URS_2022_01/762083122"/>
    <hyperlink ref="F193" r:id="rId18" display="https://podminky.urs.cz/item/CS_URS_2022_01/762086111"/>
    <hyperlink ref="F240" r:id="rId19" display="https://podminky.urs.cz/item/CS_URS_2022_01/762123210"/>
    <hyperlink ref="F249" r:id="rId20" display="https://podminky.urs.cz/item/CS_URS_2022_01/762195000"/>
    <hyperlink ref="F254" r:id="rId21" display="https://podminky.urs.cz/item/CS_URS_2022_01/762341047"/>
    <hyperlink ref="F259" r:id="rId22" display="https://podminky.urs.cz/item/CS_URS_2022_01/762342211"/>
    <hyperlink ref="F269" r:id="rId23" display="https://podminky.urs.cz/item/CS_URS_2022_01/762395000"/>
    <hyperlink ref="F274" r:id="rId24" display="https://podminky.urs.cz/item/CS_URS_2022_01/762723461"/>
    <hyperlink ref="F285" r:id="rId25" display="https://podminky.urs.cz/item/CS_URS_2022_01/762795000"/>
    <hyperlink ref="F291" r:id="rId26" display="https://podminky.urs.cz/item/CS_URS_2022_01/998762201"/>
    <hyperlink ref="F294" r:id="rId27" display="https://podminky.urs.cz/item/CS_URS_2022_01/764111651"/>
    <hyperlink ref="F299" r:id="rId28" display="https://podminky.urs.cz/item/CS_URS_2022_01/764211604"/>
    <hyperlink ref="F304" r:id="rId29" display="https://podminky.urs.cz/item/CS_URS_2022_01/764212633"/>
    <hyperlink ref="F309" r:id="rId30" display="https://podminky.urs.cz/item/CS_URS_2022_01/764212663"/>
    <hyperlink ref="F314" r:id="rId31" display="https://podminky.urs.cz/item/CS_URS_2022_01/764511602"/>
    <hyperlink ref="F319" r:id="rId32" display="https://podminky.urs.cz/item/CS_URS_2022_01/764511642"/>
    <hyperlink ref="F324" r:id="rId33" display="https://podminky.urs.cz/item/CS_URS_2022_01/764518622"/>
    <hyperlink ref="F329" r:id="rId34" display="https://podminky.urs.cz/item/CS_URS_2022_01/998764201"/>
    <hyperlink ref="F332" r:id="rId35" display="https://podminky.urs.cz/item/CS_URS_2022_01/765191023"/>
    <hyperlink ref="F342" r:id="rId36" display="https://podminky.urs.cz/item/CS_URS_2022_01/998765201"/>
    <hyperlink ref="F352" r:id="rId37" display="https://podminky.urs.cz/item/CS_URS_2022_01/767995113"/>
    <hyperlink ref="F404" r:id="rId38" display="https://podminky.urs.cz/item/CS_URS_2022_01/998767201"/>
    <hyperlink ref="F415" r:id="rId39" display="https://podminky.urs.cz/item/CS_URS_2022_01/998772201"/>
    <hyperlink ref="F418" r:id="rId40" display="https://podminky.urs.cz/item/CS_URS_2022_01/783267101"/>
    <hyperlink ref="F428" r:id="rId41" display="https://podminky.urs.cz/item/CS_URS_2022_01/783301311"/>
    <hyperlink ref="F448" r:id="rId42" display="https://podminky.urs.cz/item/CS_URS_2022_01/783314101"/>
    <hyperlink ref="F468" r:id="rId43" display="https://podminky.urs.cz/item/CS_URS_2022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7" customFormat="1" ht="45" customHeight="1">
      <c r="B3" s="284"/>
      <c r="C3" s="285" t="s">
        <v>548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549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550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551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552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553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554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555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556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557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558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78</v>
      </c>
      <c r="F18" s="291" t="s">
        <v>559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560</v>
      </c>
      <c r="F19" s="291" t="s">
        <v>561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562</v>
      </c>
      <c r="F20" s="291" t="s">
        <v>563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564</v>
      </c>
      <c r="F21" s="291" t="s">
        <v>565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566</v>
      </c>
      <c r="F22" s="291" t="s">
        <v>567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568</v>
      </c>
      <c r="F23" s="291" t="s">
        <v>569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570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571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572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573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574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575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576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577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578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104</v>
      </c>
      <c r="F36" s="291"/>
      <c r="G36" s="291" t="s">
        <v>579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580</v>
      </c>
      <c r="F37" s="291"/>
      <c r="G37" s="291" t="s">
        <v>581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52</v>
      </c>
      <c r="F38" s="291"/>
      <c r="G38" s="291" t="s">
        <v>582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53</v>
      </c>
      <c r="F39" s="291"/>
      <c r="G39" s="291" t="s">
        <v>583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105</v>
      </c>
      <c r="F40" s="291"/>
      <c r="G40" s="291" t="s">
        <v>584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106</v>
      </c>
      <c r="F41" s="291"/>
      <c r="G41" s="291" t="s">
        <v>585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586</v>
      </c>
      <c r="F42" s="291"/>
      <c r="G42" s="291" t="s">
        <v>587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588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589</v>
      </c>
      <c r="F44" s="291"/>
      <c r="G44" s="291" t="s">
        <v>590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108</v>
      </c>
      <c r="F45" s="291"/>
      <c r="G45" s="291" t="s">
        <v>591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592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593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594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595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596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597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598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599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600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601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602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603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604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605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606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607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608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609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610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611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612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613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614</v>
      </c>
      <c r="D76" s="309"/>
      <c r="E76" s="309"/>
      <c r="F76" s="309" t="s">
        <v>615</v>
      </c>
      <c r="G76" s="310"/>
      <c r="H76" s="309" t="s">
        <v>53</v>
      </c>
      <c r="I76" s="309" t="s">
        <v>56</v>
      </c>
      <c r="J76" s="309" t="s">
        <v>616</v>
      </c>
      <c r="K76" s="308"/>
    </row>
    <row r="77" s="1" customFormat="1" ht="17.25" customHeight="1">
      <c r="B77" s="306"/>
      <c r="C77" s="311" t="s">
        <v>617</v>
      </c>
      <c r="D77" s="311"/>
      <c r="E77" s="311"/>
      <c r="F77" s="312" t="s">
        <v>618</v>
      </c>
      <c r="G77" s="313"/>
      <c r="H77" s="311"/>
      <c r="I77" s="311"/>
      <c r="J77" s="311" t="s">
        <v>619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52</v>
      </c>
      <c r="D79" s="316"/>
      <c r="E79" s="316"/>
      <c r="F79" s="317" t="s">
        <v>620</v>
      </c>
      <c r="G79" s="318"/>
      <c r="H79" s="294" t="s">
        <v>621</v>
      </c>
      <c r="I79" s="294" t="s">
        <v>622</v>
      </c>
      <c r="J79" s="294">
        <v>20</v>
      </c>
      <c r="K79" s="308"/>
    </row>
    <row r="80" s="1" customFormat="1" ht="15" customHeight="1">
      <c r="B80" s="306"/>
      <c r="C80" s="294" t="s">
        <v>623</v>
      </c>
      <c r="D80" s="294"/>
      <c r="E80" s="294"/>
      <c r="F80" s="317" t="s">
        <v>620</v>
      </c>
      <c r="G80" s="318"/>
      <c r="H80" s="294" t="s">
        <v>624</v>
      </c>
      <c r="I80" s="294" t="s">
        <v>622</v>
      </c>
      <c r="J80" s="294">
        <v>120</v>
      </c>
      <c r="K80" s="308"/>
    </row>
    <row r="81" s="1" customFormat="1" ht="15" customHeight="1">
      <c r="B81" s="319"/>
      <c r="C81" s="294" t="s">
        <v>625</v>
      </c>
      <c r="D81" s="294"/>
      <c r="E81" s="294"/>
      <c r="F81" s="317" t="s">
        <v>626</v>
      </c>
      <c r="G81" s="318"/>
      <c r="H81" s="294" t="s">
        <v>627</v>
      </c>
      <c r="I81" s="294" t="s">
        <v>622</v>
      </c>
      <c r="J81" s="294">
        <v>50</v>
      </c>
      <c r="K81" s="308"/>
    </row>
    <row r="82" s="1" customFormat="1" ht="15" customHeight="1">
      <c r="B82" s="319"/>
      <c r="C82" s="294" t="s">
        <v>628</v>
      </c>
      <c r="D82" s="294"/>
      <c r="E82" s="294"/>
      <c r="F82" s="317" t="s">
        <v>620</v>
      </c>
      <c r="G82" s="318"/>
      <c r="H82" s="294" t="s">
        <v>629</v>
      </c>
      <c r="I82" s="294" t="s">
        <v>630</v>
      </c>
      <c r="J82" s="294"/>
      <c r="K82" s="308"/>
    </row>
    <row r="83" s="1" customFormat="1" ht="15" customHeight="1">
      <c r="B83" s="319"/>
      <c r="C83" s="320" t="s">
        <v>631</v>
      </c>
      <c r="D83" s="320"/>
      <c r="E83" s="320"/>
      <c r="F83" s="321" t="s">
        <v>626</v>
      </c>
      <c r="G83" s="320"/>
      <c r="H83" s="320" t="s">
        <v>632</v>
      </c>
      <c r="I83" s="320" t="s">
        <v>622</v>
      </c>
      <c r="J83" s="320">
        <v>15</v>
      </c>
      <c r="K83" s="308"/>
    </row>
    <row r="84" s="1" customFormat="1" ht="15" customHeight="1">
      <c r="B84" s="319"/>
      <c r="C84" s="320" t="s">
        <v>633</v>
      </c>
      <c r="D84" s="320"/>
      <c r="E84" s="320"/>
      <c r="F84" s="321" t="s">
        <v>626</v>
      </c>
      <c r="G84" s="320"/>
      <c r="H84" s="320" t="s">
        <v>634</v>
      </c>
      <c r="I84" s="320" t="s">
        <v>622</v>
      </c>
      <c r="J84" s="320">
        <v>15</v>
      </c>
      <c r="K84" s="308"/>
    </row>
    <row r="85" s="1" customFormat="1" ht="15" customHeight="1">
      <c r="B85" s="319"/>
      <c r="C85" s="320" t="s">
        <v>635</v>
      </c>
      <c r="D85" s="320"/>
      <c r="E85" s="320"/>
      <c r="F85" s="321" t="s">
        <v>626</v>
      </c>
      <c r="G85" s="320"/>
      <c r="H85" s="320" t="s">
        <v>636</v>
      </c>
      <c r="I85" s="320" t="s">
        <v>622</v>
      </c>
      <c r="J85" s="320">
        <v>20</v>
      </c>
      <c r="K85" s="308"/>
    </row>
    <row r="86" s="1" customFormat="1" ht="15" customHeight="1">
      <c r="B86" s="319"/>
      <c r="C86" s="320" t="s">
        <v>637</v>
      </c>
      <c r="D86" s="320"/>
      <c r="E86" s="320"/>
      <c r="F86" s="321" t="s">
        <v>626</v>
      </c>
      <c r="G86" s="320"/>
      <c r="H86" s="320" t="s">
        <v>638</v>
      </c>
      <c r="I86" s="320" t="s">
        <v>622</v>
      </c>
      <c r="J86" s="320">
        <v>20</v>
      </c>
      <c r="K86" s="308"/>
    </row>
    <row r="87" s="1" customFormat="1" ht="15" customHeight="1">
      <c r="B87" s="319"/>
      <c r="C87" s="294" t="s">
        <v>639</v>
      </c>
      <c r="D87" s="294"/>
      <c r="E87" s="294"/>
      <c r="F87" s="317" t="s">
        <v>626</v>
      </c>
      <c r="G87" s="318"/>
      <c r="H87" s="294" t="s">
        <v>640</v>
      </c>
      <c r="I87" s="294" t="s">
        <v>622</v>
      </c>
      <c r="J87" s="294">
        <v>50</v>
      </c>
      <c r="K87" s="308"/>
    </row>
    <row r="88" s="1" customFormat="1" ht="15" customHeight="1">
      <c r="B88" s="319"/>
      <c r="C88" s="294" t="s">
        <v>641</v>
      </c>
      <c r="D88" s="294"/>
      <c r="E88" s="294"/>
      <c r="F88" s="317" t="s">
        <v>626</v>
      </c>
      <c r="G88" s="318"/>
      <c r="H88" s="294" t="s">
        <v>642</v>
      </c>
      <c r="I88" s="294" t="s">
        <v>622</v>
      </c>
      <c r="J88" s="294">
        <v>20</v>
      </c>
      <c r="K88" s="308"/>
    </row>
    <row r="89" s="1" customFormat="1" ht="15" customHeight="1">
      <c r="B89" s="319"/>
      <c r="C89" s="294" t="s">
        <v>643</v>
      </c>
      <c r="D89" s="294"/>
      <c r="E89" s="294"/>
      <c r="F89" s="317" t="s">
        <v>626</v>
      </c>
      <c r="G89" s="318"/>
      <c r="H89" s="294" t="s">
        <v>644</v>
      </c>
      <c r="I89" s="294" t="s">
        <v>622</v>
      </c>
      <c r="J89" s="294">
        <v>20</v>
      </c>
      <c r="K89" s="308"/>
    </row>
    <row r="90" s="1" customFormat="1" ht="15" customHeight="1">
      <c r="B90" s="319"/>
      <c r="C90" s="294" t="s">
        <v>645</v>
      </c>
      <c r="D90" s="294"/>
      <c r="E90" s="294"/>
      <c r="F90" s="317" t="s">
        <v>626</v>
      </c>
      <c r="G90" s="318"/>
      <c r="H90" s="294" t="s">
        <v>646</v>
      </c>
      <c r="I90" s="294" t="s">
        <v>622</v>
      </c>
      <c r="J90" s="294">
        <v>50</v>
      </c>
      <c r="K90" s="308"/>
    </row>
    <row r="91" s="1" customFormat="1" ht="15" customHeight="1">
      <c r="B91" s="319"/>
      <c r="C91" s="294" t="s">
        <v>647</v>
      </c>
      <c r="D91" s="294"/>
      <c r="E91" s="294"/>
      <c r="F91" s="317" t="s">
        <v>626</v>
      </c>
      <c r="G91" s="318"/>
      <c r="H91" s="294" t="s">
        <v>647</v>
      </c>
      <c r="I91" s="294" t="s">
        <v>622</v>
      </c>
      <c r="J91" s="294">
        <v>50</v>
      </c>
      <c r="K91" s="308"/>
    </row>
    <row r="92" s="1" customFormat="1" ht="15" customHeight="1">
      <c r="B92" s="319"/>
      <c r="C92" s="294" t="s">
        <v>648</v>
      </c>
      <c r="D92" s="294"/>
      <c r="E92" s="294"/>
      <c r="F92" s="317" t="s">
        <v>626</v>
      </c>
      <c r="G92" s="318"/>
      <c r="H92" s="294" t="s">
        <v>649</v>
      </c>
      <c r="I92" s="294" t="s">
        <v>622</v>
      </c>
      <c r="J92" s="294">
        <v>255</v>
      </c>
      <c r="K92" s="308"/>
    </row>
    <row r="93" s="1" customFormat="1" ht="15" customHeight="1">
      <c r="B93" s="319"/>
      <c r="C93" s="294" t="s">
        <v>650</v>
      </c>
      <c r="D93" s="294"/>
      <c r="E93" s="294"/>
      <c r="F93" s="317" t="s">
        <v>620</v>
      </c>
      <c r="G93" s="318"/>
      <c r="H93" s="294" t="s">
        <v>651</v>
      </c>
      <c r="I93" s="294" t="s">
        <v>652</v>
      </c>
      <c r="J93" s="294"/>
      <c r="K93" s="308"/>
    </row>
    <row r="94" s="1" customFormat="1" ht="15" customHeight="1">
      <c r="B94" s="319"/>
      <c r="C94" s="294" t="s">
        <v>653</v>
      </c>
      <c r="D94" s="294"/>
      <c r="E94" s="294"/>
      <c r="F94" s="317" t="s">
        <v>620</v>
      </c>
      <c r="G94" s="318"/>
      <c r="H94" s="294" t="s">
        <v>654</v>
      </c>
      <c r="I94" s="294" t="s">
        <v>655</v>
      </c>
      <c r="J94" s="294"/>
      <c r="K94" s="308"/>
    </row>
    <row r="95" s="1" customFormat="1" ht="15" customHeight="1">
      <c r="B95" s="319"/>
      <c r="C95" s="294" t="s">
        <v>656</v>
      </c>
      <c r="D95" s="294"/>
      <c r="E95" s="294"/>
      <c r="F95" s="317" t="s">
        <v>620</v>
      </c>
      <c r="G95" s="318"/>
      <c r="H95" s="294" t="s">
        <v>656</v>
      </c>
      <c r="I95" s="294" t="s">
        <v>655</v>
      </c>
      <c r="J95" s="294"/>
      <c r="K95" s="308"/>
    </row>
    <row r="96" s="1" customFormat="1" ht="15" customHeight="1">
      <c r="B96" s="319"/>
      <c r="C96" s="294" t="s">
        <v>37</v>
      </c>
      <c r="D96" s="294"/>
      <c r="E96" s="294"/>
      <c r="F96" s="317" t="s">
        <v>620</v>
      </c>
      <c r="G96" s="318"/>
      <c r="H96" s="294" t="s">
        <v>657</v>
      </c>
      <c r="I96" s="294" t="s">
        <v>655</v>
      </c>
      <c r="J96" s="294"/>
      <c r="K96" s="308"/>
    </row>
    <row r="97" s="1" customFormat="1" ht="15" customHeight="1">
      <c r="B97" s="319"/>
      <c r="C97" s="294" t="s">
        <v>47</v>
      </c>
      <c r="D97" s="294"/>
      <c r="E97" s="294"/>
      <c r="F97" s="317" t="s">
        <v>620</v>
      </c>
      <c r="G97" s="318"/>
      <c r="H97" s="294" t="s">
        <v>658</v>
      </c>
      <c r="I97" s="294" t="s">
        <v>655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659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614</v>
      </c>
      <c r="D103" s="309"/>
      <c r="E103" s="309"/>
      <c r="F103" s="309" t="s">
        <v>615</v>
      </c>
      <c r="G103" s="310"/>
      <c r="H103" s="309" t="s">
        <v>53</v>
      </c>
      <c r="I103" s="309" t="s">
        <v>56</v>
      </c>
      <c r="J103" s="309" t="s">
        <v>616</v>
      </c>
      <c r="K103" s="308"/>
    </row>
    <row r="104" s="1" customFormat="1" ht="17.25" customHeight="1">
      <c r="B104" s="306"/>
      <c r="C104" s="311" t="s">
        <v>617</v>
      </c>
      <c r="D104" s="311"/>
      <c r="E104" s="311"/>
      <c r="F104" s="312" t="s">
        <v>618</v>
      </c>
      <c r="G104" s="313"/>
      <c r="H104" s="311"/>
      <c r="I104" s="311"/>
      <c r="J104" s="311" t="s">
        <v>619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52</v>
      </c>
      <c r="D106" s="316"/>
      <c r="E106" s="316"/>
      <c r="F106" s="317" t="s">
        <v>620</v>
      </c>
      <c r="G106" s="294"/>
      <c r="H106" s="294" t="s">
        <v>660</v>
      </c>
      <c r="I106" s="294" t="s">
        <v>622</v>
      </c>
      <c r="J106" s="294">
        <v>20</v>
      </c>
      <c r="K106" s="308"/>
    </row>
    <row r="107" s="1" customFormat="1" ht="15" customHeight="1">
      <c r="B107" s="306"/>
      <c r="C107" s="294" t="s">
        <v>623</v>
      </c>
      <c r="D107" s="294"/>
      <c r="E107" s="294"/>
      <c r="F107" s="317" t="s">
        <v>620</v>
      </c>
      <c r="G107" s="294"/>
      <c r="H107" s="294" t="s">
        <v>660</v>
      </c>
      <c r="I107" s="294" t="s">
        <v>622</v>
      </c>
      <c r="J107" s="294">
        <v>120</v>
      </c>
      <c r="K107" s="308"/>
    </row>
    <row r="108" s="1" customFormat="1" ht="15" customHeight="1">
      <c r="B108" s="319"/>
      <c r="C108" s="294" t="s">
        <v>625</v>
      </c>
      <c r="D108" s="294"/>
      <c r="E108" s="294"/>
      <c r="F108" s="317" t="s">
        <v>626</v>
      </c>
      <c r="G108" s="294"/>
      <c r="H108" s="294" t="s">
        <v>660</v>
      </c>
      <c r="I108" s="294" t="s">
        <v>622</v>
      </c>
      <c r="J108" s="294">
        <v>50</v>
      </c>
      <c r="K108" s="308"/>
    </row>
    <row r="109" s="1" customFormat="1" ht="15" customHeight="1">
      <c r="B109" s="319"/>
      <c r="C109" s="294" t="s">
        <v>628</v>
      </c>
      <c r="D109" s="294"/>
      <c r="E109" s="294"/>
      <c r="F109" s="317" t="s">
        <v>620</v>
      </c>
      <c r="G109" s="294"/>
      <c r="H109" s="294" t="s">
        <v>660</v>
      </c>
      <c r="I109" s="294" t="s">
        <v>630</v>
      </c>
      <c r="J109" s="294"/>
      <c r="K109" s="308"/>
    </row>
    <row r="110" s="1" customFormat="1" ht="15" customHeight="1">
      <c r="B110" s="319"/>
      <c r="C110" s="294" t="s">
        <v>639</v>
      </c>
      <c r="D110" s="294"/>
      <c r="E110" s="294"/>
      <c r="F110" s="317" t="s">
        <v>626</v>
      </c>
      <c r="G110" s="294"/>
      <c r="H110" s="294" t="s">
        <v>660</v>
      </c>
      <c r="I110" s="294" t="s">
        <v>622</v>
      </c>
      <c r="J110" s="294">
        <v>50</v>
      </c>
      <c r="K110" s="308"/>
    </row>
    <row r="111" s="1" customFormat="1" ht="15" customHeight="1">
      <c r="B111" s="319"/>
      <c r="C111" s="294" t="s">
        <v>647</v>
      </c>
      <c r="D111" s="294"/>
      <c r="E111" s="294"/>
      <c r="F111" s="317" t="s">
        <v>626</v>
      </c>
      <c r="G111" s="294"/>
      <c r="H111" s="294" t="s">
        <v>660</v>
      </c>
      <c r="I111" s="294" t="s">
        <v>622</v>
      </c>
      <c r="J111" s="294">
        <v>50</v>
      </c>
      <c r="K111" s="308"/>
    </row>
    <row r="112" s="1" customFormat="1" ht="15" customHeight="1">
      <c r="B112" s="319"/>
      <c r="C112" s="294" t="s">
        <v>645</v>
      </c>
      <c r="D112" s="294"/>
      <c r="E112" s="294"/>
      <c r="F112" s="317" t="s">
        <v>626</v>
      </c>
      <c r="G112" s="294"/>
      <c r="H112" s="294" t="s">
        <v>660</v>
      </c>
      <c r="I112" s="294" t="s">
        <v>622</v>
      </c>
      <c r="J112" s="294">
        <v>50</v>
      </c>
      <c r="K112" s="308"/>
    </row>
    <row r="113" s="1" customFormat="1" ht="15" customHeight="1">
      <c r="B113" s="319"/>
      <c r="C113" s="294" t="s">
        <v>52</v>
      </c>
      <c r="D113" s="294"/>
      <c r="E113" s="294"/>
      <c r="F113" s="317" t="s">
        <v>620</v>
      </c>
      <c r="G113" s="294"/>
      <c r="H113" s="294" t="s">
        <v>661</v>
      </c>
      <c r="I113" s="294" t="s">
        <v>622</v>
      </c>
      <c r="J113" s="294">
        <v>20</v>
      </c>
      <c r="K113" s="308"/>
    </row>
    <row r="114" s="1" customFormat="1" ht="15" customHeight="1">
      <c r="B114" s="319"/>
      <c r="C114" s="294" t="s">
        <v>662</v>
      </c>
      <c r="D114" s="294"/>
      <c r="E114" s="294"/>
      <c r="F114" s="317" t="s">
        <v>620</v>
      </c>
      <c r="G114" s="294"/>
      <c r="H114" s="294" t="s">
        <v>663</v>
      </c>
      <c r="I114" s="294" t="s">
        <v>622</v>
      </c>
      <c r="J114" s="294">
        <v>120</v>
      </c>
      <c r="K114" s="308"/>
    </row>
    <row r="115" s="1" customFormat="1" ht="15" customHeight="1">
      <c r="B115" s="319"/>
      <c r="C115" s="294" t="s">
        <v>37</v>
      </c>
      <c r="D115" s="294"/>
      <c r="E115" s="294"/>
      <c r="F115" s="317" t="s">
        <v>620</v>
      </c>
      <c r="G115" s="294"/>
      <c r="H115" s="294" t="s">
        <v>664</v>
      </c>
      <c r="I115" s="294" t="s">
        <v>655</v>
      </c>
      <c r="J115" s="294"/>
      <c r="K115" s="308"/>
    </row>
    <row r="116" s="1" customFormat="1" ht="15" customHeight="1">
      <c r="B116" s="319"/>
      <c r="C116" s="294" t="s">
        <v>47</v>
      </c>
      <c r="D116" s="294"/>
      <c r="E116" s="294"/>
      <c r="F116" s="317" t="s">
        <v>620</v>
      </c>
      <c r="G116" s="294"/>
      <c r="H116" s="294" t="s">
        <v>665</v>
      </c>
      <c r="I116" s="294" t="s">
        <v>655</v>
      </c>
      <c r="J116" s="294"/>
      <c r="K116" s="308"/>
    </row>
    <row r="117" s="1" customFormat="1" ht="15" customHeight="1">
      <c r="B117" s="319"/>
      <c r="C117" s="294" t="s">
        <v>56</v>
      </c>
      <c r="D117" s="294"/>
      <c r="E117" s="294"/>
      <c r="F117" s="317" t="s">
        <v>620</v>
      </c>
      <c r="G117" s="294"/>
      <c r="H117" s="294" t="s">
        <v>666</v>
      </c>
      <c r="I117" s="294" t="s">
        <v>667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668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614</v>
      </c>
      <c r="D123" s="309"/>
      <c r="E123" s="309"/>
      <c r="F123" s="309" t="s">
        <v>615</v>
      </c>
      <c r="G123" s="310"/>
      <c r="H123" s="309" t="s">
        <v>53</v>
      </c>
      <c r="I123" s="309" t="s">
        <v>56</v>
      </c>
      <c r="J123" s="309" t="s">
        <v>616</v>
      </c>
      <c r="K123" s="338"/>
    </row>
    <row r="124" s="1" customFormat="1" ht="17.25" customHeight="1">
      <c r="B124" s="337"/>
      <c r="C124" s="311" t="s">
        <v>617</v>
      </c>
      <c r="D124" s="311"/>
      <c r="E124" s="311"/>
      <c r="F124" s="312" t="s">
        <v>618</v>
      </c>
      <c r="G124" s="313"/>
      <c r="H124" s="311"/>
      <c r="I124" s="311"/>
      <c r="J124" s="311" t="s">
        <v>619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623</v>
      </c>
      <c r="D126" s="316"/>
      <c r="E126" s="316"/>
      <c r="F126" s="317" t="s">
        <v>620</v>
      </c>
      <c r="G126" s="294"/>
      <c r="H126" s="294" t="s">
        <v>660</v>
      </c>
      <c r="I126" s="294" t="s">
        <v>622</v>
      </c>
      <c r="J126" s="294">
        <v>120</v>
      </c>
      <c r="K126" s="342"/>
    </row>
    <row r="127" s="1" customFormat="1" ht="15" customHeight="1">
      <c r="B127" s="339"/>
      <c r="C127" s="294" t="s">
        <v>669</v>
      </c>
      <c r="D127" s="294"/>
      <c r="E127" s="294"/>
      <c r="F127" s="317" t="s">
        <v>620</v>
      </c>
      <c r="G127" s="294"/>
      <c r="H127" s="294" t="s">
        <v>670</v>
      </c>
      <c r="I127" s="294" t="s">
        <v>622</v>
      </c>
      <c r="J127" s="294" t="s">
        <v>671</v>
      </c>
      <c r="K127" s="342"/>
    </row>
    <row r="128" s="1" customFormat="1" ht="15" customHeight="1">
      <c r="B128" s="339"/>
      <c r="C128" s="294" t="s">
        <v>568</v>
      </c>
      <c r="D128" s="294"/>
      <c r="E128" s="294"/>
      <c r="F128" s="317" t="s">
        <v>620</v>
      </c>
      <c r="G128" s="294"/>
      <c r="H128" s="294" t="s">
        <v>672</v>
      </c>
      <c r="I128" s="294" t="s">
        <v>622</v>
      </c>
      <c r="J128" s="294" t="s">
        <v>671</v>
      </c>
      <c r="K128" s="342"/>
    </row>
    <row r="129" s="1" customFormat="1" ht="15" customHeight="1">
      <c r="B129" s="339"/>
      <c r="C129" s="294" t="s">
        <v>631</v>
      </c>
      <c r="D129" s="294"/>
      <c r="E129" s="294"/>
      <c r="F129" s="317" t="s">
        <v>626</v>
      </c>
      <c r="G129" s="294"/>
      <c r="H129" s="294" t="s">
        <v>632</v>
      </c>
      <c r="I129" s="294" t="s">
        <v>622</v>
      </c>
      <c r="J129" s="294">
        <v>15</v>
      </c>
      <c r="K129" s="342"/>
    </row>
    <row r="130" s="1" customFormat="1" ht="15" customHeight="1">
      <c r="B130" s="339"/>
      <c r="C130" s="320" t="s">
        <v>633</v>
      </c>
      <c r="D130" s="320"/>
      <c r="E130" s="320"/>
      <c r="F130" s="321" t="s">
        <v>626</v>
      </c>
      <c r="G130" s="320"/>
      <c r="H130" s="320" t="s">
        <v>634</v>
      </c>
      <c r="I130" s="320" t="s">
        <v>622</v>
      </c>
      <c r="J130" s="320">
        <v>15</v>
      </c>
      <c r="K130" s="342"/>
    </row>
    <row r="131" s="1" customFormat="1" ht="15" customHeight="1">
      <c r="B131" s="339"/>
      <c r="C131" s="320" t="s">
        <v>635</v>
      </c>
      <c r="D131" s="320"/>
      <c r="E131" s="320"/>
      <c r="F131" s="321" t="s">
        <v>626</v>
      </c>
      <c r="G131" s="320"/>
      <c r="H131" s="320" t="s">
        <v>636</v>
      </c>
      <c r="I131" s="320" t="s">
        <v>622</v>
      </c>
      <c r="J131" s="320">
        <v>20</v>
      </c>
      <c r="K131" s="342"/>
    </row>
    <row r="132" s="1" customFormat="1" ht="15" customHeight="1">
      <c r="B132" s="339"/>
      <c r="C132" s="320" t="s">
        <v>637</v>
      </c>
      <c r="D132" s="320"/>
      <c r="E132" s="320"/>
      <c r="F132" s="321" t="s">
        <v>626</v>
      </c>
      <c r="G132" s="320"/>
      <c r="H132" s="320" t="s">
        <v>638</v>
      </c>
      <c r="I132" s="320" t="s">
        <v>622</v>
      </c>
      <c r="J132" s="320">
        <v>20</v>
      </c>
      <c r="K132" s="342"/>
    </row>
    <row r="133" s="1" customFormat="1" ht="15" customHeight="1">
      <c r="B133" s="339"/>
      <c r="C133" s="294" t="s">
        <v>625</v>
      </c>
      <c r="D133" s="294"/>
      <c r="E133" s="294"/>
      <c r="F133" s="317" t="s">
        <v>626</v>
      </c>
      <c r="G133" s="294"/>
      <c r="H133" s="294" t="s">
        <v>660</v>
      </c>
      <c r="I133" s="294" t="s">
        <v>622</v>
      </c>
      <c r="J133" s="294">
        <v>50</v>
      </c>
      <c r="K133" s="342"/>
    </row>
    <row r="134" s="1" customFormat="1" ht="15" customHeight="1">
      <c r="B134" s="339"/>
      <c r="C134" s="294" t="s">
        <v>639</v>
      </c>
      <c r="D134" s="294"/>
      <c r="E134" s="294"/>
      <c r="F134" s="317" t="s">
        <v>626</v>
      </c>
      <c r="G134" s="294"/>
      <c r="H134" s="294" t="s">
        <v>660</v>
      </c>
      <c r="I134" s="294" t="s">
        <v>622</v>
      </c>
      <c r="J134" s="294">
        <v>50</v>
      </c>
      <c r="K134" s="342"/>
    </row>
    <row r="135" s="1" customFormat="1" ht="15" customHeight="1">
      <c r="B135" s="339"/>
      <c r="C135" s="294" t="s">
        <v>645</v>
      </c>
      <c r="D135" s="294"/>
      <c r="E135" s="294"/>
      <c r="F135" s="317" t="s">
        <v>626</v>
      </c>
      <c r="G135" s="294"/>
      <c r="H135" s="294" t="s">
        <v>660</v>
      </c>
      <c r="I135" s="294" t="s">
        <v>622</v>
      </c>
      <c r="J135" s="294">
        <v>50</v>
      </c>
      <c r="K135" s="342"/>
    </row>
    <row r="136" s="1" customFormat="1" ht="15" customHeight="1">
      <c r="B136" s="339"/>
      <c r="C136" s="294" t="s">
        <v>647</v>
      </c>
      <c r="D136" s="294"/>
      <c r="E136" s="294"/>
      <c r="F136" s="317" t="s">
        <v>626</v>
      </c>
      <c r="G136" s="294"/>
      <c r="H136" s="294" t="s">
        <v>660</v>
      </c>
      <c r="I136" s="294" t="s">
        <v>622</v>
      </c>
      <c r="J136" s="294">
        <v>50</v>
      </c>
      <c r="K136" s="342"/>
    </row>
    <row r="137" s="1" customFormat="1" ht="15" customHeight="1">
      <c r="B137" s="339"/>
      <c r="C137" s="294" t="s">
        <v>648</v>
      </c>
      <c r="D137" s="294"/>
      <c r="E137" s="294"/>
      <c r="F137" s="317" t="s">
        <v>626</v>
      </c>
      <c r="G137" s="294"/>
      <c r="H137" s="294" t="s">
        <v>673</v>
      </c>
      <c r="I137" s="294" t="s">
        <v>622</v>
      </c>
      <c r="J137" s="294">
        <v>255</v>
      </c>
      <c r="K137" s="342"/>
    </row>
    <row r="138" s="1" customFormat="1" ht="15" customHeight="1">
      <c r="B138" s="339"/>
      <c r="C138" s="294" t="s">
        <v>650</v>
      </c>
      <c r="D138" s="294"/>
      <c r="E138" s="294"/>
      <c r="F138" s="317" t="s">
        <v>620</v>
      </c>
      <c r="G138" s="294"/>
      <c r="H138" s="294" t="s">
        <v>674</v>
      </c>
      <c r="I138" s="294" t="s">
        <v>652</v>
      </c>
      <c r="J138" s="294"/>
      <c r="K138" s="342"/>
    </row>
    <row r="139" s="1" customFormat="1" ht="15" customHeight="1">
      <c r="B139" s="339"/>
      <c r="C139" s="294" t="s">
        <v>653</v>
      </c>
      <c r="D139" s="294"/>
      <c r="E139" s="294"/>
      <c r="F139" s="317" t="s">
        <v>620</v>
      </c>
      <c r="G139" s="294"/>
      <c r="H139" s="294" t="s">
        <v>675</v>
      </c>
      <c r="I139" s="294" t="s">
        <v>655</v>
      </c>
      <c r="J139" s="294"/>
      <c r="K139" s="342"/>
    </row>
    <row r="140" s="1" customFormat="1" ht="15" customHeight="1">
      <c r="B140" s="339"/>
      <c r="C140" s="294" t="s">
        <v>656</v>
      </c>
      <c r="D140" s="294"/>
      <c r="E140" s="294"/>
      <c r="F140" s="317" t="s">
        <v>620</v>
      </c>
      <c r="G140" s="294"/>
      <c r="H140" s="294" t="s">
        <v>656</v>
      </c>
      <c r="I140" s="294" t="s">
        <v>655</v>
      </c>
      <c r="J140" s="294"/>
      <c r="K140" s="342"/>
    </row>
    <row r="141" s="1" customFormat="1" ht="15" customHeight="1">
      <c r="B141" s="339"/>
      <c r="C141" s="294" t="s">
        <v>37</v>
      </c>
      <c r="D141" s="294"/>
      <c r="E141" s="294"/>
      <c r="F141" s="317" t="s">
        <v>620</v>
      </c>
      <c r="G141" s="294"/>
      <c r="H141" s="294" t="s">
        <v>676</v>
      </c>
      <c r="I141" s="294" t="s">
        <v>655</v>
      </c>
      <c r="J141" s="294"/>
      <c r="K141" s="342"/>
    </row>
    <row r="142" s="1" customFormat="1" ht="15" customHeight="1">
      <c r="B142" s="339"/>
      <c r="C142" s="294" t="s">
        <v>677</v>
      </c>
      <c r="D142" s="294"/>
      <c r="E142" s="294"/>
      <c r="F142" s="317" t="s">
        <v>620</v>
      </c>
      <c r="G142" s="294"/>
      <c r="H142" s="294" t="s">
        <v>678</v>
      </c>
      <c r="I142" s="294" t="s">
        <v>655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679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614</v>
      </c>
      <c r="D148" s="309"/>
      <c r="E148" s="309"/>
      <c r="F148" s="309" t="s">
        <v>615</v>
      </c>
      <c r="G148" s="310"/>
      <c r="H148" s="309" t="s">
        <v>53</v>
      </c>
      <c r="I148" s="309" t="s">
        <v>56</v>
      </c>
      <c r="J148" s="309" t="s">
        <v>616</v>
      </c>
      <c r="K148" s="308"/>
    </row>
    <row r="149" s="1" customFormat="1" ht="17.25" customHeight="1">
      <c r="B149" s="306"/>
      <c r="C149" s="311" t="s">
        <v>617</v>
      </c>
      <c r="D149" s="311"/>
      <c r="E149" s="311"/>
      <c r="F149" s="312" t="s">
        <v>618</v>
      </c>
      <c r="G149" s="313"/>
      <c r="H149" s="311"/>
      <c r="I149" s="311"/>
      <c r="J149" s="311" t="s">
        <v>619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623</v>
      </c>
      <c r="D151" s="294"/>
      <c r="E151" s="294"/>
      <c r="F151" s="347" t="s">
        <v>620</v>
      </c>
      <c r="G151" s="294"/>
      <c r="H151" s="346" t="s">
        <v>660</v>
      </c>
      <c r="I151" s="346" t="s">
        <v>622</v>
      </c>
      <c r="J151" s="346">
        <v>120</v>
      </c>
      <c r="K151" s="342"/>
    </row>
    <row r="152" s="1" customFormat="1" ht="15" customHeight="1">
      <c r="B152" s="319"/>
      <c r="C152" s="346" t="s">
        <v>669</v>
      </c>
      <c r="D152" s="294"/>
      <c r="E152" s="294"/>
      <c r="F152" s="347" t="s">
        <v>620</v>
      </c>
      <c r="G152" s="294"/>
      <c r="H152" s="346" t="s">
        <v>680</v>
      </c>
      <c r="I152" s="346" t="s">
        <v>622</v>
      </c>
      <c r="J152" s="346" t="s">
        <v>671</v>
      </c>
      <c r="K152" s="342"/>
    </row>
    <row r="153" s="1" customFormat="1" ht="15" customHeight="1">
      <c r="B153" s="319"/>
      <c r="C153" s="346" t="s">
        <v>568</v>
      </c>
      <c r="D153" s="294"/>
      <c r="E153" s="294"/>
      <c r="F153" s="347" t="s">
        <v>620</v>
      </c>
      <c r="G153" s="294"/>
      <c r="H153" s="346" t="s">
        <v>681</v>
      </c>
      <c r="I153" s="346" t="s">
        <v>622</v>
      </c>
      <c r="J153" s="346" t="s">
        <v>671</v>
      </c>
      <c r="K153" s="342"/>
    </row>
    <row r="154" s="1" customFormat="1" ht="15" customHeight="1">
      <c r="B154" s="319"/>
      <c r="C154" s="346" t="s">
        <v>625</v>
      </c>
      <c r="D154" s="294"/>
      <c r="E154" s="294"/>
      <c r="F154" s="347" t="s">
        <v>626</v>
      </c>
      <c r="G154" s="294"/>
      <c r="H154" s="346" t="s">
        <v>660</v>
      </c>
      <c r="I154" s="346" t="s">
        <v>622</v>
      </c>
      <c r="J154" s="346">
        <v>50</v>
      </c>
      <c r="K154" s="342"/>
    </row>
    <row r="155" s="1" customFormat="1" ht="15" customHeight="1">
      <c r="B155" s="319"/>
      <c r="C155" s="346" t="s">
        <v>628</v>
      </c>
      <c r="D155" s="294"/>
      <c r="E155" s="294"/>
      <c r="F155" s="347" t="s">
        <v>620</v>
      </c>
      <c r="G155" s="294"/>
      <c r="H155" s="346" t="s">
        <v>660</v>
      </c>
      <c r="I155" s="346" t="s">
        <v>630</v>
      </c>
      <c r="J155" s="346"/>
      <c r="K155" s="342"/>
    </row>
    <row r="156" s="1" customFormat="1" ht="15" customHeight="1">
      <c r="B156" s="319"/>
      <c r="C156" s="346" t="s">
        <v>639</v>
      </c>
      <c r="D156" s="294"/>
      <c r="E156" s="294"/>
      <c r="F156" s="347" t="s">
        <v>626</v>
      </c>
      <c r="G156" s="294"/>
      <c r="H156" s="346" t="s">
        <v>660</v>
      </c>
      <c r="I156" s="346" t="s">
        <v>622</v>
      </c>
      <c r="J156" s="346">
        <v>50</v>
      </c>
      <c r="K156" s="342"/>
    </row>
    <row r="157" s="1" customFormat="1" ht="15" customHeight="1">
      <c r="B157" s="319"/>
      <c r="C157" s="346" t="s">
        <v>647</v>
      </c>
      <c r="D157" s="294"/>
      <c r="E157" s="294"/>
      <c r="F157" s="347" t="s">
        <v>626</v>
      </c>
      <c r="G157" s="294"/>
      <c r="H157" s="346" t="s">
        <v>660</v>
      </c>
      <c r="I157" s="346" t="s">
        <v>622</v>
      </c>
      <c r="J157" s="346">
        <v>50</v>
      </c>
      <c r="K157" s="342"/>
    </row>
    <row r="158" s="1" customFormat="1" ht="15" customHeight="1">
      <c r="B158" s="319"/>
      <c r="C158" s="346" t="s">
        <v>645</v>
      </c>
      <c r="D158" s="294"/>
      <c r="E158" s="294"/>
      <c r="F158" s="347" t="s">
        <v>626</v>
      </c>
      <c r="G158" s="294"/>
      <c r="H158" s="346" t="s">
        <v>660</v>
      </c>
      <c r="I158" s="346" t="s">
        <v>622</v>
      </c>
      <c r="J158" s="346">
        <v>50</v>
      </c>
      <c r="K158" s="342"/>
    </row>
    <row r="159" s="1" customFormat="1" ht="15" customHeight="1">
      <c r="B159" s="319"/>
      <c r="C159" s="346" t="s">
        <v>86</v>
      </c>
      <c r="D159" s="294"/>
      <c r="E159" s="294"/>
      <c r="F159" s="347" t="s">
        <v>620</v>
      </c>
      <c r="G159" s="294"/>
      <c r="H159" s="346" t="s">
        <v>682</v>
      </c>
      <c r="I159" s="346" t="s">
        <v>622</v>
      </c>
      <c r="J159" s="346" t="s">
        <v>683</v>
      </c>
      <c r="K159" s="342"/>
    </row>
    <row r="160" s="1" customFormat="1" ht="15" customHeight="1">
      <c r="B160" s="319"/>
      <c r="C160" s="346" t="s">
        <v>684</v>
      </c>
      <c r="D160" s="294"/>
      <c r="E160" s="294"/>
      <c r="F160" s="347" t="s">
        <v>620</v>
      </c>
      <c r="G160" s="294"/>
      <c r="H160" s="346" t="s">
        <v>685</v>
      </c>
      <c r="I160" s="346" t="s">
        <v>655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686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614</v>
      </c>
      <c r="D166" s="309"/>
      <c r="E166" s="309"/>
      <c r="F166" s="309" t="s">
        <v>615</v>
      </c>
      <c r="G166" s="351"/>
      <c r="H166" s="352" t="s">
        <v>53</v>
      </c>
      <c r="I166" s="352" t="s">
        <v>56</v>
      </c>
      <c r="J166" s="309" t="s">
        <v>616</v>
      </c>
      <c r="K166" s="286"/>
    </row>
    <row r="167" s="1" customFormat="1" ht="17.25" customHeight="1">
      <c r="B167" s="287"/>
      <c r="C167" s="311" t="s">
        <v>617</v>
      </c>
      <c r="D167" s="311"/>
      <c r="E167" s="311"/>
      <c r="F167" s="312" t="s">
        <v>618</v>
      </c>
      <c r="G167" s="353"/>
      <c r="H167" s="354"/>
      <c r="I167" s="354"/>
      <c r="J167" s="311" t="s">
        <v>619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623</v>
      </c>
      <c r="D169" s="294"/>
      <c r="E169" s="294"/>
      <c r="F169" s="317" t="s">
        <v>620</v>
      </c>
      <c r="G169" s="294"/>
      <c r="H169" s="294" t="s">
        <v>660</v>
      </c>
      <c r="I169" s="294" t="s">
        <v>622</v>
      </c>
      <c r="J169" s="294">
        <v>120</v>
      </c>
      <c r="K169" s="342"/>
    </row>
    <row r="170" s="1" customFormat="1" ht="15" customHeight="1">
      <c r="B170" s="319"/>
      <c r="C170" s="294" t="s">
        <v>669</v>
      </c>
      <c r="D170" s="294"/>
      <c r="E170" s="294"/>
      <c r="F170" s="317" t="s">
        <v>620</v>
      </c>
      <c r="G170" s="294"/>
      <c r="H170" s="294" t="s">
        <v>670</v>
      </c>
      <c r="I170" s="294" t="s">
        <v>622</v>
      </c>
      <c r="J170" s="294" t="s">
        <v>671</v>
      </c>
      <c r="K170" s="342"/>
    </row>
    <row r="171" s="1" customFormat="1" ht="15" customHeight="1">
      <c r="B171" s="319"/>
      <c r="C171" s="294" t="s">
        <v>568</v>
      </c>
      <c r="D171" s="294"/>
      <c r="E171" s="294"/>
      <c r="F171" s="317" t="s">
        <v>620</v>
      </c>
      <c r="G171" s="294"/>
      <c r="H171" s="294" t="s">
        <v>687</v>
      </c>
      <c r="I171" s="294" t="s">
        <v>622</v>
      </c>
      <c r="J171" s="294" t="s">
        <v>671</v>
      </c>
      <c r="K171" s="342"/>
    </row>
    <row r="172" s="1" customFormat="1" ht="15" customHeight="1">
      <c r="B172" s="319"/>
      <c r="C172" s="294" t="s">
        <v>625</v>
      </c>
      <c r="D172" s="294"/>
      <c r="E172" s="294"/>
      <c r="F172" s="317" t="s">
        <v>626</v>
      </c>
      <c r="G172" s="294"/>
      <c r="H172" s="294" t="s">
        <v>687</v>
      </c>
      <c r="I172" s="294" t="s">
        <v>622</v>
      </c>
      <c r="J172" s="294">
        <v>50</v>
      </c>
      <c r="K172" s="342"/>
    </row>
    <row r="173" s="1" customFormat="1" ht="15" customHeight="1">
      <c r="B173" s="319"/>
      <c r="C173" s="294" t="s">
        <v>628</v>
      </c>
      <c r="D173" s="294"/>
      <c r="E173" s="294"/>
      <c r="F173" s="317" t="s">
        <v>620</v>
      </c>
      <c r="G173" s="294"/>
      <c r="H173" s="294" t="s">
        <v>687</v>
      </c>
      <c r="I173" s="294" t="s">
        <v>630</v>
      </c>
      <c r="J173" s="294"/>
      <c r="K173" s="342"/>
    </row>
    <row r="174" s="1" customFormat="1" ht="15" customHeight="1">
      <c r="B174" s="319"/>
      <c r="C174" s="294" t="s">
        <v>639</v>
      </c>
      <c r="D174" s="294"/>
      <c r="E174" s="294"/>
      <c r="F174" s="317" t="s">
        <v>626</v>
      </c>
      <c r="G174" s="294"/>
      <c r="H174" s="294" t="s">
        <v>687</v>
      </c>
      <c r="I174" s="294" t="s">
        <v>622</v>
      </c>
      <c r="J174" s="294">
        <v>50</v>
      </c>
      <c r="K174" s="342"/>
    </row>
    <row r="175" s="1" customFormat="1" ht="15" customHeight="1">
      <c r="B175" s="319"/>
      <c r="C175" s="294" t="s">
        <v>647</v>
      </c>
      <c r="D175" s="294"/>
      <c r="E175" s="294"/>
      <c r="F175" s="317" t="s">
        <v>626</v>
      </c>
      <c r="G175" s="294"/>
      <c r="H175" s="294" t="s">
        <v>687</v>
      </c>
      <c r="I175" s="294" t="s">
        <v>622</v>
      </c>
      <c r="J175" s="294">
        <v>50</v>
      </c>
      <c r="K175" s="342"/>
    </row>
    <row r="176" s="1" customFormat="1" ht="15" customHeight="1">
      <c r="B176" s="319"/>
      <c r="C176" s="294" t="s">
        <v>645</v>
      </c>
      <c r="D176" s="294"/>
      <c r="E176" s="294"/>
      <c r="F176" s="317" t="s">
        <v>626</v>
      </c>
      <c r="G176" s="294"/>
      <c r="H176" s="294" t="s">
        <v>687</v>
      </c>
      <c r="I176" s="294" t="s">
        <v>622</v>
      </c>
      <c r="J176" s="294">
        <v>50</v>
      </c>
      <c r="K176" s="342"/>
    </row>
    <row r="177" s="1" customFormat="1" ht="15" customHeight="1">
      <c r="B177" s="319"/>
      <c r="C177" s="294" t="s">
        <v>104</v>
      </c>
      <c r="D177" s="294"/>
      <c r="E177" s="294"/>
      <c r="F177" s="317" t="s">
        <v>620</v>
      </c>
      <c r="G177" s="294"/>
      <c r="H177" s="294" t="s">
        <v>688</v>
      </c>
      <c r="I177" s="294" t="s">
        <v>689</v>
      </c>
      <c r="J177" s="294"/>
      <c r="K177" s="342"/>
    </row>
    <row r="178" s="1" customFormat="1" ht="15" customHeight="1">
      <c r="B178" s="319"/>
      <c r="C178" s="294" t="s">
        <v>56</v>
      </c>
      <c r="D178" s="294"/>
      <c r="E178" s="294"/>
      <c r="F178" s="317" t="s">
        <v>620</v>
      </c>
      <c r="G178" s="294"/>
      <c r="H178" s="294" t="s">
        <v>690</v>
      </c>
      <c r="I178" s="294" t="s">
        <v>691</v>
      </c>
      <c r="J178" s="294">
        <v>1</v>
      </c>
      <c r="K178" s="342"/>
    </row>
    <row r="179" s="1" customFormat="1" ht="15" customHeight="1">
      <c r="B179" s="319"/>
      <c r="C179" s="294" t="s">
        <v>52</v>
      </c>
      <c r="D179" s="294"/>
      <c r="E179" s="294"/>
      <c r="F179" s="317" t="s">
        <v>620</v>
      </c>
      <c r="G179" s="294"/>
      <c r="H179" s="294" t="s">
        <v>692</v>
      </c>
      <c r="I179" s="294" t="s">
        <v>622</v>
      </c>
      <c r="J179" s="294">
        <v>20</v>
      </c>
      <c r="K179" s="342"/>
    </row>
    <row r="180" s="1" customFormat="1" ht="15" customHeight="1">
      <c r="B180" s="319"/>
      <c r="C180" s="294" t="s">
        <v>53</v>
      </c>
      <c r="D180" s="294"/>
      <c r="E180" s="294"/>
      <c r="F180" s="317" t="s">
        <v>620</v>
      </c>
      <c r="G180" s="294"/>
      <c r="H180" s="294" t="s">
        <v>693</v>
      </c>
      <c r="I180" s="294" t="s">
        <v>622</v>
      </c>
      <c r="J180" s="294">
        <v>255</v>
      </c>
      <c r="K180" s="342"/>
    </row>
    <row r="181" s="1" customFormat="1" ht="15" customHeight="1">
      <c r="B181" s="319"/>
      <c r="C181" s="294" t="s">
        <v>105</v>
      </c>
      <c r="D181" s="294"/>
      <c r="E181" s="294"/>
      <c r="F181" s="317" t="s">
        <v>620</v>
      </c>
      <c r="G181" s="294"/>
      <c r="H181" s="294" t="s">
        <v>584</v>
      </c>
      <c r="I181" s="294" t="s">
        <v>622</v>
      </c>
      <c r="J181" s="294">
        <v>10</v>
      </c>
      <c r="K181" s="342"/>
    </row>
    <row r="182" s="1" customFormat="1" ht="15" customHeight="1">
      <c r="B182" s="319"/>
      <c r="C182" s="294" t="s">
        <v>106</v>
      </c>
      <c r="D182" s="294"/>
      <c r="E182" s="294"/>
      <c r="F182" s="317" t="s">
        <v>620</v>
      </c>
      <c r="G182" s="294"/>
      <c r="H182" s="294" t="s">
        <v>694</v>
      </c>
      <c r="I182" s="294" t="s">
        <v>655</v>
      </c>
      <c r="J182" s="294"/>
      <c r="K182" s="342"/>
    </row>
    <row r="183" s="1" customFormat="1" ht="15" customHeight="1">
      <c r="B183" s="319"/>
      <c r="C183" s="294" t="s">
        <v>695</v>
      </c>
      <c r="D183" s="294"/>
      <c r="E183" s="294"/>
      <c r="F183" s="317" t="s">
        <v>620</v>
      </c>
      <c r="G183" s="294"/>
      <c r="H183" s="294" t="s">
        <v>696</v>
      </c>
      <c r="I183" s="294" t="s">
        <v>655</v>
      </c>
      <c r="J183" s="294"/>
      <c r="K183" s="342"/>
    </row>
    <row r="184" s="1" customFormat="1" ht="15" customHeight="1">
      <c r="B184" s="319"/>
      <c r="C184" s="294" t="s">
        <v>684</v>
      </c>
      <c r="D184" s="294"/>
      <c r="E184" s="294"/>
      <c r="F184" s="317" t="s">
        <v>620</v>
      </c>
      <c r="G184" s="294"/>
      <c r="H184" s="294" t="s">
        <v>697</v>
      </c>
      <c r="I184" s="294" t="s">
        <v>655</v>
      </c>
      <c r="J184" s="294"/>
      <c r="K184" s="342"/>
    </row>
    <row r="185" s="1" customFormat="1" ht="15" customHeight="1">
      <c r="B185" s="319"/>
      <c r="C185" s="294" t="s">
        <v>108</v>
      </c>
      <c r="D185" s="294"/>
      <c r="E185" s="294"/>
      <c r="F185" s="317" t="s">
        <v>626</v>
      </c>
      <c r="G185" s="294"/>
      <c r="H185" s="294" t="s">
        <v>698</v>
      </c>
      <c r="I185" s="294" t="s">
        <v>622</v>
      </c>
      <c r="J185" s="294">
        <v>50</v>
      </c>
      <c r="K185" s="342"/>
    </row>
    <row r="186" s="1" customFormat="1" ht="15" customHeight="1">
      <c r="B186" s="319"/>
      <c r="C186" s="294" t="s">
        <v>699</v>
      </c>
      <c r="D186" s="294"/>
      <c r="E186" s="294"/>
      <c r="F186" s="317" t="s">
        <v>626</v>
      </c>
      <c r="G186" s="294"/>
      <c r="H186" s="294" t="s">
        <v>700</v>
      </c>
      <c r="I186" s="294" t="s">
        <v>701</v>
      </c>
      <c r="J186" s="294"/>
      <c r="K186" s="342"/>
    </row>
    <row r="187" s="1" customFormat="1" ht="15" customHeight="1">
      <c r="B187" s="319"/>
      <c r="C187" s="294" t="s">
        <v>702</v>
      </c>
      <c r="D187" s="294"/>
      <c r="E187" s="294"/>
      <c r="F187" s="317" t="s">
        <v>626</v>
      </c>
      <c r="G187" s="294"/>
      <c r="H187" s="294" t="s">
        <v>703</v>
      </c>
      <c r="I187" s="294" t="s">
        <v>701</v>
      </c>
      <c r="J187" s="294"/>
      <c r="K187" s="342"/>
    </row>
    <row r="188" s="1" customFormat="1" ht="15" customHeight="1">
      <c r="B188" s="319"/>
      <c r="C188" s="294" t="s">
        <v>704</v>
      </c>
      <c r="D188" s="294"/>
      <c r="E188" s="294"/>
      <c r="F188" s="317" t="s">
        <v>626</v>
      </c>
      <c r="G188" s="294"/>
      <c r="H188" s="294" t="s">
        <v>705</v>
      </c>
      <c r="I188" s="294" t="s">
        <v>701</v>
      </c>
      <c r="J188" s="294"/>
      <c r="K188" s="342"/>
    </row>
    <row r="189" s="1" customFormat="1" ht="15" customHeight="1">
      <c r="B189" s="319"/>
      <c r="C189" s="355" t="s">
        <v>706</v>
      </c>
      <c r="D189" s="294"/>
      <c r="E189" s="294"/>
      <c r="F189" s="317" t="s">
        <v>626</v>
      </c>
      <c r="G189" s="294"/>
      <c r="H189" s="294" t="s">
        <v>707</v>
      </c>
      <c r="I189" s="294" t="s">
        <v>708</v>
      </c>
      <c r="J189" s="356" t="s">
        <v>709</v>
      </c>
      <c r="K189" s="342"/>
    </row>
    <row r="190" s="1" customFormat="1" ht="15" customHeight="1">
      <c r="B190" s="319"/>
      <c r="C190" s="355" t="s">
        <v>41</v>
      </c>
      <c r="D190" s="294"/>
      <c r="E190" s="294"/>
      <c r="F190" s="317" t="s">
        <v>620</v>
      </c>
      <c r="G190" s="294"/>
      <c r="H190" s="291" t="s">
        <v>710</v>
      </c>
      <c r="I190" s="294" t="s">
        <v>711</v>
      </c>
      <c r="J190" s="294"/>
      <c r="K190" s="342"/>
    </row>
    <row r="191" s="1" customFormat="1" ht="15" customHeight="1">
      <c r="B191" s="319"/>
      <c r="C191" s="355" t="s">
        <v>712</v>
      </c>
      <c r="D191" s="294"/>
      <c r="E191" s="294"/>
      <c r="F191" s="317" t="s">
        <v>620</v>
      </c>
      <c r="G191" s="294"/>
      <c r="H191" s="294" t="s">
        <v>713</v>
      </c>
      <c r="I191" s="294" t="s">
        <v>655</v>
      </c>
      <c r="J191" s="294"/>
      <c r="K191" s="342"/>
    </row>
    <row r="192" s="1" customFormat="1" ht="15" customHeight="1">
      <c r="B192" s="319"/>
      <c r="C192" s="355" t="s">
        <v>714</v>
      </c>
      <c r="D192" s="294"/>
      <c r="E192" s="294"/>
      <c r="F192" s="317" t="s">
        <v>620</v>
      </c>
      <c r="G192" s="294"/>
      <c r="H192" s="294" t="s">
        <v>715</v>
      </c>
      <c r="I192" s="294" t="s">
        <v>655</v>
      </c>
      <c r="J192" s="294"/>
      <c r="K192" s="342"/>
    </row>
    <row r="193" s="1" customFormat="1" ht="15" customHeight="1">
      <c r="B193" s="319"/>
      <c r="C193" s="355" t="s">
        <v>716</v>
      </c>
      <c r="D193" s="294"/>
      <c r="E193" s="294"/>
      <c r="F193" s="317" t="s">
        <v>626</v>
      </c>
      <c r="G193" s="294"/>
      <c r="H193" s="294" t="s">
        <v>717</v>
      </c>
      <c r="I193" s="294" t="s">
        <v>655</v>
      </c>
      <c r="J193" s="294"/>
      <c r="K193" s="342"/>
    </row>
    <row r="194" s="1" customFormat="1" ht="15" customHeight="1">
      <c r="B194" s="348"/>
      <c r="C194" s="357"/>
      <c r="D194" s="328"/>
      <c r="E194" s="328"/>
      <c r="F194" s="328"/>
      <c r="G194" s="328"/>
      <c r="H194" s="328"/>
      <c r="I194" s="328"/>
      <c r="J194" s="328"/>
      <c r="K194" s="349"/>
    </row>
    <row r="195" s="1" customFormat="1" ht="18.75" customHeight="1">
      <c r="B195" s="330"/>
      <c r="C195" s="340"/>
      <c r="D195" s="340"/>
      <c r="E195" s="340"/>
      <c r="F195" s="350"/>
      <c r="G195" s="340"/>
      <c r="H195" s="340"/>
      <c r="I195" s="340"/>
      <c r="J195" s="340"/>
      <c r="K195" s="330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718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8" t="s">
        <v>719</v>
      </c>
      <c r="D200" s="358"/>
      <c r="E200" s="358"/>
      <c r="F200" s="358" t="s">
        <v>720</v>
      </c>
      <c r="G200" s="359"/>
      <c r="H200" s="358" t="s">
        <v>721</v>
      </c>
      <c r="I200" s="358"/>
      <c r="J200" s="358"/>
      <c r="K200" s="286"/>
    </row>
    <row r="201" s="1" customFormat="1" ht="5.25" customHeight="1">
      <c r="B201" s="319"/>
      <c r="C201" s="314"/>
      <c r="D201" s="314"/>
      <c r="E201" s="314"/>
      <c r="F201" s="314"/>
      <c r="G201" s="340"/>
      <c r="H201" s="314"/>
      <c r="I201" s="314"/>
      <c r="J201" s="314"/>
      <c r="K201" s="342"/>
    </row>
    <row r="202" s="1" customFormat="1" ht="15" customHeight="1">
      <c r="B202" s="319"/>
      <c r="C202" s="294" t="s">
        <v>711</v>
      </c>
      <c r="D202" s="294"/>
      <c r="E202" s="294"/>
      <c r="F202" s="317" t="s">
        <v>42</v>
      </c>
      <c r="G202" s="294"/>
      <c r="H202" s="294" t="s">
        <v>722</v>
      </c>
      <c r="I202" s="294"/>
      <c r="J202" s="294"/>
      <c r="K202" s="342"/>
    </row>
    <row r="203" s="1" customFormat="1" ht="15" customHeight="1">
      <c r="B203" s="319"/>
      <c r="C203" s="294"/>
      <c r="D203" s="294"/>
      <c r="E203" s="294"/>
      <c r="F203" s="317" t="s">
        <v>43</v>
      </c>
      <c r="G203" s="294"/>
      <c r="H203" s="294" t="s">
        <v>723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46</v>
      </c>
      <c r="G204" s="294"/>
      <c r="H204" s="294" t="s">
        <v>724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44</v>
      </c>
      <c r="G205" s="294"/>
      <c r="H205" s="294" t="s">
        <v>725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45</v>
      </c>
      <c r="G206" s="294"/>
      <c r="H206" s="294" t="s">
        <v>726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/>
      <c r="G207" s="294"/>
      <c r="H207" s="294"/>
      <c r="I207" s="294"/>
      <c r="J207" s="294"/>
      <c r="K207" s="342"/>
    </row>
    <row r="208" s="1" customFormat="1" ht="15" customHeight="1">
      <c r="B208" s="319"/>
      <c r="C208" s="294" t="s">
        <v>667</v>
      </c>
      <c r="D208" s="294"/>
      <c r="E208" s="294"/>
      <c r="F208" s="317" t="s">
        <v>78</v>
      </c>
      <c r="G208" s="294"/>
      <c r="H208" s="294" t="s">
        <v>727</v>
      </c>
      <c r="I208" s="294"/>
      <c r="J208" s="294"/>
      <c r="K208" s="342"/>
    </row>
    <row r="209" s="1" customFormat="1" ht="15" customHeight="1">
      <c r="B209" s="319"/>
      <c r="C209" s="294"/>
      <c r="D209" s="294"/>
      <c r="E209" s="294"/>
      <c r="F209" s="317" t="s">
        <v>562</v>
      </c>
      <c r="G209" s="294"/>
      <c r="H209" s="294" t="s">
        <v>563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560</v>
      </c>
      <c r="G210" s="294"/>
      <c r="H210" s="294" t="s">
        <v>728</v>
      </c>
      <c r="I210" s="294"/>
      <c r="J210" s="294"/>
      <c r="K210" s="342"/>
    </row>
    <row r="211" s="1" customFormat="1" ht="15" customHeight="1">
      <c r="B211" s="360"/>
      <c r="C211" s="294"/>
      <c r="D211" s="294"/>
      <c r="E211" s="294"/>
      <c r="F211" s="317" t="s">
        <v>564</v>
      </c>
      <c r="G211" s="355"/>
      <c r="H211" s="346" t="s">
        <v>565</v>
      </c>
      <c r="I211" s="346"/>
      <c r="J211" s="346"/>
      <c r="K211" s="361"/>
    </row>
    <row r="212" s="1" customFormat="1" ht="15" customHeight="1">
      <c r="B212" s="360"/>
      <c r="C212" s="294"/>
      <c r="D212" s="294"/>
      <c r="E212" s="294"/>
      <c r="F212" s="317" t="s">
        <v>566</v>
      </c>
      <c r="G212" s="355"/>
      <c r="H212" s="346" t="s">
        <v>729</v>
      </c>
      <c r="I212" s="346"/>
      <c r="J212" s="346"/>
      <c r="K212" s="361"/>
    </row>
    <row r="213" s="1" customFormat="1" ht="15" customHeight="1">
      <c r="B213" s="360"/>
      <c r="C213" s="294"/>
      <c r="D213" s="294"/>
      <c r="E213" s="294"/>
      <c r="F213" s="317"/>
      <c r="G213" s="355"/>
      <c r="H213" s="346"/>
      <c r="I213" s="346"/>
      <c r="J213" s="346"/>
      <c r="K213" s="361"/>
    </row>
    <row r="214" s="1" customFormat="1" ht="15" customHeight="1">
      <c r="B214" s="360"/>
      <c r="C214" s="294" t="s">
        <v>691</v>
      </c>
      <c r="D214" s="294"/>
      <c r="E214" s="294"/>
      <c r="F214" s="317">
        <v>1</v>
      </c>
      <c r="G214" s="355"/>
      <c r="H214" s="346" t="s">
        <v>730</v>
      </c>
      <c r="I214" s="346"/>
      <c r="J214" s="346"/>
      <c r="K214" s="361"/>
    </row>
    <row r="215" s="1" customFormat="1" ht="15" customHeight="1">
      <c r="B215" s="360"/>
      <c r="C215" s="294"/>
      <c r="D215" s="294"/>
      <c r="E215" s="294"/>
      <c r="F215" s="317">
        <v>2</v>
      </c>
      <c r="G215" s="355"/>
      <c r="H215" s="346" t="s">
        <v>731</v>
      </c>
      <c r="I215" s="346"/>
      <c r="J215" s="346"/>
      <c r="K215" s="361"/>
    </row>
    <row r="216" s="1" customFormat="1" ht="15" customHeight="1">
      <c r="B216" s="360"/>
      <c r="C216" s="294"/>
      <c r="D216" s="294"/>
      <c r="E216" s="294"/>
      <c r="F216" s="317">
        <v>3</v>
      </c>
      <c r="G216" s="355"/>
      <c r="H216" s="346" t="s">
        <v>732</v>
      </c>
      <c r="I216" s="346"/>
      <c r="J216" s="346"/>
      <c r="K216" s="361"/>
    </row>
    <row r="217" s="1" customFormat="1" ht="15" customHeight="1">
      <c r="B217" s="360"/>
      <c r="C217" s="294"/>
      <c r="D217" s="294"/>
      <c r="E217" s="294"/>
      <c r="F217" s="317">
        <v>4</v>
      </c>
      <c r="G217" s="355"/>
      <c r="H217" s="346" t="s">
        <v>733</v>
      </c>
      <c r="I217" s="346"/>
      <c r="J217" s="346"/>
      <c r="K217" s="361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2022-04-06T10:56:57Z</dcterms:created>
  <dcterms:modified xsi:type="dcterms:W3CDTF">2022-04-06T10:57:03Z</dcterms:modified>
</cp:coreProperties>
</file>