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rger.URAD\Desktop\"/>
    </mc:Choice>
  </mc:AlternateContent>
  <xr:revisionPtr revIDLastSave="0" documentId="8_{F52567CD-42F4-4CB3-9231-C5118C3DA1AB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Rekapitulace stavby" sheetId="1" r:id="rId1"/>
    <sheet name="035 - Stanoviště kontejne..." sheetId="2" r:id="rId2"/>
    <sheet name="Pokyny pro vyplnění" sheetId="3" r:id="rId3"/>
  </sheets>
  <definedNames>
    <definedName name="_FilterDatabase_0" localSheetId="1">'035 - Stanoviště kontejne...'!$C$80:$K$140</definedName>
    <definedName name="_xlnm._FilterDatabase" localSheetId="1">'035 - Stanoviště kontejne...'!$C$80:$K$140</definedName>
    <definedName name="_xlnm.Print_Titles" localSheetId="1">'035 - Stanoviště kontejne...'!$80:$80</definedName>
    <definedName name="_xlnm.Print_Titles" localSheetId="0">'Rekapitulace stavby'!$49:$49</definedName>
    <definedName name="Print_Area_0" localSheetId="1">'035 - Stanoviště kontejne...'!$C$4:$J$34,'035 - Stanoviště kontejne...'!$C$40:$J$64,'035 - Stanoviště kontejne...'!$C$70:$K$140</definedName>
    <definedName name="Print_Area_0" localSheetId="2">'Pokyny pro vyplnění'!$B$2:$K$69,'Pokyny pro vyplnění'!$B$72:$K$116,'Pokyny pro vyplnění'!$B$119:$K$188,'Pokyny pro vyplnění'!$B$196:$K$216</definedName>
    <definedName name="Print_Area_0" localSheetId="0">'Rekapitulace stavby'!$D$4:$AO$33,'Rekapitulace stavby'!$C$39:$AQ$53</definedName>
    <definedName name="Print_Titles_0" localSheetId="1">'035 - Stanoviště kontejne...'!$80:$80</definedName>
    <definedName name="Print_Titles_0" localSheetId="0">'Rekapitulace stavby'!$49:$49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140" i="2" l="1"/>
  <c r="BI140" i="2"/>
  <c r="BH140" i="2"/>
  <c r="BG140" i="2"/>
  <c r="BF140" i="2"/>
  <c r="T140" i="2"/>
  <c r="R140" i="2"/>
  <c r="R139" i="2" s="1"/>
  <c r="R138" i="2" s="1"/>
  <c r="P140" i="2"/>
  <c r="J140" i="2"/>
  <c r="BE140" i="2" s="1"/>
  <c r="BK139" i="2"/>
  <c r="T139" i="2"/>
  <c r="T138" i="2" s="1"/>
  <c r="P139" i="2"/>
  <c r="P138" i="2" s="1"/>
  <c r="J139" i="2"/>
  <c r="BK138" i="2"/>
  <c r="J138" i="2"/>
  <c r="BK137" i="2"/>
  <c r="BI137" i="2"/>
  <c r="BH137" i="2"/>
  <c r="BG137" i="2"/>
  <c r="BF137" i="2"/>
  <c r="T137" i="2"/>
  <c r="R137" i="2"/>
  <c r="P137" i="2"/>
  <c r="J137" i="2"/>
  <c r="BE137" i="2" s="1"/>
  <c r="BK135" i="2"/>
  <c r="BI135" i="2"/>
  <c r="BH135" i="2"/>
  <c r="BG135" i="2"/>
  <c r="BF135" i="2"/>
  <c r="T135" i="2"/>
  <c r="R135" i="2"/>
  <c r="P135" i="2"/>
  <c r="J135" i="2"/>
  <c r="BE135" i="2" s="1"/>
  <c r="BK133" i="2"/>
  <c r="BI133" i="2"/>
  <c r="BH133" i="2"/>
  <c r="BG133" i="2"/>
  <c r="BF133" i="2"/>
  <c r="T133" i="2"/>
  <c r="R133" i="2"/>
  <c r="P133" i="2"/>
  <c r="J133" i="2"/>
  <c r="BE133" i="2" s="1"/>
  <c r="BK132" i="2"/>
  <c r="BI132" i="2"/>
  <c r="BH132" i="2"/>
  <c r="BG132" i="2"/>
  <c r="BF132" i="2"/>
  <c r="T132" i="2"/>
  <c r="R132" i="2"/>
  <c r="R131" i="2" s="1"/>
  <c r="R130" i="2" s="1"/>
  <c r="P132" i="2"/>
  <c r="J132" i="2"/>
  <c r="BE132" i="2" s="1"/>
  <c r="BK131" i="2"/>
  <c r="T131" i="2"/>
  <c r="T130" i="2" s="1"/>
  <c r="P131" i="2"/>
  <c r="P130" i="2" s="1"/>
  <c r="J131" i="2"/>
  <c r="BK130" i="2"/>
  <c r="J130" i="2"/>
  <c r="BK129" i="2"/>
  <c r="BI129" i="2"/>
  <c r="BH129" i="2"/>
  <c r="BG129" i="2"/>
  <c r="BF129" i="2"/>
  <c r="T129" i="2"/>
  <c r="R129" i="2"/>
  <c r="R128" i="2" s="1"/>
  <c r="P129" i="2"/>
  <c r="J129" i="2"/>
  <c r="BE129" i="2" s="1"/>
  <c r="BK128" i="2"/>
  <c r="T128" i="2"/>
  <c r="P128" i="2"/>
  <c r="J128" i="2"/>
  <c r="BK127" i="2"/>
  <c r="BI127" i="2"/>
  <c r="BH127" i="2"/>
  <c r="BG127" i="2"/>
  <c r="BF127" i="2"/>
  <c r="T127" i="2"/>
  <c r="R127" i="2"/>
  <c r="P127" i="2"/>
  <c r="J127" i="2"/>
  <c r="BE127" i="2" s="1"/>
  <c r="BK125" i="2"/>
  <c r="BI125" i="2"/>
  <c r="BH125" i="2"/>
  <c r="BG125" i="2"/>
  <c r="BF125" i="2"/>
  <c r="T125" i="2"/>
  <c r="R125" i="2"/>
  <c r="P125" i="2"/>
  <c r="J125" i="2"/>
  <c r="BE125" i="2" s="1"/>
  <c r="BK124" i="2"/>
  <c r="BI124" i="2"/>
  <c r="BH124" i="2"/>
  <c r="BG124" i="2"/>
  <c r="BF124" i="2"/>
  <c r="T124" i="2"/>
  <c r="R124" i="2"/>
  <c r="R123" i="2" s="1"/>
  <c r="P124" i="2"/>
  <c r="J124" i="2"/>
  <c r="BE124" i="2" s="1"/>
  <c r="BK123" i="2"/>
  <c r="T123" i="2"/>
  <c r="P123" i="2"/>
  <c r="J123" i="2"/>
  <c r="BK121" i="2"/>
  <c r="BI121" i="2"/>
  <c r="BH121" i="2"/>
  <c r="BG121" i="2"/>
  <c r="BF121" i="2"/>
  <c r="T121" i="2"/>
  <c r="R121" i="2"/>
  <c r="P121" i="2"/>
  <c r="J121" i="2"/>
  <c r="BE121" i="2" s="1"/>
  <c r="BK119" i="2"/>
  <c r="BI119" i="2"/>
  <c r="BH119" i="2"/>
  <c r="BG119" i="2"/>
  <c r="BF119" i="2"/>
  <c r="T119" i="2"/>
  <c r="R119" i="2"/>
  <c r="P119" i="2"/>
  <c r="J119" i="2"/>
  <c r="BE119" i="2" s="1"/>
  <c r="BK116" i="2"/>
  <c r="BI116" i="2"/>
  <c r="BH116" i="2"/>
  <c r="BG116" i="2"/>
  <c r="BF116" i="2"/>
  <c r="T116" i="2"/>
  <c r="R116" i="2"/>
  <c r="P116" i="2"/>
  <c r="J116" i="2"/>
  <c r="BE116" i="2" s="1"/>
  <c r="BK114" i="2"/>
  <c r="BI114" i="2"/>
  <c r="BH114" i="2"/>
  <c r="BG114" i="2"/>
  <c r="BF114" i="2"/>
  <c r="T114" i="2"/>
  <c r="R114" i="2"/>
  <c r="P114" i="2"/>
  <c r="J114" i="2"/>
  <c r="BE114" i="2" s="1"/>
  <c r="BK112" i="2"/>
  <c r="BI112" i="2"/>
  <c r="BH112" i="2"/>
  <c r="BG112" i="2"/>
  <c r="BF112" i="2"/>
  <c r="T112" i="2"/>
  <c r="R112" i="2"/>
  <c r="P112" i="2"/>
  <c r="J112" i="2"/>
  <c r="BE112" i="2" s="1"/>
  <c r="BK111" i="2"/>
  <c r="BI111" i="2"/>
  <c r="BH111" i="2"/>
  <c r="BG111" i="2"/>
  <c r="BF111" i="2"/>
  <c r="T111" i="2"/>
  <c r="T110" i="2" s="1"/>
  <c r="R111" i="2"/>
  <c r="P111" i="2"/>
  <c r="P110" i="2" s="1"/>
  <c r="J111" i="2"/>
  <c r="BE111" i="2" s="1"/>
  <c r="BK110" i="2"/>
  <c r="R110" i="2"/>
  <c r="J110" i="2"/>
  <c r="BK108" i="2"/>
  <c r="BI108" i="2"/>
  <c r="BH108" i="2"/>
  <c r="BG108" i="2"/>
  <c r="BF108" i="2"/>
  <c r="T108" i="2"/>
  <c r="R108" i="2"/>
  <c r="P108" i="2"/>
  <c r="J108" i="2"/>
  <c r="BE108" i="2" s="1"/>
  <c r="BK107" i="2"/>
  <c r="BI107" i="2"/>
  <c r="BH107" i="2"/>
  <c r="BG107" i="2"/>
  <c r="BF107" i="2"/>
  <c r="T107" i="2"/>
  <c r="R107" i="2"/>
  <c r="P107" i="2"/>
  <c r="J107" i="2"/>
  <c r="BE107" i="2" s="1"/>
  <c r="BK106" i="2"/>
  <c r="BI106" i="2"/>
  <c r="BH106" i="2"/>
  <c r="BG106" i="2"/>
  <c r="BF106" i="2"/>
  <c r="T106" i="2"/>
  <c r="R106" i="2"/>
  <c r="P106" i="2"/>
  <c r="J106" i="2"/>
  <c r="BE106" i="2" s="1"/>
  <c r="BK104" i="2"/>
  <c r="BI104" i="2"/>
  <c r="BH104" i="2"/>
  <c r="BG104" i="2"/>
  <c r="BF104" i="2"/>
  <c r="T104" i="2"/>
  <c r="R104" i="2"/>
  <c r="R103" i="2" s="1"/>
  <c r="P104" i="2"/>
  <c r="J104" i="2"/>
  <c r="BE104" i="2" s="1"/>
  <c r="BK103" i="2"/>
  <c r="T103" i="2"/>
  <c r="P103" i="2"/>
  <c r="J103" i="2"/>
  <c r="BK99" i="2"/>
  <c r="BI99" i="2"/>
  <c r="BH99" i="2"/>
  <c r="BG99" i="2"/>
  <c r="BF99" i="2"/>
  <c r="T99" i="2"/>
  <c r="T98" i="2" s="1"/>
  <c r="R99" i="2"/>
  <c r="P99" i="2"/>
  <c r="P98" i="2" s="1"/>
  <c r="J99" i="2"/>
  <c r="BE99" i="2" s="1"/>
  <c r="BK98" i="2"/>
  <c r="R98" i="2"/>
  <c r="J98" i="2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3" i="2"/>
  <c r="BI93" i="2"/>
  <c r="BH93" i="2"/>
  <c r="BG93" i="2"/>
  <c r="BF93" i="2"/>
  <c r="T93" i="2"/>
  <c r="R93" i="2"/>
  <c r="P93" i="2"/>
  <c r="J93" i="2"/>
  <c r="BE93" i="2" s="1"/>
  <c r="BK91" i="2"/>
  <c r="BI91" i="2"/>
  <c r="BH91" i="2"/>
  <c r="BG91" i="2"/>
  <c r="BF91" i="2"/>
  <c r="T91" i="2"/>
  <c r="R91" i="2"/>
  <c r="P91" i="2"/>
  <c r="J91" i="2"/>
  <c r="BE91" i="2" s="1"/>
  <c r="BK90" i="2"/>
  <c r="BI90" i="2"/>
  <c r="BH90" i="2"/>
  <c r="BG90" i="2"/>
  <c r="BF90" i="2"/>
  <c r="T90" i="2"/>
  <c r="R90" i="2"/>
  <c r="P90" i="2"/>
  <c r="J90" i="2"/>
  <c r="BE90" i="2" s="1"/>
  <c r="BK87" i="2"/>
  <c r="BI87" i="2"/>
  <c r="BH87" i="2"/>
  <c r="BG87" i="2"/>
  <c r="BF87" i="2"/>
  <c r="T87" i="2"/>
  <c r="R87" i="2"/>
  <c r="P87" i="2"/>
  <c r="J87" i="2"/>
  <c r="BE87" i="2" s="1"/>
  <c r="BK86" i="2"/>
  <c r="BI86" i="2"/>
  <c r="BH86" i="2"/>
  <c r="BG86" i="2"/>
  <c r="BF86" i="2"/>
  <c r="T86" i="2"/>
  <c r="R86" i="2"/>
  <c r="P86" i="2"/>
  <c r="J86" i="2"/>
  <c r="BE86" i="2" s="1"/>
  <c r="BK84" i="2"/>
  <c r="BI84" i="2"/>
  <c r="BH84" i="2"/>
  <c r="BG84" i="2"/>
  <c r="BF84" i="2"/>
  <c r="T84" i="2"/>
  <c r="R84" i="2"/>
  <c r="R83" i="2" s="1"/>
  <c r="P84" i="2"/>
  <c r="J84" i="2"/>
  <c r="BE84" i="2" s="1"/>
  <c r="BK83" i="2"/>
  <c r="T83" i="2"/>
  <c r="T82" i="2" s="1"/>
  <c r="P83" i="2"/>
  <c r="P82" i="2" s="1"/>
  <c r="P81" i="2" s="1"/>
  <c r="AU52" i="1" s="1"/>
  <c r="AU51" i="1" s="1"/>
  <c r="J83" i="2"/>
  <c r="BK82" i="2"/>
  <c r="BK81" i="2" s="1"/>
  <c r="J81" i="2" s="1"/>
  <c r="J82" i="2"/>
  <c r="F75" i="2"/>
  <c r="E73" i="2"/>
  <c r="J63" i="2"/>
  <c r="J62" i="2"/>
  <c r="J61" i="2"/>
  <c r="J60" i="2"/>
  <c r="J59" i="2"/>
  <c r="J58" i="2"/>
  <c r="J57" i="2"/>
  <c r="J56" i="2"/>
  <c r="J55" i="2"/>
  <c r="J54" i="2"/>
  <c r="J53" i="2"/>
  <c r="F48" i="2"/>
  <c r="F45" i="2"/>
  <c r="E43" i="2"/>
  <c r="F32" i="2"/>
  <c r="F31" i="2"/>
  <c r="F30" i="2"/>
  <c r="J29" i="2"/>
  <c r="F29" i="2"/>
  <c r="J19" i="2"/>
  <c r="E19" i="2"/>
  <c r="J77" i="2" s="1"/>
  <c r="J18" i="2"/>
  <c r="J16" i="2"/>
  <c r="E16" i="2"/>
  <c r="F78" i="2" s="1"/>
  <c r="J15" i="2"/>
  <c r="J13" i="2"/>
  <c r="E13" i="2"/>
  <c r="F77" i="2" s="1"/>
  <c r="J12" i="2"/>
  <c r="J10" i="2"/>
  <c r="J75" i="2" s="1"/>
  <c r="BD52" i="1"/>
  <c r="BC52" i="1"/>
  <c r="BC51" i="1" s="1"/>
  <c r="BB52" i="1"/>
  <c r="BA52" i="1"/>
  <c r="BA51" i="1" s="1"/>
  <c r="AY52" i="1"/>
  <c r="AX52" i="1"/>
  <c r="AW52" i="1"/>
  <c r="BD51" i="1"/>
  <c r="BB51" i="1"/>
  <c r="AX51" i="1"/>
  <c r="AS51" i="1"/>
  <c r="L47" i="1"/>
  <c r="AM46" i="1"/>
  <c r="L46" i="1"/>
  <c r="AM44" i="1"/>
  <c r="L44" i="1"/>
  <c r="L42" i="1"/>
  <c r="L41" i="1"/>
  <c r="W30" i="1"/>
  <c r="W28" i="1"/>
  <c r="AW51" i="1" l="1"/>
  <c r="AK27" i="1" s="1"/>
  <c r="W27" i="1"/>
  <c r="AY51" i="1"/>
  <c r="W29" i="1"/>
  <c r="J52" i="2"/>
  <c r="J25" i="2"/>
  <c r="T81" i="2"/>
  <c r="J28" i="2"/>
  <c r="AV52" i="1" s="1"/>
  <c r="AT52" i="1" s="1"/>
  <c r="F28" i="2"/>
  <c r="AZ52" i="1" s="1"/>
  <c r="AZ51" i="1" s="1"/>
  <c r="R82" i="2"/>
  <c r="R81" i="2" s="1"/>
  <c r="F47" i="2"/>
  <c r="J45" i="2"/>
  <c r="J47" i="2"/>
  <c r="W26" i="1" l="1"/>
  <c r="AV51" i="1"/>
  <c r="AG52" i="1"/>
  <c r="J34" i="2"/>
  <c r="AG51" i="1" l="1"/>
  <c r="AN52" i="1"/>
  <c r="AK26" i="1"/>
  <c r="AT51" i="1"/>
  <c r="AK23" i="1" l="1"/>
  <c r="AK32" i="1" s="1"/>
  <c r="AN51" i="1"/>
</calcChain>
</file>

<file path=xl/sharedStrings.xml><?xml version="1.0" encoding="utf-8"?>
<sst xmlns="http://schemas.openxmlformats.org/spreadsheetml/2006/main" count="1315" uniqueCount="452">
  <si>
    <t>Export VZ</t>
  </si>
  <si>
    <t>List obsahuje:</t>
  </si>
  <si>
    <t>1) Rekapitulace stavby</t>
  </si>
  <si>
    <t>2) Rekapitulace objektů stavby a soupisů prací</t>
  </si>
  <si>
    <t>3.0</t>
  </si>
  <si>
    <t>False</t>
  </si>
  <si>
    <t>{0edaf274-a732-4662-92bf-0e244d481fde}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</si>
  <si>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</si>
  <si>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</si>
  <si>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</si>
  <si>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</si>
  <si>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</si>
  <si>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</si>
  <si>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</si>
  <si>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</si>
  <si>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035</t>
  </si>
  <si>
    <t>Stavba:</t>
  </si>
  <si>
    <t>Stanoviště kontejnerů pro separovaný odpad ul. Papratná p.č.4438/1, Frenštát p.R</t>
  </si>
  <si>
    <t>KSO:</t>
  </si>
  <si>
    <t>CC-CZ:</t>
  </si>
  <si>
    <t>Místo:</t>
  </si>
  <si>
    <t>Frenštát p.R.</t>
  </si>
  <si>
    <t>Datum:</t>
  </si>
  <si>
    <t>18. 1. 2019</t>
  </si>
  <si>
    <t>Zadavatel:</t>
  </si>
  <si>
    <t>IČ:</t>
  </si>
  <si>
    <t>DIČ:</t>
  </si>
  <si>
    <t>Uchazeč: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</si>
  <si>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</si>
  <si>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</si>
  <si>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</si>
  <si>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</si>
  <si>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</si>
  <si>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</si>
  <si>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</si>
  <si>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</si>
  <si>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</si>
  <si>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</si>
  <si>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</si>
  <si>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</si>
  <si>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</si>
  <si>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</si>
  <si>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</si>
  <si>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</si>
  <si>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</si>
  <si>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</si>
  <si>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Městský úřad Frenštát p.R.</t>
  </si>
  <si>
    <t>ing.arch.Martin Janda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</si>
  <si>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</si>
  <si>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</si>
  <si>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</si>
  <si>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</si>
  <si>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</si>
  <si>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</si>
  <si>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</si>
  <si>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</si>
  <si>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</si>
  <si>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</si>
  <si>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</si>
  <si>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</si>
  <si>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</si>
  <si>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</si>
  <si>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</si>
  <si>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</si>
  <si>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</si>
  <si>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</si>
  <si>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</si>
  <si>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</si>
  <si>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</si>
  <si>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</si>
  <si>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</si>
  <si>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</si>
  <si>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Stanoviště kontejnerů pro separovaný odpad v části Papratná, p.č.4438/1, Frenštát p.R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</si>
  <si>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</si>
  <si>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</si>
  <si>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</si>
  <si>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</si>
  <si>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</si>
  <si>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</si>
  <si>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</si>
  <si>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</si>
  <si>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</si>
  <si>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</si>
  <si>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Stanoviště kontejnerů pro separovaný odpad ul. Papratná, p.č.4438/1, Frenštát p.R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</si>
  <si>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</si>
  <si>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</si>
  <si>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</si>
  <si>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</si>
  <si>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</si>
  <si>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</si>
  <si>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>1 - Zemní práce</t>
  </si>
  <si>
    <t>2 - Zakládání</t>
  </si>
  <si>
    <t>5 - Komunikace pozemní</t>
  </si>
  <si>
    <t>9 - Ostatní konstrukce a práce, bourání</t>
  </si>
  <si>
    <t>997 - Přesun sutě</t>
  </si>
  <si>
    <t>998 - Přesun hmot</t>
  </si>
  <si>
    <t>PSV - Práce a dodávky PSV</t>
  </si>
  <si>
    <t>767 - Konstrukce zámečnické</t>
  </si>
  <si>
    <t>VRN - Vedlejší rozpočtové náklady</t>
  </si>
  <si>
    <t>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</si>
  <si>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</si>
  <si>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</si>
  <si>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</si>
  <si>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</si>
  <si>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</si>
  <si>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</si>
  <si>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</si>
  <si>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</si>
  <si>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</si>
  <si>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</si>
  <si>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</si>
  <si>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</si>
  <si>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</si>
  <si>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</si>
  <si>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</si>
  <si>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</si>
  <si>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</si>
  <si>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</si>
  <si>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</si>
  <si>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</si>
  <si>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s přehozením výkopku na vzdálenost do 3 m nebo s naložením na dopravní prostředek v hornině tř. 3 do 100 m3</t>
  </si>
  <si>
    <t>m3</t>
  </si>
  <si>
    <t>CS ÚRS 2018 02</t>
  </si>
  <si>
    <t>4</t>
  </si>
  <si>
    <t>-124876942</t>
  </si>
  <si>
    <t>VV</t>
  </si>
  <si>
    <t>8,37*1,96*0,35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</si>
  <si>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</si>
  <si>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</si>
  <si>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-1118084313</t>
  </si>
  <si>
    <t>3</t>
  </si>
  <si>
    <t>131203101</t>
  </si>
  <si>
    <t>Hloubení zapažených i nezapažených jam ručním nebo pneumatickým nářadím s urovnáním dna do předepsaného profilu a spádu v horninách tř. 3 soudržných</t>
  </si>
  <si>
    <t>246031410</t>
  </si>
  <si>
    <t>0,35*0,35*0,75*8*1,15</t>
  </si>
  <si>
    <t>Součet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</si>
  <si>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</si>
  <si>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</si>
  <si>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813788694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</si>
  <si>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</si>
  <si>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</si>
  <si>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</si>
  <si>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292304001</t>
  </si>
  <si>
    <t>5,742+0,845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</si>
  <si>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</si>
  <si>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</si>
  <si>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</si>
  <si>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716923548</t>
  </si>
  <si>
    <t>6,587*5</t>
  </si>
  <si>
    <t>7</t>
  </si>
  <si>
    <t>171201201</t>
  </si>
  <si>
    <t>Uložení sypaniny na skládky</t>
  </si>
  <si>
    <t>-1930727726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</si>
  <si>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</si>
  <si>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</si>
  <si>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</si>
  <si>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</si>
  <si>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-1318099437</t>
  </si>
  <si>
    <t>6,587*1,9</t>
  </si>
  <si>
    <t>Zakládání</t>
  </si>
  <si>
    <t>9</t>
  </si>
  <si>
    <t>275313511</t>
  </si>
  <si>
    <t>Základy z betonu prostého patky a bloky z betonu kamenem neprokládaného tř. C 12/15</t>
  </si>
  <si>
    <t>-239264081</t>
  </si>
  <si>
    <t>0,35*0,35*0,75*8</t>
  </si>
  <si>
    <t>"+15% betonáž do výkopu"0,735*0,15</t>
  </si>
  <si>
    <t>Komunikace pozemní</t>
  </si>
  <si>
    <t>10</t>
  </si>
  <si>
    <t>564761111</t>
  </si>
  <si>
    <t>Podklad nebo kryt z kameniva hrubého drceného vel. 32-63 mm s rozprostřením a zhutněním, po zhutnění tl. 200 mm</t>
  </si>
  <si>
    <t>m2</t>
  </si>
  <si>
    <t>554364392</t>
  </si>
  <si>
    <t>8,37*1,96</t>
  </si>
  <si>
    <t>11</t>
  </si>
  <si>
    <t>564861111</t>
  </si>
  <si>
    <t>Podklad ze štěrkodrti ŠD s rozprostřením a zhutněním, po zhutnění tl. 200 mm</t>
  </si>
  <si>
    <t>263009861</t>
  </si>
  <si>
    <t>12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</si>
  <si>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</si>
  <si>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</si>
  <si>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-1412151978</t>
  </si>
  <si>
    <t>13</t>
  </si>
  <si>
    <t>M</t>
  </si>
  <si>
    <t>59245090</t>
  </si>
  <si>
    <t>dlažba zámková profilová 23x14x8 cm přírodní</t>
  </si>
  <si>
    <t>-1637371259</t>
  </si>
  <si>
    <t>16,405*1,05</t>
  </si>
  <si>
    <t>Ostatní konstrukce a práce, bourání</t>
  </si>
  <si>
    <t>14</t>
  </si>
  <si>
    <t>914911611</t>
  </si>
  <si>
    <t>Reflexní prvky na sloupky ocel. konstrukce</t>
  </si>
  <si>
    <t>soubor</t>
  </si>
  <si>
    <t>-1143863083</t>
  </si>
  <si>
    <t>915131111</t>
  </si>
  <si>
    <t>Vodorovné dopravní značení stříkané barvou přechody pro chodce, šipky, symboly bílé základní</t>
  </si>
  <si>
    <t>244106194</t>
  </si>
  <si>
    <t>5*10</t>
  </si>
  <si>
    <t>16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</si>
  <si>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</si>
  <si>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</si>
  <si>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m</t>
  </si>
  <si>
    <t>659669531</t>
  </si>
  <si>
    <t>1,96*2+8,37*2</t>
  </si>
  <si>
    <t>17</t>
  </si>
  <si>
    <t>59217036</t>
  </si>
  <si>
    <t>obrubník betonový parkový přírodní 50x8x25 cm</t>
  </si>
  <si>
    <t>-2126686393</t>
  </si>
  <si>
    <t>20,66*1,05</t>
  </si>
  <si>
    <t>22</t>
  </si>
  <si>
    <t>18</t>
  </si>
  <si>
    <t>919735112</t>
  </si>
  <si>
    <t>Řezání stávajícího živičného krytu nebo podkladu hloubky přes 50 do 100 mm</t>
  </si>
  <si>
    <t>-466695800</t>
  </si>
  <si>
    <t>19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</si>
  <si>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</si>
  <si>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</si>
  <si>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-779046548</t>
  </si>
  <si>
    <t>997</t>
  </si>
  <si>
    <t>Přesun sutě</t>
  </si>
  <si>
    <t>20</t>
  </si>
  <si>
    <t>997013501</t>
  </si>
  <si>
    <t>Odvoz suti a vybouraných hmot na skládku nebo meziskládku se složením, na vzdálenost do 1 km</t>
  </si>
  <si>
    <t>1807723620</t>
  </si>
  <si>
    <t>997013509</t>
  </si>
  <si>
    <t>Odvoz suti a vybouraných hmot na skládku nebo meziskládku se složením, na vzdálenost Příplatek k ceně za každý další i započatý 1 km přes 1 km</t>
  </si>
  <si>
    <t>1310370928</t>
  </si>
  <si>
    <t>3,609*14</t>
  </si>
  <si>
    <t>997013831</t>
  </si>
  <si>
    <t>Poplatek za uložení stavebního odpadu na skládce (skládkovné) směsného stavebního a demoličního zatříděného do Katalogu odpadů pod kódem 170 904</t>
  </si>
  <si>
    <t>-34621996</t>
  </si>
  <si>
    <t>998</t>
  </si>
  <si>
    <t>Přesun hmot</t>
  </si>
  <si>
    <t>23</t>
  </si>
  <si>
    <t>998223011</t>
  </si>
  <si>
    <t>Přesun hmot pro pozemní komunikace s krytem dlážděným dopravní vzdálenost do 200 m jakékoliv délky objektu</t>
  </si>
  <si>
    <t>990235725</t>
  </si>
  <si>
    <t>PSV</t>
  </si>
  <si>
    <t>Práce a dodávky PSV</t>
  </si>
  <si>
    <t>767</t>
  </si>
  <si>
    <t>Konstrukce zámečnické</t>
  </si>
  <si>
    <t>24</t>
  </si>
  <si>
    <t>767000003</t>
  </si>
  <si>
    <t>D+M ocelová konstrukce žárově pozinkováno</t>
  </si>
  <si>
    <t>kg</t>
  </si>
  <si>
    <t>-1406823787</t>
  </si>
  <si>
    <t>25</t>
  </si>
  <si>
    <t>767131111</t>
  </si>
  <si>
    <t>Montáž obložení stěn plochy přes 1m2nz kosočtverc.tahokovu s demontovatelnými stěnami viz dokumentace</t>
  </si>
  <si>
    <t>1676935118</t>
  </si>
  <si>
    <t>(1,7*2+8,1)*1,42</t>
  </si>
  <si>
    <t>26</t>
  </si>
  <si>
    <t>76701.R</t>
  </si>
  <si>
    <t>kosočtvercový tahokov o velikosti oka 10x5mm žárově pozinkovaný</t>
  </si>
  <si>
    <t>32</t>
  </si>
  <si>
    <t>-2086116235</t>
  </si>
  <si>
    <t>16,33*1,1</t>
  </si>
  <si>
    <t>27</t>
  </si>
  <si>
    <t>998767201</t>
  </si>
  <si>
    <t>Přesun hmot pro zámečnické konstrukce stanovený procentní sazbou (%) z ceny vodorovná dopravní vzdálenost do 50 m v objektech výšky do 6 m</t>
  </si>
  <si>
    <t>%</t>
  </si>
  <si>
    <t>-1265952812</t>
  </si>
  <si>
    <t>VRN</t>
  </si>
  <si>
    <t>Vedlejší rozpočtové náklady</t>
  </si>
  <si>
    <t>VRN3</t>
  </si>
  <si>
    <t>Zařízení staveniště</t>
  </si>
  <si>
    <t>28</t>
  </si>
  <si>
    <t>030001000</t>
  </si>
  <si>
    <t>…</t>
  </si>
  <si>
    <t>1024</t>
  </si>
  <si>
    <t>233997845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</si>
  <si>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</si>
  <si>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</si>
  <si>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</si>
  <si>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</si>
  <si>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</si>
  <si>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</si>
  <si>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</si>
  <si>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</si>
  <si>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</si>
  <si>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</si>
  <si>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</si>
  <si>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</si>
  <si>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</si>
  <si>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</si>
  <si>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</si>
  <si>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</si>
  <si>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</si>
  <si>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</si>
  <si>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</si>
  <si>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</si>
  <si>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</si>
  <si>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</si>
  <si>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</si>
  <si>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</si>
  <si>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</si>
  <si>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</si>
  <si>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</si>
  <si>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</si>
  <si>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</si>
  <si>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</si>
  <si>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</si>
  <si>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</si>
  <si>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</si>
  <si>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</si>
  <si>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</si>
  <si>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</si>
  <si>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</si>
  <si>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</si>
  <si>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>Jednotková cena položky. Zadaní může obsahovat namísto J.ceny sloupce J.materiál a J.montáž, jejichž součet definuje</t>
  </si>
  <si>
    <t>J.cenu položky.</t>
  </si>
  <si>
    <t>Cena celkem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</si>
  <si>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</si>
  <si>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</si>
  <si>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</si>
  <si>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</si>
  <si>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</si>
  <si>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</si>
  <si>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</si>
  <si>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>Metodika pro zpracování</t>
  </si>
  <si>
    <t>Jednotlivé sestavy jsou v souboru provázány. Editovatelné pole jsou zvýrazněny žlutým podbarvením, ostatní pole neslouží k editaci a nesmí být jakkoliv</t>
  </si>
  <si>
    <t>modifikovány.</t>
  </si>
  <si>
    <t>Uchazeč je pro podání nabídky povinen vyplnit žlutě podbarvená pole:</t>
  </si>
  <si>
    <t>Pole Uchazeč v sestavě Rekapitulace stavby - zde uchazeč vyplní svůj název (název subjektu)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</si>
  <si>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</si>
  <si>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</si>
  <si>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</si>
  <si>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</si>
  <si>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</si>
  <si>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</si>
  <si>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>- J.materiál - jednotková cena materiálu</t>
  </si>
  <si>
    <t>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</si>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</sst>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Trebuchet MS"/>
      <family val="2"/>
      <charset val="1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u/>
      <sz val="11"/>
      <color rgb="FF0000FF"/>
      <name val="Trebuchet MS"/>
      <family val="2"/>
      <charset val="1"/>
    </font>
    <font>
      <sz val="8"/>
      <color rgb="FF3366FF"/>
      <name val="Trebuchet MS"/>
      <family val="2"/>
      <charset val="1"/>
    </font>
    <font>
      <b/>
      <sz val="1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/>
      <sz val="12"/>
      <name val="Trebuchet MS"/>
      <family val="2"/>
      <charset val="1"/>
    </font>
    <font>
      <b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/>
      <sz val="8"/>
      <color rgb="FF969696"/>
      <name val="Trebuchet MS"/>
      <family val="2"/>
      <charset val="1"/>
    </font>
    <font>
      <b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/>
      <sz val="12"/>
      <color rgb="FF960000"/>
      <name val="Trebuchet MS"/>
      <family val="2"/>
      <charset val="1"/>
    </font>
    <font>
      <sz val="18"/>
      <color rgb="FF0000FF"/>
      <name val="Trebuchet MS"/>
      <family val="2"/>
      <charset val="1"/>
    </font>
    <font>
      <sz val="11"/>
      <name val="Trebuchet MS"/>
      <family val="2"/>
      <charset val="1"/>
    </font>
    <font>
      <b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b/>
      <sz val="11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10"/>
      <color rgb="FF0000FF"/>
      <name val="Trebuchet MS"/>
      <family val="2"/>
      <charset val="1"/>
    </font>
    <font>
      <b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10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sz val="8"/>
      <color rgb="FF505050"/>
      <name val="Trebuchet MS"/>
      <family val="2"/>
      <charset val="1"/>
    </font>
    <font>
      <sz val="7"/>
      <color rgb="FF969696"/>
      <name val="Trebuchet MS"/>
      <family val="2"/>
      <charset val="1"/>
    </font>
    <font>
      <sz val="8"/>
      <color rgb="FFFF0000"/>
      <name val="Trebuchet MS"/>
      <family val="2"/>
      <charset val="1"/>
    </font>
    <font>
      <i/>
      <sz val="8"/>
      <color rgb="FF0000FF"/>
      <name val="Trebuchet MS"/>
      <family val="2"/>
      <charset val="1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ck">
        <color auto="1"/>
      </right>
      <top style="hair">
        <color rgb="FF969696"/>
      </top>
      <bottom/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/>
  </cellStyleXfs>
  <cellXfs count="288">
    <xf numFmtId="0" fontId="0" fillId="0" borderId="0" xfId="0"/>
    <xf numFmtId="0" fontId="15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ill="1" applyBorder="1" applyAlignment="1" applyProtection="1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9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15" fillId="0" borderId="21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" fontId="22" fillId="0" borderId="22" xfId="0" applyNumberFormat="1" applyFont="1" applyBorder="1" applyAlignment="1">
      <alignment vertical="center"/>
    </xf>
    <xf numFmtId="4" fontId="22" fillId="0" borderId="23" xfId="0" applyNumberFormat="1" applyFont="1" applyBorder="1" applyAlignment="1">
      <alignment vertical="center"/>
    </xf>
    <xf numFmtId="166" fontId="22" fillId="0" borderId="23" xfId="0" applyNumberFormat="1" applyFont="1" applyBorder="1" applyAlignment="1">
      <alignment vertical="center"/>
    </xf>
    <xf numFmtId="4" fontId="22" fillId="0" borderId="24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2" borderId="0" xfId="0" applyFill="1" applyProtection="1"/>
    <xf numFmtId="0" fontId="23" fillId="2" borderId="0" xfId="1" applyFont="1" applyFill="1" applyBorder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3" xfId="0" applyFont="1" applyBorder="1" applyAlignment="1">
      <alignment horizontal="left" vertical="center"/>
    </xf>
    <xf numFmtId="0" fontId="25" fillId="0" borderId="23" xfId="0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3" xfId="0" applyFont="1" applyBorder="1" applyAlignment="1">
      <alignment horizontal="left" vertical="center"/>
    </xf>
    <xf numFmtId="0" fontId="26" fillId="0" borderId="23" xfId="0" applyFont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4" fontId="16" fillId="0" borderId="0" xfId="0" applyNumberFormat="1" applyFont="1" applyAlignment="1"/>
    <xf numFmtId="166" fontId="27" fillId="0" borderId="15" xfId="0" applyNumberFormat="1" applyFont="1" applyBorder="1" applyAlignment="1"/>
    <xf numFmtId="166" fontId="27" fillId="0" borderId="16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29" fillId="0" borderId="0" xfId="0" applyFont="1" applyAlignment="1"/>
    <xf numFmtId="0" fontId="29" fillId="0" borderId="4" xfId="0" applyFont="1" applyBorder="1" applyAlignme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/>
    <xf numFmtId="0" fontId="29" fillId="0" borderId="21" xfId="0" applyFont="1" applyBorder="1" applyAlignment="1"/>
    <xf numFmtId="0" fontId="29" fillId="0" borderId="0" xfId="0" applyFont="1" applyBorder="1" applyAlignment="1"/>
    <xf numFmtId="166" fontId="29" fillId="0" borderId="0" xfId="0" applyNumberFormat="1" applyFont="1" applyBorder="1" applyAlignment="1"/>
    <xf numFmtId="166" fontId="29" fillId="0" borderId="17" xfId="0" applyNumberFormat="1" applyFont="1" applyBorder="1" applyAlignment="1"/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4" fontId="2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6" fontId="12" fillId="0" borderId="17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30" fillId="0" borderId="0" xfId="0" applyNumberFormat="1" applyFont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3" fillId="0" borderId="27" xfId="0" applyFont="1" applyBorder="1" applyAlignment="1" applyProtection="1">
      <alignment horizontal="center" vertical="center"/>
      <protection locked="0"/>
    </xf>
    <xf numFmtId="49" fontId="33" fillId="0" borderId="27" xfId="0" applyNumberFormat="1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167" fontId="33" fillId="0" borderId="27" xfId="0" applyNumberFormat="1" applyFont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3" fillId="0" borderId="27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66" fontId="12" fillId="0" borderId="23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top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protection locked="0"/>
    </xf>
    <xf numFmtId="0" fontId="0" fillId="0" borderId="4" xfId="0" applyFont="1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vertical="top"/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23" fillId="2" borderId="0" xfId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0</xdr:col>
      <xdr:colOff>324360</xdr:colOff>
      <xdr:row>0</xdr:row>
      <xdr:rowOff>270360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0" y="0"/>
          <a:ext cx="270360" cy="270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0</xdr:col>
      <xdr:colOff>330120</xdr:colOff>
      <xdr:row>0</xdr:row>
      <xdr:rowOff>276120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0" y="0"/>
          <a:ext cx="276120" cy="27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54"/>
  <sheetViews>
    <sheetView showGridLines="0" tabSelected="1" zoomScaleNormal="100" workbookViewId="0"/>
  </sheetViews>
  <sheetFormatPr defaultRowHeight="13.5" x14ac:dyDescent="0.3"/>
  <cols>
    <col min="1" max="1" width="9"/>
    <col min="2" max="2" width="1.6640625"/>
    <col min="3" max="3" width="4.1640625"/>
    <col min="4" max="33" width="2.6640625"/>
    <col min="34" max="34" width="3.33203125"/>
    <col min="35" max="35" width="31.6640625"/>
    <col min="36" max="37" width="2.5"/>
    <col min="38" max="38" width="9"/>
    <col min="39" max="39" width="3.33203125"/>
    <col min="40" max="40" width="13.33203125"/>
    <col min="41" max="41" width="7.5"/>
    <col min="42" max="42" width="4.1640625"/>
    <col min="43" max="43" width="15.6640625"/>
    <col min="44" max="44" width="13.6640625"/>
    <col min="45" max="56" width="0" hidden="1"/>
    <col min="57" max="57" width="66.5"/>
    <col min="58" max="70" width="8.5"/>
    <col min="71" max="91" width="0" hidden="1"/>
    <col min="92" max="1025" width="8.5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5</v>
      </c>
      <c r="BU1" s="22" t="s">
        <v>5</v>
      </c>
      <c r="BV1" s="22" t="s">
        <v>6</v>
      </c>
    </row>
    <row r="2" spans="1:74" ht="36.950000000000003" customHeight="1" x14ac:dyDescent="0.3">
      <c r="AR2" s="14" t="s">
        <v>7</v>
      </c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23" t="s">
        <v>8</v>
      </c>
      <c r="BT2" s="23" t="s">
        <v>9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 x14ac:dyDescent="0.3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S4" s="23" t="s">
        <v>13</v>
      </c>
    </row>
    <row r="5" spans="1:74" ht="14.45" customHeight="1" x14ac:dyDescent="0.3">
      <c r="B5" s="27"/>
      <c r="C5" s="28"/>
      <c r="D5" s="32" t="s">
        <v>14</v>
      </c>
      <c r="E5" s="28"/>
      <c r="F5" s="28"/>
      <c r="G5" s="28"/>
      <c r="H5" s="28"/>
      <c r="I5" s="28"/>
      <c r="J5" s="28"/>
      <c r="K5" s="13" t="s">
        <v>15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28"/>
      <c r="AQ5" s="30"/>
      <c r="BS5" s="23" t="s">
        <v>8</v>
      </c>
    </row>
    <row r="6" spans="1:74" ht="36.950000000000003" customHeight="1" x14ac:dyDescent="0.3">
      <c r="B6" s="27"/>
      <c r="C6" s="28"/>
      <c r="D6" s="34" t="s">
        <v>16</v>
      </c>
      <c r="E6" s="28"/>
      <c r="F6" s="28"/>
      <c r="G6" s="28"/>
      <c r="H6" s="28"/>
      <c r="I6" s="28"/>
      <c r="J6" s="28"/>
      <c r="K6" s="12" t="s">
        <v>17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28"/>
      <c r="AQ6" s="30"/>
      <c r="BS6" s="23" t="s">
        <v>8</v>
      </c>
    </row>
    <row r="7" spans="1:74" ht="14.45" customHeight="1" x14ac:dyDescent="0.3">
      <c r="B7" s="27"/>
      <c r="C7" s="28"/>
      <c r="D7" s="35" t="s">
        <v>18</v>
      </c>
      <c r="E7" s="28"/>
      <c r="F7" s="28"/>
      <c r="G7" s="28"/>
      <c r="H7" s="28"/>
      <c r="I7" s="28"/>
      <c r="J7" s="28"/>
      <c r="K7" s="3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19</v>
      </c>
      <c r="AL7" s="28"/>
      <c r="AM7" s="28"/>
      <c r="AN7" s="33"/>
      <c r="AO7" s="28"/>
      <c r="AP7" s="28"/>
      <c r="AQ7" s="30"/>
      <c r="BS7" s="23" t="s">
        <v>8</v>
      </c>
    </row>
    <row r="8" spans="1:74" ht="14.45" customHeight="1" x14ac:dyDescent="0.3">
      <c r="B8" s="27"/>
      <c r="C8" s="28"/>
      <c r="D8" s="35" t="s">
        <v>20</v>
      </c>
      <c r="E8" s="28"/>
      <c r="F8" s="28"/>
      <c r="G8" s="28"/>
      <c r="H8" s="28"/>
      <c r="I8" s="28"/>
      <c r="J8" s="28"/>
      <c r="K8" s="33" t="s">
        <v>21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22</v>
      </c>
      <c r="AL8" s="28"/>
      <c r="AM8" s="28"/>
      <c r="AN8" s="33" t="s">
        <v>23</v>
      </c>
      <c r="AO8" s="28"/>
      <c r="AP8" s="28"/>
      <c r="AQ8" s="30"/>
      <c r="BS8" s="23" t="s">
        <v>8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8</v>
      </c>
    </row>
    <row r="10" spans="1:74" ht="14.45" customHeight="1" x14ac:dyDescent="0.3">
      <c r="B10" s="27"/>
      <c r="C10" s="28"/>
      <c r="D10" s="35" t="s">
        <v>24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25</v>
      </c>
      <c r="AL10" s="28"/>
      <c r="AM10" s="28"/>
      <c r="AN10" s="33"/>
      <c r="AO10" s="28"/>
      <c r="AP10" s="28"/>
      <c r="AQ10" s="30"/>
      <c r="BS10" s="23" t="s">
        <v>8</v>
      </c>
    </row>
    <row r="11" spans="1:74" ht="18.600000000000001" customHeight="1" x14ac:dyDescent="0.3">
      <c r="B11" s="27"/>
      <c r="C11" s="28"/>
      <c r="D11" s="28"/>
      <c r="E11" s="33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26</v>
      </c>
      <c r="AL11" s="28"/>
      <c r="AM11" s="28"/>
      <c r="AN11" s="33"/>
      <c r="AO11" s="28"/>
      <c r="AP11" s="28"/>
      <c r="AQ11" s="30"/>
      <c r="BS11" s="23" t="s">
        <v>8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8</v>
      </c>
    </row>
    <row r="13" spans="1:74" ht="14.45" customHeight="1" x14ac:dyDescent="0.3">
      <c r="B13" s="27"/>
      <c r="C13" s="28"/>
      <c r="D13" s="35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25</v>
      </c>
      <c r="AL13" s="28"/>
      <c r="AM13" s="28"/>
      <c r="AN13" s="33"/>
      <c r="AO13" s="28"/>
      <c r="AP13" s="28"/>
      <c r="AQ13" s="30"/>
      <c r="BS13" s="23" t="s">
        <v>8</v>
      </c>
    </row>
    <row r="14" spans="1:74" ht="12.95" customHeight="1" x14ac:dyDescent="0.3">
      <c r="B14" s="27"/>
      <c r="C14" s="28"/>
      <c r="D14" s="28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26</v>
      </c>
      <c r="AL14" s="28"/>
      <c r="AM14" s="28"/>
      <c r="AN14" s="33"/>
      <c r="AO14" s="28"/>
      <c r="AP14" s="28"/>
      <c r="AQ14" s="30"/>
      <c r="BS14" s="23" t="s">
        <v>8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5</v>
      </c>
    </row>
    <row r="16" spans="1:74" ht="14.45" customHeight="1" x14ac:dyDescent="0.3">
      <c r="B16" s="27"/>
      <c r="C16" s="28"/>
      <c r="D16" s="35" t="s">
        <v>28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25</v>
      </c>
      <c r="AL16" s="28"/>
      <c r="AM16" s="28"/>
      <c r="AN16" s="33"/>
      <c r="AO16" s="28"/>
      <c r="AP16" s="28"/>
      <c r="AQ16" s="30"/>
      <c r="BS16" s="23" t="s">
        <v>5</v>
      </c>
    </row>
    <row r="17" spans="2:71" ht="18.600000000000001" customHeight="1" x14ac:dyDescent="0.3">
      <c r="B17" s="27"/>
      <c r="C17" s="28"/>
      <c r="D17" s="28"/>
      <c r="E17" s="33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26</v>
      </c>
      <c r="AL17" s="28"/>
      <c r="AM17" s="28"/>
      <c r="AN17" s="33"/>
      <c r="AO17" s="28"/>
      <c r="AP17" s="28"/>
      <c r="AQ17" s="30"/>
      <c r="BS17" s="23" t="s">
        <v>29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8</v>
      </c>
    </row>
    <row r="19" spans="2:71" ht="14.45" customHeight="1" x14ac:dyDescent="0.3">
      <c r="B19" s="27"/>
      <c r="C19" s="28"/>
      <c r="D19" s="35" t="s">
        <v>30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8</v>
      </c>
    </row>
    <row r="20" spans="2:71" ht="57" customHeight="1" x14ac:dyDescent="0.3">
      <c r="B20" s="27"/>
      <c r="C20" s="28"/>
      <c r="D20" s="28"/>
      <c r="E20" s="11" t="s">
        <v>31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28"/>
      <c r="AP20" s="28"/>
      <c r="AQ20" s="30"/>
      <c r="BS20" s="23" t="s">
        <v>5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 x14ac:dyDescent="0.3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37" customFormat="1" ht="25.9" customHeight="1" x14ac:dyDescent="0.3">
      <c r="B23" s="38"/>
      <c r="C23" s="39"/>
      <c r="D23" s="40" t="s">
        <v>32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10">
        <f>ROUND(AG51,2)</f>
        <v>0</v>
      </c>
      <c r="AL23" s="10"/>
      <c r="AM23" s="10"/>
      <c r="AN23" s="10"/>
      <c r="AO23" s="10"/>
      <c r="AP23" s="39"/>
      <c r="AQ23" s="42"/>
    </row>
    <row r="24" spans="2:71" s="37" customFormat="1" ht="6.95" customHeigh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</row>
    <row r="25" spans="2:71" s="37" customFormat="1" ht="12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9" t="s">
        <v>33</v>
      </c>
      <c r="M25" s="9"/>
      <c r="N25" s="9"/>
      <c r="O25" s="9"/>
      <c r="P25" s="39"/>
      <c r="Q25" s="39"/>
      <c r="R25" s="39"/>
      <c r="S25" s="39"/>
      <c r="T25" s="39"/>
      <c r="U25" s="39"/>
      <c r="V25" s="39"/>
      <c r="W25" s="9" t="s">
        <v>34</v>
      </c>
      <c r="X25" s="9"/>
      <c r="Y25" s="9"/>
      <c r="Z25" s="9"/>
      <c r="AA25" s="9"/>
      <c r="AB25" s="9"/>
      <c r="AC25" s="9"/>
      <c r="AD25" s="9"/>
      <c r="AE25" s="9"/>
      <c r="AF25" s="39"/>
      <c r="AG25" s="39"/>
      <c r="AH25" s="39"/>
      <c r="AI25" s="39"/>
      <c r="AJ25" s="39"/>
      <c r="AK25" s="9" t="s">
        <v>35</v>
      </c>
      <c r="AL25" s="9"/>
      <c r="AM25" s="9"/>
      <c r="AN25" s="9"/>
      <c r="AO25" s="9"/>
      <c r="AP25" s="39"/>
      <c r="AQ25" s="42"/>
    </row>
    <row r="26" spans="2:71" s="44" customFormat="1" ht="14.45" customHeight="1" x14ac:dyDescent="0.3">
      <c r="B26" s="45"/>
      <c r="C26" s="46"/>
      <c r="D26" s="47" t="s">
        <v>36</v>
      </c>
      <c r="E26" s="46"/>
      <c r="F26" s="47" t="s">
        <v>37</v>
      </c>
      <c r="G26" s="46"/>
      <c r="H26" s="46"/>
      <c r="I26" s="46"/>
      <c r="J26" s="46"/>
      <c r="K26" s="46"/>
      <c r="L26" s="8">
        <v>0.21</v>
      </c>
      <c r="M26" s="8"/>
      <c r="N26" s="8"/>
      <c r="O26" s="8"/>
      <c r="P26" s="46"/>
      <c r="Q26" s="46"/>
      <c r="R26" s="46"/>
      <c r="S26" s="46"/>
      <c r="T26" s="46"/>
      <c r="U26" s="46"/>
      <c r="V26" s="46"/>
      <c r="W26" s="7">
        <f>ROUND(AZ51,2)</f>
        <v>0</v>
      </c>
      <c r="X26" s="7"/>
      <c r="Y26" s="7"/>
      <c r="Z26" s="7"/>
      <c r="AA26" s="7"/>
      <c r="AB26" s="7"/>
      <c r="AC26" s="7"/>
      <c r="AD26" s="7"/>
      <c r="AE26" s="7"/>
      <c r="AF26" s="46"/>
      <c r="AG26" s="46"/>
      <c r="AH26" s="46"/>
      <c r="AI26" s="46"/>
      <c r="AJ26" s="46"/>
      <c r="AK26" s="7">
        <f>ROUND(AV51,2)</f>
        <v>0</v>
      </c>
      <c r="AL26" s="7"/>
      <c r="AM26" s="7"/>
      <c r="AN26" s="7"/>
      <c r="AO26" s="7"/>
      <c r="AP26" s="46"/>
      <c r="AQ26" s="48"/>
    </row>
    <row r="27" spans="2:71" s="44" customFormat="1" ht="14.45" customHeight="1" x14ac:dyDescent="0.3">
      <c r="B27" s="45"/>
      <c r="C27" s="46"/>
      <c r="D27" s="46"/>
      <c r="E27" s="46"/>
      <c r="F27" s="47" t="s">
        <v>38</v>
      </c>
      <c r="G27" s="46"/>
      <c r="H27" s="46"/>
      <c r="I27" s="46"/>
      <c r="J27" s="46"/>
      <c r="K27" s="46"/>
      <c r="L27" s="8">
        <v>0.15</v>
      </c>
      <c r="M27" s="8"/>
      <c r="N27" s="8"/>
      <c r="O27" s="8"/>
      <c r="P27" s="46"/>
      <c r="Q27" s="46"/>
      <c r="R27" s="46"/>
      <c r="S27" s="46"/>
      <c r="T27" s="46"/>
      <c r="U27" s="46"/>
      <c r="V27" s="46"/>
      <c r="W27" s="7">
        <f>ROUND(BA51,2)</f>
        <v>0</v>
      </c>
      <c r="X27" s="7"/>
      <c r="Y27" s="7"/>
      <c r="Z27" s="7"/>
      <c r="AA27" s="7"/>
      <c r="AB27" s="7"/>
      <c r="AC27" s="7"/>
      <c r="AD27" s="7"/>
      <c r="AE27" s="7"/>
      <c r="AF27" s="46"/>
      <c r="AG27" s="46"/>
      <c r="AH27" s="46"/>
      <c r="AI27" s="46"/>
      <c r="AJ27" s="46"/>
      <c r="AK27" s="7">
        <f>ROUND(AW51,2)</f>
        <v>0</v>
      </c>
      <c r="AL27" s="7"/>
      <c r="AM27" s="7"/>
      <c r="AN27" s="7"/>
      <c r="AO27" s="7"/>
      <c r="AP27" s="46"/>
      <c r="AQ27" s="48"/>
    </row>
    <row r="28" spans="2:71" s="44" customFormat="1" ht="14.45" hidden="1" customHeight="1" x14ac:dyDescent="0.3">
      <c r="B28" s="45"/>
      <c r="C28" s="46"/>
      <c r="D28" s="46"/>
      <c r="E28" s="46"/>
      <c r="F28" s="47" t="s">
        <v>39</v>
      </c>
      <c r="G28" s="46"/>
      <c r="H28" s="46"/>
      <c r="I28" s="46"/>
      <c r="J28" s="46"/>
      <c r="K28" s="46"/>
      <c r="L28" s="8">
        <v>0.21</v>
      </c>
      <c r="M28" s="8"/>
      <c r="N28" s="8"/>
      <c r="O28" s="8"/>
      <c r="P28" s="46"/>
      <c r="Q28" s="46"/>
      <c r="R28" s="46"/>
      <c r="S28" s="46"/>
      <c r="T28" s="46"/>
      <c r="U28" s="46"/>
      <c r="V28" s="46"/>
      <c r="W28" s="7">
        <f>ROUND(BB51,2)</f>
        <v>0</v>
      </c>
      <c r="X28" s="7"/>
      <c r="Y28" s="7"/>
      <c r="Z28" s="7"/>
      <c r="AA28" s="7"/>
      <c r="AB28" s="7"/>
      <c r="AC28" s="7"/>
      <c r="AD28" s="7"/>
      <c r="AE28" s="7"/>
      <c r="AF28" s="46"/>
      <c r="AG28" s="46"/>
      <c r="AH28" s="46"/>
      <c r="AI28" s="46"/>
      <c r="AJ28" s="46"/>
      <c r="AK28" s="7">
        <v>0</v>
      </c>
      <c r="AL28" s="7"/>
      <c r="AM28" s="7"/>
      <c r="AN28" s="7"/>
      <c r="AO28" s="7"/>
      <c r="AP28" s="46"/>
      <c r="AQ28" s="48"/>
    </row>
    <row r="29" spans="2:71" s="44" customFormat="1" ht="14.45" hidden="1" customHeight="1" x14ac:dyDescent="0.3">
      <c r="B29" s="45"/>
      <c r="C29" s="46"/>
      <c r="D29" s="46"/>
      <c r="E29" s="46"/>
      <c r="F29" s="47" t="s">
        <v>40</v>
      </c>
      <c r="G29" s="46"/>
      <c r="H29" s="46"/>
      <c r="I29" s="46"/>
      <c r="J29" s="46"/>
      <c r="K29" s="46"/>
      <c r="L29" s="8">
        <v>0.15</v>
      </c>
      <c r="M29" s="8"/>
      <c r="N29" s="8"/>
      <c r="O29" s="8"/>
      <c r="P29" s="46"/>
      <c r="Q29" s="46"/>
      <c r="R29" s="46"/>
      <c r="S29" s="46"/>
      <c r="T29" s="46"/>
      <c r="U29" s="46"/>
      <c r="V29" s="46"/>
      <c r="W29" s="7">
        <f>ROUND(BC51,2)</f>
        <v>0</v>
      </c>
      <c r="X29" s="7"/>
      <c r="Y29" s="7"/>
      <c r="Z29" s="7"/>
      <c r="AA29" s="7"/>
      <c r="AB29" s="7"/>
      <c r="AC29" s="7"/>
      <c r="AD29" s="7"/>
      <c r="AE29" s="7"/>
      <c r="AF29" s="46"/>
      <c r="AG29" s="46"/>
      <c r="AH29" s="46"/>
      <c r="AI29" s="46"/>
      <c r="AJ29" s="46"/>
      <c r="AK29" s="7">
        <v>0</v>
      </c>
      <c r="AL29" s="7"/>
      <c r="AM29" s="7"/>
      <c r="AN29" s="7"/>
      <c r="AO29" s="7"/>
      <c r="AP29" s="46"/>
      <c r="AQ29" s="48"/>
    </row>
    <row r="30" spans="2:71" s="44" customFormat="1" ht="14.45" hidden="1" customHeight="1" x14ac:dyDescent="0.3">
      <c r="B30" s="45"/>
      <c r="C30" s="46"/>
      <c r="D30" s="46"/>
      <c r="E30" s="46"/>
      <c r="F30" s="47" t="s">
        <v>41</v>
      </c>
      <c r="G30" s="46"/>
      <c r="H30" s="46"/>
      <c r="I30" s="46"/>
      <c r="J30" s="46"/>
      <c r="K30" s="46"/>
      <c r="L30" s="8">
        <v>0</v>
      </c>
      <c r="M30" s="8"/>
      <c r="N30" s="8"/>
      <c r="O30" s="8"/>
      <c r="P30" s="46"/>
      <c r="Q30" s="46"/>
      <c r="R30" s="46"/>
      <c r="S30" s="46"/>
      <c r="T30" s="46"/>
      <c r="U30" s="46"/>
      <c r="V30" s="46"/>
      <c r="W30" s="7">
        <f>ROUND(BD51,2)</f>
        <v>0</v>
      </c>
      <c r="X30" s="7"/>
      <c r="Y30" s="7"/>
      <c r="Z30" s="7"/>
      <c r="AA30" s="7"/>
      <c r="AB30" s="7"/>
      <c r="AC30" s="7"/>
      <c r="AD30" s="7"/>
      <c r="AE30" s="7"/>
      <c r="AF30" s="46"/>
      <c r="AG30" s="46"/>
      <c r="AH30" s="46"/>
      <c r="AI30" s="46"/>
      <c r="AJ30" s="46"/>
      <c r="AK30" s="7">
        <v>0</v>
      </c>
      <c r="AL30" s="7"/>
      <c r="AM30" s="7"/>
      <c r="AN30" s="7"/>
      <c r="AO30" s="7"/>
      <c r="AP30" s="46"/>
      <c r="AQ30" s="48"/>
    </row>
    <row r="31" spans="2:71" s="37" customFormat="1" ht="6.95" customHeight="1" x14ac:dyDescent="0.3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</row>
    <row r="32" spans="2:71" s="37" customFormat="1" ht="25.9" customHeight="1" x14ac:dyDescent="0.3">
      <c r="B32" s="38"/>
      <c r="C32" s="49"/>
      <c r="D32" s="50" t="s">
        <v>42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43</v>
      </c>
      <c r="U32" s="51"/>
      <c r="V32" s="51"/>
      <c r="W32" s="51"/>
      <c r="X32" s="6" t="s">
        <v>44</v>
      </c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">
        <f>SUM(AK23:AK30)</f>
        <v>0</v>
      </c>
      <c r="AL32" s="5"/>
      <c r="AM32" s="5"/>
      <c r="AN32" s="5"/>
      <c r="AO32" s="5"/>
      <c r="AP32" s="49"/>
      <c r="AQ32" s="53"/>
    </row>
    <row r="33" spans="2:56" s="37" customFormat="1" ht="6.95" customHeigh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37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37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8"/>
    </row>
    <row r="39" spans="2:56" s="37" customFormat="1" ht="36.950000000000003" customHeight="1" x14ac:dyDescent="0.3">
      <c r="B39" s="38"/>
      <c r="C39" s="59" t="s">
        <v>45</v>
      </c>
      <c r="AR39" s="38"/>
    </row>
    <row r="40" spans="2:56" s="37" customFormat="1" ht="6.95" customHeight="1" x14ac:dyDescent="0.3">
      <c r="B40" s="38"/>
      <c r="AR40" s="38"/>
    </row>
    <row r="41" spans="2:56" s="60" customFormat="1" ht="14.45" customHeight="1" x14ac:dyDescent="0.3">
      <c r="B41" s="61"/>
      <c r="C41" s="62" t="s">
        <v>14</v>
      </c>
      <c r="L41" s="60" t="str">
        <f>K5</f>
        <v>035</v>
      </c>
      <c r="AR41" s="61"/>
    </row>
    <row r="42" spans="2:56" s="63" customFormat="1" ht="36.950000000000003" customHeight="1" x14ac:dyDescent="0.3">
      <c r="B42" s="64"/>
      <c r="C42" s="65" t="s">
        <v>16</v>
      </c>
      <c r="L42" s="4" t="str">
        <f>K6</f>
        <v>Stanoviště kontejnerů pro separovaný odpad ul. Papratná p.č.4438/1, Frenštát p.R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64"/>
    </row>
    <row r="43" spans="2:56" s="37" customFormat="1" ht="6.95" customHeight="1" x14ac:dyDescent="0.3">
      <c r="B43" s="38"/>
      <c r="AR43" s="38"/>
    </row>
    <row r="44" spans="2:56" s="37" customFormat="1" ht="12.95" customHeight="1" x14ac:dyDescent="0.3">
      <c r="B44" s="38"/>
      <c r="C44" s="62" t="s">
        <v>20</v>
      </c>
      <c r="L44" s="66" t="str">
        <f>IF(K8="","",K8)</f>
        <v>Frenštát p.R.</v>
      </c>
      <c r="AI44" s="62" t="s">
        <v>22</v>
      </c>
      <c r="AM44" s="3" t="str">
        <f>IF(AN8= "","",AN8)</f>
        <v>18. 1. 2019</v>
      </c>
      <c r="AN44" s="3"/>
      <c r="AR44" s="38"/>
    </row>
    <row r="45" spans="2:56" s="37" customFormat="1" ht="6.95" customHeight="1" x14ac:dyDescent="0.3">
      <c r="B45" s="38"/>
      <c r="AR45" s="38"/>
    </row>
    <row r="46" spans="2:56" s="37" customFormat="1" ht="11.65" customHeight="1" x14ac:dyDescent="0.3">
      <c r="B46" s="38"/>
      <c r="C46" s="62" t="s">
        <v>24</v>
      </c>
      <c r="L46" s="60" t="str">
        <f>IF(E11= "","",E11)</f>
        <v/>
      </c>
      <c r="N46" s="37" t="s">
        <v>46</v>
      </c>
      <c r="AI46" s="62" t="s">
        <v>28</v>
      </c>
      <c r="AJ46" s="37" t="s">
        <v>47</v>
      </c>
      <c r="AM46" s="2" t="str">
        <f>IF(E17="","",E17)</f>
        <v/>
      </c>
      <c r="AN46" s="2"/>
      <c r="AO46" s="2"/>
      <c r="AP46" s="2"/>
      <c r="AR46" s="38"/>
      <c r="AS46" s="1" t="s">
        <v>48</v>
      </c>
      <c r="AT46" s="1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37" customFormat="1" ht="12.95" customHeight="1" x14ac:dyDescent="0.3">
      <c r="B47" s="38"/>
      <c r="C47" s="62" t="s">
        <v>27</v>
      </c>
      <c r="L47" s="60" t="str">
        <f>IF(E14="","",E14)</f>
        <v/>
      </c>
      <c r="AR47" s="38"/>
      <c r="AS47" s="1"/>
      <c r="AT47" s="1"/>
      <c r="AU47" s="39"/>
      <c r="AV47" s="39"/>
      <c r="AW47" s="39"/>
      <c r="AX47" s="39"/>
      <c r="AY47" s="39"/>
      <c r="AZ47" s="39"/>
      <c r="BA47" s="39"/>
      <c r="BB47" s="39"/>
      <c r="BC47" s="39"/>
      <c r="BD47" s="70"/>
    </row>
    <row r="48" spans="2:56" s="37" customFormat="1" ht="10.9" customHeight="1" x14ac:dyDescent="0.3">
      <c r="B48" s="38"/>
      <c r="AR48" s="38"/>
      <c r="AS48" s="1"/>
      <c r="AT48" s="1"/>
      <c r="AU48" s="39"/>
      <c r="AV48" s="39"/>
      <c r="AW48" s="39"/>
      <c r="AX48" s="39"/>
      <c r="AY48" s="39"/>
      <c r="AZ48" s="39"/>
      <c r="BA48" s="39"/>
      <c r="BB48" s="39"/>
      <c r="BC48" s="39"/>
      <c r="BD48" s="70"/>
    </row>
    <row r="49" spans="1:90" s="37" customFormat="1" ht="29.25" customHeight="1" x14ac:dyDescent="0.3">
      <c r="B49" s="38"/>
      <c r="C49" s="272" t="s">
        <v>49</v>
      </c>
      <c r="D49" s="272"/>
      <c r="E49" s="272"/>
      <c r="F49" s="272"/>
      <c r="G49" s="272"/>
      <c r="H49" s="71"/>
      <c r="I49" s="273" t="s">
        <v>50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4" t="s">
        <v>51</v>
      </c>
      <c r="AH49" s="274"/>
      <c r="AI49" s="274"/>
      <c r="AJ49" s="274"/>
      <c r="AK49" s="274"/>
      <c r="AL49" s="274"/>
      <c r="AM49" s="274"/>
      <c r="AN49" s="273" t="s">
        <v>52</v>
      </c>
      <c r="AO49" s="273"/>
      <c r="AP49" s="273"/>
      <c r="AQ49" s="72" t="s">
        <v>53</v>
      </c>
      <c r="AR49" s="38"/>
      <c r="AS49" s="73" t="s">
        <v>54</v>
      </c>
      <c r="AT49" s="74" t="s">
        <v>55</v>
      </c>
      <c r="AU49" s="74" t="s">
        <v>56</v>
      </c>
      <c r="AV49" s="74" t="s">
        <v>57</v>
      </c>
      <c r="AW49" s="74" t="s">
        <v>58</v>
      </c>
      <c r="AX49" s="74" t="s">
        <v>59</v>
      </c>
      <c r="AY49" s="74" t="s">
        <v>60</v>
      </c>
      <c r="AZ49" s="74" t="s">
        <v>61</v>
      </c>
      <c r="BA49" s="74" t="s">
        <v>62</v>
      </c>
      <c r="BB49" s="74" t="s">
        <v>63</v>
      </c>
      <c r="BC49" s="74" t="s">
        <v>64</v>
      </c>
      <c r="BD49" s="75" t="s">
        <v>65</v>
      </c>
    </row>
    <row r="50" spans="1:90" s="37" customFormat="1" ht="10.9" customHeight="1" x14ac:dyDescent="0.3">
      <c r="B50" s="38"/>
      <c r="AR50" s="38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0" s="63" customFormat="1" ht="32.450000000000003" customHeight="1" x14ac:dyDescent="0.3">
      <c r="B51" s="64"/>
      <c r="C51" s="77" t="s">
        <v>66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275">
        <f>ROUND(AG52,2)</f>
        <v>0</v>
      </c>
      <c r="AH51" s="275"/>
      <c r="AI51" s="275"/>
      <c r="AJ51" s="275"/>
      <c r="AK51" s="275"/>
      <c r="AL51" s="275"/>
      <c r="AM51" s="275"/>
      <c r="AN51" s="276">
        <f>SUM(AG51,AT51)</f>
        <v>0</v>
      </c>
      <c r="AO51" s="276"/>
      <c r="AP51" s="276"/>
      <c r="AQ51" s="80"/>
      <c r="AR51" s="64"/>
      <c r="AS51" s="81">
        <f>ROUND(AS52,2)</f>
        <v>0</v>
      </c>
      <c r="AT51" s="82">
        <f>ROUND(SUM(AV51:AW51),2)</f>
        <v>0</v>
      </c>
      <c r="AU51" s="83">
        <f>ROUND(AU52,5)</f>
        <v>54.461779999999997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ROUND(AZ52,2)</f>
        <v>0</v>
      </c>
      <c r="BA51" s="82">
        <f>ROUND(BA52,2)</f>
        <v>0</v>
      </c>
      <c r="BB51" s="82">
        <f>ROUND(BB52,2)</f>
        <v>0</v>
      </c>
      <c r="BC51" s="82">
        <f>ROUND(BC52,2)</f>
        <v>0</v>
      </c>
      <c r="BD51" s="84">
        <f>ROUND(BD52,2)</f>
        <v>0</v>
      </c>
      <c r="BS51" s="65" t="s">
        <v>67</v>
      </c>
      <c r="BT51" s="65" t="s">
        <v>68</v>
      </c>
      <c r="BV51" s="65" t="s">
        <v>69</v>
      </c>
      <c r="BW51" s="65" t="s">
        <v>6</v>
      </c>
      <c r="BX51" s="65" t="s">
        <v>70</v>
      </c>
      <c r="CL51" s="65"/>
    </row>
    <row r="52" spans="1:90" s="94" customFormat="1" ht="47.25" customHeight="1" x14ac:dyDescent="0.3">
      <c r="A52" s="85" t="s">
        <v>71</v>
      </c>
      <c r="B52" s="86"/>
      <c r="C52" s="87"/>
      <c r="D52" s="277" t="s">
        <v>15</v>
      </c>
      <c r="E52" s="277"/>
      <c r="F52" s="277"/>
      <c r="G52" s="277"/>
      <c r="H52" s="277"/>
      <c r="I52" s="88"/>
      <c r="J52" s="277" t="s">
        <v>72</v>
      </c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>
        <f>'035 - Stanoviště kontejne...'!J25</f>
        <v>0</v>
      </c>
      <c r="AH52" s="278"/>
      <c r="AI52" s="278"/>
      <c r="AJ52" s="278"/>
      <c r="AK52" s="278"/>
      <c r="AL52" s="278"/>
      <c r="AM52" s="278"/>
      <c r="AN52" s="278">
        <f>SUM(AG52,AT52)</f>
        <v>0</v>
      </c>
      <c r="AO52" s="278"/>
      <c r="AP52" s="278"/>
      <c r="AQ52" s="89" t="s">
        <v>73</v>
      </c>
      <c r="AR52" s="86"/>
      <c r="AS52" s="90">
        <v>0</v>
      </c>
      <c r="AT52" s="91">
        <f>ROUND(SUM(AV52:AW52),2)</f>
        <v>0</v>
      </c>
      <c r="AU52" s="92">
        <f>'035 - Stanoviště kontejne...'!P81</f>
        <v>54.461779999999997</v>
      </c>
      <c r="AV52" s="91">
        <f>'035 - Stanoviště kontejne...'!J28</f>
        <v>0</v>
      </c>
      <c r="AW52" s="91">
        <f>'035 - Stanoviště kontejne...'!J29</f>
        <v>0</v>
      </c>
      <c r="AX52" s="91">
        <f>'035 - Stanoviště kontejne...'!J30</f>
        <v>0</v>
      </c>
      <c r="AY52" s="91">
        <f>'035 - Stanoviště kontejne...'!J31</f>
        <v>0</v>
      </c>
      <c r="AZ52" s="91">
        <f>'035 - Stanoviště kontejne...'!F28</f>
        <v>0</v>
      </c>
      <c r="BA52" s="91">
        <f>'035 - Stanoviště kontejne...'!F29</f>
        <v>0</v>
      </c>
      <c r="BB52" s="91">
        <f>'035 - Stanoviště kontejne...'!F30</f>
        <v>0</v>
      </c>
      <c r="BC52" s="91">
        <f>'035 - Stanoviště kontejne...'!F31</f>
        <v>0</v>
      </c>
      <c r="BD52" s="93">
        <f>'035 - Stanoviště kontejne...'!F32</f>
        <v>0</v>
      </c>
      <c r="BT52" s="95" t="s">
        <v>74</v>
      </c>
      <c r="BU52" s="95" t="s">
        <v>75</v>
      </c>
      <c r="BV52" s="95" t="s">
        <v>69</v>
      </c>
      <c r="BW52" s="95" t="s">
        <v>6</v>
      </c>
      <c r="BX52" s="95" t="s">
        <v>70</v>
      </c>
      <c r="CL52" s="95"/>
    </row>
    <row r="53" spans="1:90" s="37" customFormat="1" ht="30" customHeight="1" x14ac:dyDescent="0.3">
      <c r="B53" s="38"/>
      <c r="AR53" s="38"/>
    </row>
    <row r="54" spans="1:90" s="37" customFormat="1" ht="6.95" customHeight="1" x14ac:dyDescent="0.3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38"/>
    </row>
  </sheetData>
  <mergeCells count="39">
    <mergeCell ref="AG51:AM51"/>
    <mergeCell ref="AN51:AP51"/>
    <mergeCell ref="D52:H52"/>
    <mergeCell ref="J52:AF52"/>
    <mergeCell ref="AG52:AM52"/>
    <mergeCell ref="AN52:AP52"/>
    <mergeCell ref="AS46:AT48"/>
    <mergeCell ref="C49:G49"/>
    <mergeCell ref="I49:AF49"/>
    <mergeCell ref="AG49:AM49"/>
    <mergeCell ref="AN49:AP49"/>
    <mergeCell ref="X32:AB32"/>
    <mergeCell ref="AK32:AO32"/>
    <mergeCell ref="L42:AO42"/>
    <mergeCell ref="AM44:AN44"/>
    <mergeCell ref="AM46:AP46"/>
    <mergeCell ref="L29:O29"/>
    <mergeCell ref="W29:AE29"/>
    <mergeCell ref="AK29:AO29"/>
    <mergeCell ref="L30:O30"/>
    <mergeCell ref="W30:AE30"/>
    <mergeCell ref="AK30:AO30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AR2:BE2"/>
    <mergeCell ref="K5:AO5"/>
    <mergeCell ref="K6:AO6"/>
    <mergeCell ref="E20:AN20"/>
    <mergeCell ref="AK23:AO23"/>
  </mergeCells>
  <hyperlinks>
    <hyperlink ref="K1" location="C2" display="1) Rekapitulace stavby" xr:uid="{00000000-0004-0000-0000-000000000000}"/>
    <hyperlink ref="W1" location="C51" display="2) Rekapitulace objektů stavby a soupisů prací" xr:uid="{00000000-0004-0000-0000-000001000000}"/>
    <hyperlink ref="A52" location="'035 - Stanoviště kontejne!..'.C2" display="/" xr:uid="{00000000-0004-0000-0000-000002000000}"/>
  </hyperlinks>
  <pageMargins left="0.58333333333333304" right="0.58333333333333304" top="0.58333333333333304" bottom="0.58333333333333304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41"/>
  <sheetViews>
    <sheetView showGridLines="0" zoomScaleNormal="100" workbookViewId="0"/>
  </sheetViews>
  <sheetFormatPr defaultRowHeight="13.5" x14ac:dyDescent="0.3"/>
  <cols>
    <col min="1" max="1" width="9"/>
    <col min="2" max="2" width="1.6640625"/>
    <col min="3" max="3" width="4.1640625"/>
    <col min="4" max="4" width="4.33203125"/>
    <col min="5" max="5" width="17.1640625"/>
    <col min="6" max="6" width="75"/>
    <col min="7" max="7" width="8.6640625"/>
    <col min="8" max="8" width="11.1640625"/>
    <col min="9" max="9" width="12.6640625"/>
    <col min="10" max="10" width="23.5"/>
    <col min="11" max="11" width="15.5"/>
    <col min="12" max="12" width="8.5"/>
    <col min="13" max="21" width="0" hidden="1"/>
    <col min="22" max="22" width="12.33203125"/>
    <col min="23" max="23" width="16.33203125"/>
    <col min="24" max="24" width="12.33203125"/>
    <col min="25" max="25" width="15"/>
    <col min="26" max="26" width="11"/>
    <col min="27" max="27" width="15"/>
    <col min="28" max="28" width="16.33203125"/>
    <col min="29" max="29" width="11"/>
    <col min="30" max="30" width="15"/>
    <col min="31" max="31" width="16.33203125"/>
    <col min="32" max="43" width="8.5"/>
    <col min="44" max="65" width="0" hidden="1"/>
    <col min="66" max="1025" width="8.5"/>
  </cols>
  <sheetData>
    <row r="1" spans="1:70" ht="21.95" customHeight="1" x14ac:dyDescent="0.3">
      <c r="A1" s="96"/>
      <c r="B1" s="16"/>
      <c r="C1" s="16"/>
      <c r="D1" s="17" t="s">
        <v>1</v>
      </c>
      <c r="E1" s="16"/>
      <c r="F1" s="97" t="s">
        <v>76</v>
      </c>
      <c r="G1" s="279" t="s">
        <v>77</v>
      </c>
      <c r="H1" s="279"/>
      <c r="I1" s="16"/>
      <c r="J1" s="97" t="s">
        <v>78</v>
      </c>
      <c r="K1" s="17" t="s">
        <v>79</v>
      </c>
      <c r="L1" s="97" t="s">
        <v>80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14" t="s">
        <v>7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23" t="s">
        <v>6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81</v>
      </c>
    </row>
    <row r="4" spans="1:70" ht="36.950000000000003" customHeight="1" x14ac:dyDescent="0.3">
      <c r="B4" s="27"/>
      <c r="C4" s="28"/>
      <c r="D4" s="29" t="s">
        <v>82</v>
      </c>
      <c r="E4" s="28"/>
      <c r="F4" s="28"/>
      <c r="G4" s="28"/>
      <c r="H4" s="28"/>
      <c r="I4" s="28"/>
      <c r="J4" s="28"/>
      <c r="K4" s="30"/>
      <c r="M4" s="31" t="s">
        <v>12</v>
      </c>
      <c r="AT4" s="23" t="s">
        <v>5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s="37" customFormat="1" ht="12.95" customHeight="1" x14ac:dyDescent="0.3">
      <c r="B6" s="38"/>
      <c r="C6" s="39"/>
      <c r="D6" s="35" t="s">
        <v>16</v>
      </c>
      <c r="E6" s="39"/>
      <c r="F6" s="39"/>
      <c r="G6" s="39"/>
      <c r="H6" s="39"/>
      <c r="I6" s="39"/>
      <c r="J6" s="39"/>
      <c r="K6" s="42"/>
    </row>
    <row r="7" spans="1:70" s="37" customFormat="1" ht="36.950000000000003" customHeight="1" x14ac:dyDescent="0.3">
      <c r="B7" s="38"/>
      <c r="C7" s="39"/>
      <c r="D7" s="39"/>
      <c r="E7" s="4" t="s">
        <v>83</v>
      </c>
      <c r="F7" s="4"/>
      <c r="G7" s="4"/>
      <c r="H7" s="4"/>
      <c r="I7" s="39"/>
      <c r="J7" s="39"/>
      <c r="K7" s="42"/>
    </row>
    <row r="8" spans="1:70" s="37" customFormat="1" ht="12.95" customHeight="1" x14ac:dyDescent="0.3">
      <c r="B8" s="38"/>
      <c r="C8" s="39"/>
      <c r="D8" s="39"/>
      <c r="E8" s="39"/>
      <c r="F8" s="39"/>
      <c r="G8" s="39"/>
      <c r="H8" s="39"/>
      <c r="I8" s="39"/>
      <c r="J8" s="39"/>
      <c r="K8" s="42"/>
    </row>
    <row r="9" spans="1:70" s="37" customFormat="1" ht="14.45" customHeight="1" x14ac:dyDescent="0.3">
      <c r="B9" s="38"/>
      <c r="C9" s="39"/>
      <c r="D9" s="35" t="s">
        <v>18</v>
      </c>
      <c r="E9" s="39"/>
      <c r="F9" s="33"/>
      <c r="G9" s="39"/>
      <c r="H9" s="39"/>
      <c r="I9" s="35" t="s">
        <v>19</v>
      </c>
      <c r="J9" s="33"/>
      <c r="K9" s="42"/>
    </row>
    <row r="10" spans="1:70" s="37" customFormat="1" ht="14.45" customHeight="1" x14ac:dyDescent="0.3">
      <c r="B10" s="38"/>
      <c r="C10" s="39"/>
      <c r="D10" s="35" t="s">
        <v>20</v>
      </c>
      <c r="E10" s="39"/>
      <c r="F10" s="33" t="s">
        <v>21</v>
      </c>
      <c r="G10" s="39"/>
      <c r="H10" s="39"/>
      <c r="I10" s="35" t="s">
        <v>22</v>
      </c>
      <c r="J10" s="67" t="str">
        <f>'Rekapitulace stavby'!AN8</f>
        <v>18. 1. 2019</v>
      </c>
      <c r="K10" s="42"/>
    </row>
    <row r="11" spans="1:70" s="37" customFormat="1" ht="10.9" customHeight="1" x14ac:dyDescent="0.3">
      <c r="B11" s="38"/>
      <c r="C11" s="39"/>
      <c r="D11" s="39"/>
      <c r="E11" s="39"/>
      <c r="F11" s="39"/>
      <c r="G11" s="39"/>
      <c r="H11" s="39"/>
      <c r="I11" s="39"/>
      <c r="J11" s="39"/>
      <c r="K11" s="42"/>
    </row>
    <row r="12" spans="1:70" s="37" customFormat="1" ht="14.45" customHeight="1" x14ac:dyDescent="0.3">
      <c r="B12" s="38"/>
      <c r="C12" s="39"/>
      <c r="D12" s="35" t="s">
        <v>24</v>
      </c>
      <c r="E12" s="39"/>
      <c r="F12" s="39"/>
      <c r="G12" s="39"/>
      <c r="H12" s="39"/>
      <c r="I12" s="35" t="s">
        <v>25</v>
      </c>
      <c r="J12" s="33" t="str">
        <f>IF('Rekapitulace stavby'!AN10="","",'Rekapitulace stavby'!AN10)</f>
        <v/>
      </c>
      <c r="K12" s="42"/>
    </row>
    <row r="13" spans="1:70" s="37" customFormat="1" ht="18" customHeight="1" x14ac:dyDescent="0.3">
      <c r="B13" s="38"/>
      <c r="C13" s="39"/>
      <c r="D13" s="39"/>
      <c r="E13" s="33" t="str">
        <f>IF('Rekapitulace stavby'!E11="","",'Rekapitulace stavby'!E11)</f>
        <v/>
      </c>
      <c r="F13" s="39"/>
      <c r="G13" s="39"/>
      <c r="H13" s="39"/>
      <c r="I13" s="35" t="s">
        <v>26</v>
      </c>
      <c r="J13" s="33" t="str">
        <f>IF('Rekapitulace stavby'!AN11="","",'Rekapitulace stavby'!AN11)</f>
        <v/>
      </c>
      <c r="K13" s="42"/>
    </row>
    <row r="14" spans="1:70" s="37" customFormat="1" ht="6.95" customHeigh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42"/>
    </row>
    <row r="15" spans="1:70" s="37" customFormat="1" ht="14.45" customHeight="1" x14ac:dyDescent="0.3">
      <c r="B15" s="38"/>
      <c r="C15" s="39"/>
      <c r="D15" s="35" t="s">
        <v>27</v>
      </c>
      <c r="E15" s="39"/>
      <c r="F15" s="39"/>
      <c r="G15" s="39"/>
      <c r="H15" s="39"/>
      <c r="I15" s="35" t="s">
        <v>25</v>
      </c>
      <c r="J15" s="33" t="str">
        <f>IF('Rekapitulace stavby'!AN13="Vyplň údaj","",IF('Rekapitulace stavby'!AN13="","",'Rekapitulace stavby'!AN13))</f>
        <v/>
      </c>
      <c r="K15" s="42"/>
    </row>
    <row r="16" spans="1:70" s="37" customFormat="1" ht="18" customHeight="1" x14ac:dyDescent="0.3">
      <c r="B16" s="38"/>
      <c r="C16" s="39"/>
      <c r="D16" s="39"/>
      <c r="E16" s="33" t="str">
        <f>IF('Rekapitulace stavby'!E14="Vyplň údaj","",IF('Rekapitulace stavby'!E14="","",'Rekapitulace stavby'!E14))</f>
        <v/>
      </c>
      <c r="F16" s="39"/>
      <c r="G16" s="39"/>
      <c r="H16" s="39"/>
      <c r="I16" s="35" t="s">
        <v>26</v>
      </c>
      <c r="J16" s="33" t="str">
        <f>IF('Rekapitulace stavby'!AN14="Vyplň údaj","",IF('Rekapitulace stavby'!AN14="","",'Rekapitulace stavby'!AN14))</f>
        <v/>
      </c>
      <c r="K16" s="42"/>
    </row>
    <row r="17" spans="2:11" s="37" customFormat="1" ht="6.95" customHeight="1" x14ac:dyDescent="0.3">
      <c r="B17" s="38"/>
      <c r="C17" s="39"/>
      <c r="D17" s="39"/>
      <c r="E17" s="39"/>
      <c r="F17" s="39"/>
      <c r="G17" s="39"/>
      <c r="H17" s="39"/>
      <c r="I17" s="39"/>
      <c r="J17" s="39"/>
      <c r="K17" s="42"/>
    </row>
    <row r="18" spans="2:11" s="37" customFormat="1" ht="14.45" customHeight="1" x14ac:dyDescent="0.3">
      <c r="B18" s="38"/>
      <c r="C18" s="39"/>
      <c r="D18" s="35" t="s">
        <v>28</v>
      </c>
      <c r="E18" s="39"/>
      <c r="F18" s="39"/>
      <c r="G18" s="39"/>
      <c r="H18" s="39"/>
      <c r="I18" s="35" t="s">
        <v>25</v>
      </c>
      <c r="J18" s="33" t="str">
        <f>IF('Rekapitulace stavby'!AN16="","",'Rekapitulace stavby'!AN16)</f>
        <v/>
      </c>
      <c r="K18" s="42"/>
    </row>
    <row r="19" spans="2:11" s="37" customFormat="1" ht="18" customHeight="1" x14ac:dyDescent="0.3">
      <c r="B19" s="38"/>
      <c r="C19" s="39"/>
      <c r="D19" s="39"/>
      <c r="E19" s="33" t="str">
        <f>IF('Rekapitulace stavby'!E17="","",'Rekapitulace stavby'!E17)</f>
        <v/>
      </c>
      <c r="F19" s="39"/>
      <c r="G19" s="39"/>
      <c r="H19" s="39"/>
      <c r="I19" s="35" t="s">
        <v>26</v>
      </c>
      <c r="J19" s="33" t="str">
        <f>IF('Rekapitulace stavby'!AN17="","",'Rekapitulace stavby'!AN17)</f>
        <v/>
      </c>
      <c r="K19" s="42"/>
    </row>
    <row r="20" spans="2:11" s="37" customFormat="1" ht="6.95" customHeight="1" x14ac:dyDescent="0.3">
      <c r="B20" s="38"/>
      <c r="C20" s="39"/>
      <c r="D20" s="39"/>
      <c r="E20" s="39"/>
      <c r="F20" s="39"/>
      <c r="G20" s="39"/>
      <c r="H20" s="39"/>
      <c r="I20" s="39"/>
      <c r="J20" s="39"/>
      <c r="K20" s="42"/>
    </row>
    <row r="21" spans="2:11" s="37" customFormat="1" ht="14.45" customHeight="1" x14ac:dyDescent="0.3">
      <c r="B21" s="38"/>
      <c r="C21" s="39"/>
      <c r="D21" s="35" t="s">
        <v>30</v>
      </c>
      <c r="E21" s="39"/>
      <c r="F21" s="39"/>
      <c r="G21" s="39"/>
      <c r="H21" s="39"/>
      <c r="I21" s="39"/>
      <c r="J21" s="39"/>
      <c r="K21" s="42"/>
    </row>
    <row r="22" spans="2:11" s="98" customFormat="1" ht="71.25" customHeight="1" x14ac:dyDescent="0.3">
      <c r="B22" s="99"/>
      <c r="C22" s="100"/>
      <c r="D22" s="100"/>
      <c r="E22" s="11" t="s">
        <v>31</v>
      </c>
      <c r="F22" s="11"/>
      <c r="G22" s="11"/>
      <c r="H22" s="11"/>
      <c r="I22" s="100"/>
      <c r="J22" s="100"/>
      <c r="K22" s="101"/>
    </row>
    <row r="23" spans="2:11" s="37" customFormat="1" ht="6.95" customHeight="1" x14ac:dyDescent="0.3">
      <c r="B23" s="38"/>
      <c r="C23" s="39"/>
      <c r="D23" s="39"/>
      <c r="E23" s="39"/>
      <c r="F23" s="39"/>
      <c r="G23" s="39"/>
      <c r="H23" s="39"/>
      <c r="I23" s="39"/>
      <c r="J23" s="39"/>
      <c r="K23" s="42"/>
    </row>
    <row r="24" spans="2:11" s="37" customFormat="1" ht="6.95" customHeight="1" x14ac:dyDescent="0.3">
      <c r="B24" s="38"/>
      <c r="C24" s="39"/>
      <c r="D24" s="68"/>
      <c r="E24" s="68"/>
      <c r="F24" s="68"/>
      <c r="G24" s="68"/>
      <c r="H24" s="68"/>
      <c r="I24" s="68"/>
      <c r="J24" s="68"/>
      <c r="K24" s="102"/>
    </row>
    <row r="25" spans="2:11" s="37" customFormat="1" ht="25.5" customHeight="1" x14ac:dyDescent="0.3">
      <c r="B25" s="38"/>
      <c r="C25" s="39"/>
      <c r="D25" s="103" t="s">
        <v>32</v>
      </c>
      <c r="E25" s="39"/>
      <c r="F25" s="39"/>
      <c r="G25" s="39"/>
      <c r="H25" s="39"/>
      <c r="I25" s="39"/>
      <c r="J25" s="79">
        <f>ROUND(J81,2)</f>
        <v>0</v>
      </c>
      <c r="K25" s="42"/>
    </row>
    <row r="26" spans="2:11" s="37" customFormat="1" ht="6.95" customHeight="1" x14ac:dyDescent="0.3">
      <c r="B26" s="38"/>
      <c r="C26" s="39"/>
      <c r="D26" s="68"/>
      <c r="E26" s="68"/>
      <c r="F26" s="68"/>
      <c r="G26" s="68"/>
      <c r="H26" s="68"/>
      <c r="I26" s="68"/>
      <c r="J26" s="68"/>
      <c r="K26" s="102"/>
    </row>
    <row r="27" spans="2:11" s="37" customFormat="1" ht="14.45" customHeight="1" x14ac:dyDescent="0.3">
      <c r="B27" s="38"/>
      <c r="C27" s="39"/>
      <c r="D27" s="39"/>
      <c r="E27" s="39"/>
      <c r="F27" s="43" t="s">
        <v>34</v>
      </c>
      <c r="G27" s="39"/>
      <c r="H27" s="39"/>
      <c r="I27" s="43" t="s">
        <v>33</v>
      </c>
      <c r="J27" s="43" t="s">
        <v>35</v>
      </c>
      <c r="K27" s="42"/>
    </row>
    <row r="28" spans="2:11" s="37" customFormat="1" ht="14.45" customHeight="1" x14ac:dyDescent="0.3">
      <c r="B28" s="38"/>
      <c r="C28" s="39"/>
      <c r="D28" s="47" t="s">
        <v>36</v>
      </c>
      <c r="E28" s="47" t="s">
        <v>37</v>
      </c>
      <c r="F28" s="104">
        <f>ROUND(SUM(BE81:BE140), 2)</f>
        <v>0</v>
      </c>
      <c r="G28" s="39"/>
      <c r="H28" s="39"/>
      <c r="I28" s="105">
        <v>0.21</v>
      </c>
      <c r="J28" s="104">
        <f>ROUND(ROUND((SUM(BE81:BE140)), 2)*I28, 2)</f>
        <v>0</v>
      </c>
      <c r="K28" s="42"/>
    </row>
    <row r="29" spans="2:11" s="37" customFormat="1" ht="14.45" customHeight="1" x14ac:dyDescent="0.3">
      <c r="B29" s="38"/>
      <c r="C29" s="39"/>
      <c r="D29" s="39"/>
      <c r="E29" s="47" t="s">
        <v>38</v>
      </c>
      <c r="F29" s="104">
        <f>ROUND(SUM(BF81:BF140), 2)</f>
        <v>0</v>
      </c>
      <c r="G29" s="39"/>
      <c r="H29" s="39"/>
      <c r="I29" s="105">
        <v>0.15</v>
      </c>
      <c r="J29" s="104">
        <f>ROUND(ROUND((SUM(BF81:BF140)), 2)*I29, 2)</f>
        <v>0</v>
      </c>
      <c r="K29" s="42"/>
    </row>
    <row r="30" spans="2:11" s="37" customFormat="1" ht="14.45" hidden="1" customHeight="1" x14ac:dyDescent="0.3">
      <c r="B30" s="38"/>
      <c r="C30" s="39"/>
      <c r="D30" s="39"/>
      <c r="E30" s="47" t="s">
        <v>39</v>
      </c>
      <c r="F30" s="104">
        <f>ROUND(SUM(BG81:BG140), 2)</f>
        <v>0</v>
      </c>
      <c r="G30" s="39"/>
      <c r="H30" s="39"/>
      <c r="I30" s="105">
        <v>0.21</v>
      </c>
      <c r="J30" s="104">
        <v>0</v>
      </c>
      <c r="K30" s="42"/>
    </row>
    <row r="31" spans="2:11" s="37" customFormat="1" ht="14.45" hidden="1" customHeight="1" x14ac:dyDescent="0.3">
      <c r="B31" s="38"/>
      <c r="C31" s="39"/>
      <c r="D31" s="39"/>
      <c r="E31" s="47" t="s">
        <v>40</v>
      </c>
      <c r="F31" s="104">
        <f>ROUND(SUM(BH81:BH140), 2)</f>
        <v>0</v>
      </c>
      <c r="G31" s="39"/>
      <c r="H31" s="39"/>
      <c r="I31" s="105">
        <v>0.15</v>
      </c>
      <c r="J31" s="104">
        <v>0</v>
      </c>
      <c r="K31" s="42"/>
    </row>
    <row r="32" spans="2:11" s="37" customFormat="1" ht="14.45" hidden="1" customHeight="1" x14ac:dyDescent="0.3">
      <c r="B32" s="38"/>
      <c r="C32" s="39"/>
      <c r="D32" s="39"/>
      <c r="E32" s="47" t="s">
        <v>41</v>
      </c>
      <c r="F32" s="104">
        <f>ROUND(SUM(BI81:BI140), 2)</f>
        <v>0</v>
      </c>
      <c r="G32" s="39"/>
      <c r="H32" s="39"/>
      <c r="I32" s="105">
        <v>0</v>
      </c>
      <c r="J32" s="104">
        <v>0</v>
      </c>
      <c r="K32" s="42"/>
    </row>
    <row r="33" spans="2:11" s="37" customFormat="1" ht="6.95" customHeigh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42"/>
    </row>
    <row r="34" spans="2:11" s="37" customFormat="1" ht="25.5" customHeight="1" x14ac:dyDescent="0.3">
      <c r="B34" s="38"/>
      <c r="C34" s="106"/>
      <c r="D34" s="107" t="s">
        <v>42</v>
      </c>
      <c r="E34" s="71"/>
      <c r="F34" s="71"/>
      <c r="G34" s="108" t="s">
        <v>43</v>
      </c>
      <c r="H34" s="109" t="s">
        <v>44</v>
      </c>
      <c r="I34" s="71"/>
      <c r="J34" s="110">
        <f>SUM(J25:J32)</f>
        <v>0</v>
      </c>
      <c r="K34" s="111"/>
    </row>
    <row r="35" spans="2:11" s="37" customFormat="1" ht="14.45" customHeight="1" x14ac:dyDescent="0.3">
      <c r="B35" s="54"/>
      <c r="C35" s="55"/>
      <c r="D35" s="55"/>
      <c r="E35" s="55"/>
      <c r="F35" s="55"/>
      <c r="G35" s="55"/>
      <c r="H35" s="55"/>
      <c r="I35" s="55"/>
      <c r="J35" s="55"/>
      <c r="K35" s="56"/>
    </row>
    <row r="39" spans="2:11" s="37" customFormat="1" ht="6.95" customHeight="1" x14ac:dyDescent="0.3">
      <c r="B39" s="57"/>
      <c r="C39" s="58"/>
      <c r="D39" s="58"/>
      <c r="E39" s="58"/>
      <c r="F39" s="58"/>
      <c r="G39" s="58"/>
      <c r="H39" s="58"/>
      <c r="I39" s="58"/>
      <c r="J39" s="58"/>
      <c r="K39" s="112"/>
    </row>
    <row r="40" spans="2:11" s="37" customFormat="1" ht="36.950000000000003" customHeight="1" x14ac:dyDescent="0.3">
      <c r="B40" s="38"/>
      <c r="C40" s="29" t="s">
        <v>84</v>
      </c>
      <c r="D40" s="39"/>
      <c r="E40" s="39"/>
      <c r="F40" s="39"/>
      <c r="G40" s="39"/>
      <c r="H40" s="39"/>
      <c r="I40" s="39"/>
      <c r="J40" s="39"/>
      <c r="K40" s="42"/>
    </row>
    <row r="41" spans="2:11" s="37" customFormat="1" ht="6.95" customHeight="1" x14ac:dyDescent="0.3">
      <c r="B41" s="38"/>
      <c r="C41" s="39"/>
      <c r="D41" s="39"/>
      <c r="E41" s="39"/>
      <c r="F41" s="39"/>
      <c r="G41" s="39"/>
      <c r="H41" s="39"/>
      <c r="I41" s="39"/>
      <c r="J41" s="39"/>
      <c r="K41" s="42"/>
    </row>
    <row r="42" spans="2:11" s="37" customFormat="1" ht="14.45" customHeight="1" x14ac:dyDescent="0.3">
      <c r="B42" s="38"/>
      <c r="C42" s="35" t="s">
        <v>16</v>
      </c>
      <c r="D42" s="39"/>
      <c r="E42" s="39"/>
      <c r="F42" s="39"/>
      <c r="G42" s="39"/>
      <c r="H42" s="39"/>
      <c r="I42" s="39"/>
      <c r="J42" s="39"/>
      <c r="K42" s="42"/>
    </row>
    <row r="43" spans="2:11" s="37" customFormat="1" ht="17.25" customHeight="1" x14ac:dyDescent="0.3">
      <c r="B43" s="38"/>
      <c r="C43" s="39"/>
      <c r="D43" s="39"/>
      <c r="E43" s="4" t="str">
        <f>E7</f>
        <v>Stanoviště kontejnerů pro separovaný odpad ul. Papratná, p.č.4438/1, Frenštát p.R</v>
      </c>
      <c r="F43" s="4"/>
      <c r="G43" s="4"/>
      <c r="H43" s="4"/>
      <c r="I43" s="39"/>
      <c r="J43" s="39"/>
      <c r="K43" s="42"/>
    </row>
    <row r="44" spans="2:11" s="37" customFormat="1" ht="6.95" customHeight="1" x14ac:dyDescent="0.3">
      <c r="B44" s="38"/>
      <c r="C44" s="39"/>
      <c r="D44" s="39"/>
      <c r="E44" s="39"/>
      <c r="F44" s="39"/>
      <c r="G44" s="39"/>
      <c r="H44" s="39"/>
      <c r="I44" s="39"/>
      <c r="J44" s="39"/>
      <c r="K44" s="42"/>
    </row>
    <row r="45" spans="2:11" s="37" customFormat="1" ht="18" customHeight="1" x14ac:dyDescent="0.3">
      <c r="B45" s="38"/>
      <c r="C45" s="35" t="s">
        <v>20</v>
      </c>
      <c r="D45" s="39"/>
      <c r="E45" s="39"/>
      <c r="F45" s="33" t="str">
        <f>F10</f>
        <v>Frenštát p.R.</v>
      </c>
      <c r="G45" s="39"/>
      <c r="H45" s="39"/>
      <c r="I45" s="35" t="s">
        <v>22</v>
      </c>
      <c r="J45" s="67" t="str">
        <f>IF(J10="","",J10)</f>
        <v>18. 1. 2019</v>
      </c>
      <c r="K45" s="42"/>
    </row>
    <row r="46" spans="2:11" s="37" customFormat="1" ht="6.95" customHeight="1" x14ac:dyDescent="0.3">
      <c r="B46" s="38"/>
      <c r="C46" s="39"/>
      <c r="D46" s="39"/>
      <c r="E46" s="39"/>
      <c r="F46" s="39"/>
      <c r="G46" s="39"/>
      <c r="H46" s="39"/>
      <c r="I46" s="39"/>
      <c r="J46" s="39"/>
      <c r="K46" s="42"/>
    </row>
    <row r="47" spans="2:11" s="37" customFormat="1" ht="12.95" customHeight="1" x14ac:dyDescent="0.3">
      <c r="B47" s="38"/>
      <c r="C47" s="35" t="s">
        <v>24</v>
      </c>
      <c r="D47" s="39"/>
      <c r="E47" s="39"/>
      <c r="F47" s="33" t="str">
        <f>E13</f>
        <v/>
      </c>
      <c r="G47" s="39"/>
      <c r="H47" s="39"/>
      <c r="I47" s="35" t="s">
        <v>28</v>
      </c>
      <c r="J47" s="11" t="str">
        <f>E19</f>
        <v/>
      </c>
      <c r="K47" s="42"/>
    </row>
    <row r="48" spans="2:11" s="37" customFormat="1" ht="14.45" customHeight="1" x14ac:dyDescent="0.3">
      <c r="B48" s="38"/>
      <c r="C48" s="35" t="s">
        <v>27</v>
      </c>
      <c r="D48" s="39"/>
      <c r="E48" s="39"/>
      <c r="F48" s="33" t="str">
        <f>IF(E16="","",E16)</f>
        <v/>
      </c>
      <c r="G48" s="39"/>
      <c r="H48" s="39"/>
      <c r="I48" s="39"/>
      <c r="J48" s="11"/>
      <c r="K48" s="42"/>
    </row>
    <row r="49" spans="2:47" s="37" customFormat="1" ht="10.35" customHeight="1" x14ac:dyDescent="0.3">
      <c r="B49" s="38"/>
      <c r="C49" s="39"/>
      <c r="D49" s="39"/>
      <c r="E49" s="39"/>
      <c r="F49" s="39"/>
      <c r="G49" s="39"/>
      <c r="H49" s="39"/>
      <c r="I49" s="39"/>
      <c r="J49" s="39"/>
      <c r="K49" s="42"/>
    </row>
    <row r="50" spans="2:47" s="37" customFormat="1" ht="29.25" customHeight="1" x14ac:dyDescent="0.3">
      <c r="B50" s="38"/>
      <c r="C50" s="113" t="s">
        <v>85</v>
      </c>
      <c r="D50" s="106"/>
      <c r="E50" s="106"/>
      <c r="F50" s="106"/>
      <c r="G50" s="106"/>
      <c r="H50" s="106"/>
      <c r="I50" s="106"/>
      <c r="J50" s="114" t="s">
        <v>86</v>
      </c>
      <c r="K50" s="115"/>
    </row>
    <row r="51" spans="2:47" s="37" customFormat="1" ht="10.35" customHeight="1" x14ac:dyDescent="0.3">
      <c r="B51" s="38"/>
      <c r="C51" s="39"/>
      <c r="D51" s="39"/>
      <c r="E51" s="39"/>
      <c r="F51" s="39"/>
      <c r="G51" s="39"/>
      <c r="H51" s="39"/>
      <c r="I51" s="39"/>
      <c r="J51" s="39"/>
      <c r="K51" s="42"/>
    </row>
    <row r="52" spans="2:47" s="37" customFormat="1" ht="29.25" customHeight="1" x14ac:dyDescent="0.3">
      <c r="B52" s="38"/>
      <c r="C52" s="116" t="s">
        <v>87</v>
      </c>
      <c r="D52" s="39"/>
      <c r="E52" s="39"/>
      <c r="F52" s="39"/>
      <c r="G52" s="39"/>
      <c r="H52" s="39"/>
      <c r="I52" s="39"/>
      <c r="J52" s="79">
        <f>J81</f>
        <v>0</v>
      </c>
      <c r="K52" s="42"/>
      <c r="AU52" s="23" t="s">
        <v>88</v>
      </c>
    </row>
    <row r="53" spans="2:47" s="117" customFormat="1" ht="24.95" customHeight="1" x14ac:dyDescent="0.3">
      <c r="B53" s="118"/>
      <c r="C53" s="119"/>
      <c r="D53" s="120" t="s">
        <v>89</v>
      </c>
      <c r="E53" s="121"/>
      <c r="F53" s="121"/>
      <c r="G53" s="121"/>
      <c r="H53" s="121"/>
      <c r="I53" s="121"/>
      <c r="J53" s="122">
        <f>J82</f>
        <v>0</v>
      </c>
      <c r="K53" s="123"/>
    </row>
    <row r="54" spans="2:47" s="124" customFormat="1" ht="19.899999999999999" customHeight="1" x14ac:dyDescent="0.3">
      <c r="B54" s="125"/>
      <c r="C54" s="126"/>
      <c r="D54" s="127" t="s">
        <v>90</v>
      </c>
      <c r="E54" s="128"/>
      <c r="F54" s="128"/>
      <c r="G54" s="128"/>
      <c r="H54" s="128"/>
      <c r="I54" s="128"/>
      <c r="J54" s="129">
        <f>J83</f>
        <v>0</v>
      </c>
      <c r="K54" s="130"/>
    </row>
    <row r="55" spans="2:47" s="124" customFormat="1" ht="19.899999999999999" customHeight="1" x14ac:dyDescent="0.3">
      <c r="B55" s="125"/>
      <c r="C55" s="126"/>
      <c r="D55" s="127" t="s">
        <v>91</v>
      </c>
      <c r="E55" s="128"/>
      <c r="F55" s="128"/>
      <c r="G55" s="128"/>
      <c r="H55" s="128"/>
      <c r="I55" s="128"/>
      <c r="J55" s="129">
        <f>J98</f>
        <v>0</v>
      </c>
      <c r="K55" s="130"/>
    </row>
    <row r="56" spans="2:47" s="124" customFormat="1" ht="19.899999999999999" customHeight="1" x14ac:dyDescent="0.3">
      <c r="B56" s="125"/>
      <c r="C56" s="126"/>
      <c r="D56" s="127" t="s">
        <v>92</v>
      </c>
      <c r="E56" s="128"/>
      <c r="F56" s="128"/>
      <c r="G56" s="128"/>
      <c r="H56" s="128"/>
      <c r="I56" s="128"/>
      <c r="J56" s="129">
        <f>J103</f>
        <v>0</v>
      </c>
      <c r="K56" s="130"/>
    </row>
    <row r="57" spans="2:47" s="124" customFormat="1" ht="19.899999999999999" customHeight="1" x14ac:dyDescent="0.3">
      <c r="B57" s="125"/>
      <c r="C57" s="126"/>
      <c r="D57" s="127" t="s">
        <v>93</v>
      </c>
      <c r="E57" s="128"/>
      <c r="F57" s="128"/>
      <c r="G57" s="128"/>
      <c r="H57" s="128"/>
      <c r="I57" s="128"/>
      <c r="J57" s="129">
        <f>J110</f>
        <v>0</v>
      </c>
      <c r="K57" s="130"/>
    </row>
    <row r="58" spans="2:47" s="124" customFormat="1" ht="19.899999999999999" customHeight="1" x14ac:dyDescent="0.3">
      <c r="B58" s="125"/>
      <c r="C58" s="126"/>
      <c r="D58" s="127" t="s">
        <v>94</v>
      </c>
      <c r="E58" s="128"/>
      <c r="F58" s="128"/>
      <c r="G58" s="128"/>
      <c r="H58" s="128"/>
      <c r="I58" s="128"/>
      <c r="J58" s="129">
        <f>J123</f>
        <v>0</v>
      </c>
      <c r="K58" s="130"/>
    </row>
    <row r="59" spans="2:47" s="124" customFormat="1" ht="19.899999999999999" customHeight="1" x14ac:dyDescent="0.3">
      <c r="B59" s="125"/>
      <c r="C59" s="126"/>
      <c r="D59" s="127" t="s">
        <v>95</v>
      </c>
      <c r="E59" s="128"/>
      <c r="F59" s="128"/>
      <c r="G59" s="128"/>
      <c r="H59" s="128"/>
      <c r="I59" s="128"/>
      <c r="J59" s="129">
        <f>J128</f>
        <v>0</v>
      </c>
      <c r="K59" s="130"/>
    </row>
    <row r="60" spans="2:47" s="117" customFormat="1" ht="24.95" customHeight="1" x14ac:dyDescent="0.3">
      <c r="B60" s="118"/>
      <c r="C60" s="119"/>
      <c r="D60" s="120" t="s">
        <v>96</v>
      </c>
      <c r="E60" s="121"/>
      <c r="F60" s="121"/>
      <c r="G60" s="121"/>
      <c r="H60" s="121"/>
      <c r="I60" s="121"/>
      <c r="J60" s="122">
        <f>J130</f>
        <v>0</v>
      </c>
      <c r="K60" s="123"/>
    </row>
    <row r="61" spans="2:47" s="124" customFormat="1" ht="19.899999999999999" customHeight="1" x14ac:dyDescent="0.3">
      <c r="B61" s="125"/>
      <c r="C61" s="126"/>
      <c r="D61" s="127" t="s">
        <v>97</v>
      </c>
      <c r="E61" s="128"/>
      <c r="F61" s="128"/>
      <c r="G61" s="128"/>
      <c r="H61" s="128"/>
      <c r="I61" s="128"/>
      <c r="J61" s="129">
        <f>J131</f>
        <v>0</v>
      </c>
      <c r="K61" s="130"/>
    </row>
    <row r="62" spans="2:47" s="117" customFormat="1" ht="24.95" customHeight="1" x14ac:dyDescent="0.3">
      <c r="B62" s="118"/>
      <c r="C62" s="119"/>
      <c r="D62" s="120" t="s">
        <v>98</v>
      </c>
      <c r="E62" s="121"/>
      <c r="F62" s="121"/>
      <c r="G62" s="121"/>
      <c r="H62" s="121"/>
      <c r="I62" s="121"/>
      <c r="J62" s="122">
        <f>J138</f>
        <v>0</v>
      </c>
      <c r="K62" s="123"/>
    </row>
    <row r="63" spans="2:47" s="124" customFormat="1" ht="19.899999999999999" customHeight="1" x14ac:dyDescent="0.3">
      <c r="B63" s="125"/>
      <c r="C63" s="126"/>
      <c r="D63" s="127" t="s">
        <v>99</v>
      </c>
      <c r="E63" s="128"/>
      <c r="F63" s="128"/>
      <c r="G63" s="128"/>
      <c r="H63" s="128"/>
      <c r="I63" s="128"/>
      <c r="J63" s="129">
        <f>J139</f>
        <v>0</v>
      </c>
      <c r="K63" s="130"/>
    </row>
    <row r="64" spans="2:47" s="37" customFormat="1" ht="21.95" customHeight="1" x14ac:dyDescent="0.3">
      <c r="B64" s="38"/>
      <c r="C64" s="39"/>
      <c r="D64" s="39"/>
      <c r="E64" s="39"/>
      <c r="F64" s="39"/>
      <c r="G64" s="39"/>
      <c r="H64" s="39"/>
      <c r="I64" s="39"/>
      <c r="J64" s="39"/>
      <c r="K64" s="42"/>
    </row>
    <row r="65" spans="2:20" s="37" customFormat="1" ht="6.95" customHeight="1" x14ac:dyDescent="0.3">
      <c r="B65" s="54"/>
      <c r="C65" s="55"/>
      <c r="D65" s="55"/>
      <c r="E65" s="55"/>
      <c r="F65" s="55"/>
      <c r="G65" s="55"/>
      <c r="H65" s="55"/>
      <c r="I65" s="55"/>
      <c r="J65" s="55"/>
      <c r="K65" s="56"/>
    </row>
    <row r="69" spans="2:20" s="37" customFormat="1" ht="6.95" customHeight="1" x14ac:dyDescent="0.3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38"/>
    </row>
    <row r="70" spans="2:20" s="37" customFormat="1" ht="36.950000000000003" customHeight="1" x14ac:dyDescent="0.3">
      <c r="B70" s="38"/>
      <c r="C70" s="59" t="s">
        <v>100</v>
      </c>
      <c r="L70" s="38"/>
    </row>
    <row r="71" spans="2:20" s="37" customFormat="1" ht="6.95" customHeight="1" x14ac:dyDescent="0.3">
      <c r="B71" s="38"/>
      <c r="L71" s="38"/>
    </row>
    <row r="72" spans="2:20" s="37" customFormat="1" ht="14.45" customHeight="1" x14ac:dyDescent="0.3">
      <c r="B72" s="38"/>
      <c r="C72" s="62" t="s">
        <v>16</v>
      </c>
      <c r="L72" s="38"/>
    </row>
    <row r="73" spans="2:20" s="37" customFormat="1" ht="17.25" customHeight="1" x14ac:dyDescent="0.3">
      <c r="B73" s="38"/>
      <c r="E73" s="4" t="str">
        <f>E7</f>
        <v>Stanoviště kontejnerů pro separovaný odpad ul. Papratná, p.č.4438/1, Frenštát p.R</v>
      </c>
      <c r="F73" s="4"/>
      <c r="G73" s="4"/>
      <c r="H73" s="4"/>
      <c r="L73" s="38"/>
    </row>
    <row r="74" spans="2:20" s="37" customFormat="1" ht="6.95" customHeight="1" x14ac:dyDescent="0.3">
      <c r="B74" s="38"/>
      <c r="L74" s="38"/>
    </row>
    <row r="75" spans="2:20" s="37" customFormat="1" ht="18" customHeight="1" x14ac:dyDescent="0.3">
      <c r="B75" s="38"/>
      <c r="C75" s="62" t="s">
        <v>20</v>
      </c>
      <c r="F75" s="131" t="str">
        <f>F10</f>
        <v>Frenštát p.R.</v>
      </c>
      <c r="I75" s="62" t="s">
        <v>22</v>
      </c>
      <c r="J75" s="132" t="str">
        <f>IF(J10="","",J10)</f>
        <v>18. 1. 2019</v>
      </c>
      <c r="L75" s="38"/>
    </row>
    <row r="76" spans="2:20" s="37" customFormat="1" ht="6.95" customHeight="1" x14ac:dyDescent="0.3">
      <c r="B76" s="38"/>
      <c r="L76" s="38"/>
    </row>
    <row r="77" spans="2:20" s="37" customFormat="1" ht="12.95" customHeight="1" x14ac:dyDescent="0.3">
      <c r="B77" s="38"/>
      <c r="C77" s="62" t="s">
        <v>24</v>
      </c>
      <c r="F77" s="131" t="str">
        <f>E13</f>
        <v/>
      </c>
      <c r="I77" s="62" t="s">
        <v>28</v>
      </c>
      <c r="J77" s="131" t="str">
        <f>E19</f>
        <v/>
      </c>
      <c r="L77" s="38"/>
    </row>
    <row r="78" spans="2:20" s="37" customFormat="1" ht="14.45" customHeight="1" x14ac:dyDescent="0.3">
      <c r="B78" s="38"/>
      <c r="C78" s="62" t="s">
        <v>27</v>
      </c>
      <c r="F78" s="131" t="str">
        <f>IF(E16="","",E16)</f>
        <v/>
      </c>
      <c r="L78" s="38"/>
    </row>
    <row r="79" spans="2:20" s="37" customFormat="1" ht="10.35" customHeight="1" x14ac:dyDescent="0.3">
      <c r="B79" s="38"/>
      <c r="L79" s="38"/>
    </row>
    <row r="80" spans="2:20" s="133" customFormat="1" ht="29.25" customHeight="1" x14ac:dyDescent="0.3">
      <c r="B80" s="134"/>
      <c r="C80" s="135" t="s">
        <v>101</v>
      </c>
      <c r="D80" s="136" t="s">
        <v>53</v>
      </c>
      <c r="E80" s="136" t="s">
        <v>49</v>
      </c>
      <c r="F80" s="136" t="s">
        <v>102</v>
      </c>
      <c r="G80" s="136" t="s">
        <v>103</v>
      </c>
      <c r="H80" s="136" t="s">
        <v>104</v>
      </c>
      <c r="I80" s="136" t="s">
        <v>105</v>
      </c>
      <c r="J80" s="136" t="s">
        <v>86</v>
      </c>
      <c r="K80" s="137" t="s">
        <v>106</v>
      </c>
      <c r="L80" s="134"/>
      <c r="M80" s="73" t="s">
        <v>107</v>
      </c>
      <c r="N80" s="74" t="s">
        <v>36</v>
      </c>
      <c r="O80" s="74" t="s">
        <v>108</v>
      </c>
      <c r="P80" s="74" t="s">
        <v>109</v>
      </c>
      <c r="Q80" s="74" t="s">
        <v>110</v>
      </c>
      <c r="R80" s="74" t="s">
        <v>111</v>
      </c>
      <c r="S80" s="74" t="s">
        <v>112</v>
      </c>
      <c r="T80" s="75" t="s">
        <v>113</v>
      </c>
    </row>
    <row r="81" spans="2:65" s="37" customFormat="1" ht="29.25" customHeight="1" x14ac:dyDescent="0.35">
      <c r="B81" s="38"/>
      <c r="C81" s="77" t="s">
        <v>87</v>
      </c>
      <c r="J81" s="138">
        <f>BK81</f>
        <v>0</v>
      </c>
      <c r="L81" s="38"/>
      <c r="M81" s="76"/>
      <c r="N81" s="68"/>
      <c r="O81" s="68"/>
      <c r="P81" s="139">
        <f>P82+P130+P138</f>
        <v>54.461779999999997</v>
      </c>
      <c r="Q81" s="68"/>
      <c r="R81" s="139">
        <f>R82+R130+R138</f>
        <v>10.17469535</v>
      </c>
      <c r="S81" s="68"/>
      <c r="T81" s="140">
        <f>T82+T130+T138</f>
        <v>3.6091000000000002</v>
      </c>
      <c r="AT81" s="23" t="s">
        <v>67</v>
      </c>
      <c r="AU81" s="23" t="s">
        <v>88</v>
      </c>
      <c r="BK81" s="141">
        <f>BK82+BK130+BK138</f>
        <v>0</v>
      </c>
    </row>
    <row r="82" spans="2:65" s="142" customFormat="1" ht="37.5" customHeight="1" x14ac:dyDescent="0.35">
      <c r="B82" s="143"/>
      <c r="D82" s="144" t="s">
        <v>67</v>
      </c>
      <c r="E82" s="145" t="s">
        <v>114</v>
      </c>
      <c r="F82" s="145" t="s">
        <v>115</v>
      </c>
      <c r="J82" s="146">
        <f>BK82</f>
        <v>0</v>
      </c>
      <c r="L82" s="143"/>
      <c r="M82" s="147"/>
      <c r="N82" s="148"/>
      <c r="O82" s="148"/>
      <c r="P82" s="149">
        <f>P83+P98+P103+P110+P123+P128</f>
        <v>41.332459999999998</v>
      </c>
      <c r="Q82" s="148"/>
      <c r="R82" s="149">
        <f>R83+R98+R103+R110+R123+R128</f>
        <v>10.173715550000001</v>
      </c>
      <c r="S82" s="148"/>
      <c r="T82" s="150">
        <f>T83+T98+T103+T110+T123+T128</f>
        <v>3.6091000000000002</v>
      </c>
      <c r="AR82" s="144" t="s">
        <v>74</v>
      </c>
      <c r="AT82" s="151" t="s">
        <v>67</v>
      </c>
      <c r="AU82" s="151" t="s">
        <v>68</v>
      </c>
      <c r="AY82" s="144" t="s">
        <v>116</v>
      </c>
      <c r="BK82" s="152">
        <f>BK83+BK98+BK103+BK110+BK123+BK128</f>
        <v>0</v>
      </c>
    </row>
    <row r="83" spans="2:65" s="142" customFormat="1" ht="19.899999999999999" customHeight="1" x14ac:dyDescent="0.3">
      <c r="B83" s="143"/>
      <c r="D83" s="144" t="s">
        <v>67</v>
      </c>
      <c r="E83" s="153" t="s">
        <v>74</v>
      </c>
      <c r="F83" s="153" t="s">
        <v>117</v>
      </c>
      <c r="J83" s="154">
        <f>BK83</f>
        <v>0</v>
      </c>
      <c r="L83" s="143"/>
      <c r="M83" s="147"/>
      <c r="N83" s="148"/>
      <c r="O83" s="148"/>
      <c r="P83" s="149">
        <f>SUM(P84:P97)</f>
        <v>6.1734459999999984</v>
      </c>
      <c r="Q83" s="148"/>
      <c r="R83" s="149">
        <f>SUM(R84:R97)</f>
        <v>0</v>
      </c>
      <c r="S83" s="148"/>
      <c r="T83" s="150">
        <f>SUM(T84:T97)</f>
        <v>0</v>
      </c>
      <c r="AR83" s="144" t="s">
        <v>74</v>
      </c>
      <c r="AT83" s="151" t="s">
        <v>67</v>
      </c>
      <c r="AU83" s="151" t="s">
        <v>74</v>
      </c>
      <c r="AY83" s="144" t="s">
        <v>116</v>
      </c>
      <c r="BK83" s="152">
        <f>SUM(BK84:BK97)</f>
        <v>0</v>
      </c>
    </row>
    <row r="84" spans="2:65" s="37" customFormat="1" ht="38.25" customHeight="1" x14ac:dyDescent="0.3">
      <c r="B84" s="155"/>
      <c r="C84" s="156" t="s">
        <v>74</v>
      </c>
      <c r="D84" s="156" t="s">
        <v>118</v>
      </c>
      <c r="E84" s="157" t="s">
        <v>119</v>
      </c>
      <c r="F84" s="158" t="s">
        <v>120</v>
      </c>
      <c r="G84" s="159" t="s">
        <v>121</v>
      </c>
      <c r="H84" s="160">
        <v>5.742</v>
      </c>
      <c r="I84" s="161">
        <v>0</v>
      </c>
      <c r="J84" s="161">
        <f>ROUND(I84*H84,2)</f>
        <v>0</v>
      </c>
      <c r="K84" s="158" t="s">
        <v>122</v>
      </c>
      <c r="L84" s="38"/>
      <c r="M84" s="162"/>
      <c r="N84" s="163" t="s">
        <v>37</v>
      </c>
      <c r="O84" s="164">
        <v>0.36799999999999999</v>
      </c>
      <c r="P84" s="164">
        <f>O84*H84</f>
        <v>2.1130559999999998</v>
      </c>
      <c r="Q84" s="164">
        <v>0</v>
      </c>
      <c r="R84" s="164">
        <f>Q84*H84</f>
        <v>0</v>
      </c>
      <c r="S84" s="164">
        <v>0</v>
      </c>
      <c r="T84" s="165">
        <f>S84*H84</f>
        <v>0</v>
      </c>
      <c r="AR84" s="23" t="s">
        <v>123</v>
      </c>
      <c r="AT84" s="23" t="s">
        <v>118</v>
      </c>
      <c r="AU84" s="23" t="s">
        <v>81</v>
      </c>
      <c r="AY84" s="23" t="s">
        <v>116</v>
      </c>
      <c r="BE84" s="166">
        <f>IF(N84="základní",J84,0)</f>
        <v>0</v>
      </c>
      <c r="BF84" s="166">
        <f>IF(N84="snížená",J84,0)</f>
        <v>0</v>
      </c>
      <c r="BG84" s="166">
        <f>IF(N84="zákl. přenesená",J84,0)</f>
        <v>0</v>
      </c>
      <c r="BH84" s="166">
        <f>IF(N84="sníž. přenesená",J84,0)</f>
        <v>0</v>
      </c>
      <c r="BI84" s="166">
        <f>IF(N84="nulová",J84,0)</f>
        <v>0</v>
      </c>
      <c r="BJ84" s="23" t="s">
        <v>74</v>
      </c>
      <c r="BK84" s="166">
        <f>ROUND(I84*H84,2)</f>
        <v>0</v>
      </c>
      <c r="BL84" s="23" t="s">
        <v>123</v>
      </c>
      <c r="BM84" s="23" t="s">
        <v>124</v>
      </c>
    </row>
    <row r="85" spans="2:65" s="167" customFormat="1" ht="12.95" customHeight="1" x14ac:dyDescent="0.3">
      <c r="B85" s="168"/>
      <c r="D85" s="169" t="s">
        <v>125</v>
      </c>
      <c r="E85" s="170"/>
      <c r="F85" s="171" t="s">
        <v>126</v>
      </c>
      <c r="H85" s="172">
        <v>5.742</v>
      </c>
      <c r="L85" s="168"/>
      <c r="M85" s="173"/>
      <c r="N85" s="174"/>
      <c r="O85" s="174"/>
      <c r="P85" s="174"/>
      <c r="Q85" s="174"/>
      <c r="R85" s="174"/>
      <c r="S85" s="174"/>
      <c r="T85" s="175"/>
      <c r="AT85" s="170" t="s">
        <v>125</v>
      </c>
      <c r="AU85" s="170" t="s">
        <v>81</v>
      </c>
      <c r="AV85" s="167" t="s">
        <v>81</v>
      </c>
      <c r="AW85" s="167" t="s">
        <v>29</v>
      </c>
      <c r="AX85" s="167" t="s">
        <v>74</v>
      </c>
      <c r="AY85" s="170" t="s">
        <v>116</v>
      </c>
    </row>
    <row r="86" spans="2:65" s="37" customFormat="1" ht="38.25" customHeight="1" x14ac:dyDescent="0.3">
      <c r="B86" s="155"/>
      <c r="C86" s="156" t="s">
        <v>81</v>
      </c>
      <c r="D86" s="156" t="s">
        <v>118</v>
      </c>
      <c r="E86" s="157" t="s">
        <v>127</v>
      </c>
      <c r="F86" s="158" t="s">
        <v>128</v>
      </c>
      <c r="G86" s="159" t="s">
        <v>121</v>
      </c>
      <c r="H86" s="160">
        <v>5.742</v>
      </c>
      <c r="I86" s="161">
        <v>0</v>
      </c>
      <c r="J86" s="161">
        <f>ROUND(I86*H86,2)</f>
        <v>0</v>
      </c>
      <c r="K86" s="158" t="s">
        <v>122</v>
      </c>
      <c r="L86" s="38"/>
      <c r="M86" s="162"/>
      <c r="N86" s="163" t="s">
        <v>37</v>
      </c>
      <c r="O86" s="164">
        <v>5.8000000000000003E-2</v>
      </c>
      <c r="P86" s="164">
        <f>O86*H86</f>
        <v>0.333036</v>
      </c>
      <c r="Q86" s="164">
        <v>0</v>
      </c>
      <c r="R86" s="164">
        <f>Q86*H86</f>
        <v>0</v>
      </c>
      <c r="S86" s="164">
        <v>0</v>
      </c>
      <c r="T86" s="165">
        <f>S86*H86</f>
        <v>0</v>
      </c>
      <c r="AR86" s="23" t="s">
        <v>123</v>
      </c>
      <c r="AT86" s="23" t="s">
        <v>118</v>
      </c>
      <c r="AU86" s="23" t="s">
        <v>81</v>
      </c>
      <c r="AY86" s="23" t="s">
        <v>116</v>
      </c>
      <c r="BE86" s="166">
        <f>IF(N86="základní",J86,0)</f>
        <v>0</v>
      </c>
      <c r="BF86" s="166">
        <f>IF(N86="snížená",J86,0)</f>
        <v>0</v>
      </c>
      <c r="BG86" s="166">
        <f>IF(N86="zákl. přenesená",J86,0)</f>
        <v>0</v>
      </c>
      <c r="BH86" s="166">
        <f>IF(N86="sníž. přenesená",J86,0)</f>
        <v>0</v>
      </c>
      <c r="BI86" s="166">
        <f>IF(N86="nulová",J86,0)</f>
        <v>0</v>
      </c>
      <c r="BJ86" s="23" t="s">
        <v>74</v>
      </c>
      <c r="BK86" s="166">
        <f>ROUND(I86*H86,2)</f>
        <v>0</v>
      </c>
      <c r="BL86" s="23" t="s">
        <v>123</v>
      </c>
      <c r="BM86" s="23" t="s">
        <v>129</v>
      </c>
    </row>
    <row r="87" spans="2:65" s="37" customFormat="1" ht="38.25" customHeight="1" x14ac:dyDescent="0.3">
      <c r="B87" s="155"/>
      <c r="C87" s="156" t="s">
        <v>130</v>
      </c>
      <c r="D87" s="156" t="s">
        <v>118</v>
      </c>
      <c r="E87" s="157" t="s">
        <v>131</v>
      </c>
      <c r="F87" s="158" t="s">
        <v>132</v>
      </c>
      <c r="G87" s="159" t="s">
        <v>121</v>
      </c>
      <c r="H87" s="160">
        <v>0.84499999999999997</v>
      </c>
      <c r="I87" s="161">
        <v>0</v>
      </c>
      <c r="J87" s="161">
        <f>ROUND(I87*H87,2)</f>
        <v>0</v>
      </c>
      <c r="K87" s="158" t="s">
        <v>122</v>
      </c>
      <c r="L87" s="38"/>
      <c r="M87" s="162"/>
      <c r="N87" s="163" t="s">
        <v>37</v>
      </c>
      <c r="O87" s="164">
        <v>2.948</v>
      </c>
      <c r="P87" s="164">
        <f>O87*H87</f>
        <v>2.4910600000000001</v>
      </c>
      <c r="Q87" s="164">
        <v>0</v>
      </c>
      <c r="R87" s="164">
        <f>Q87*H87</f>
        <v>0</v>
      </c>
      <c r="S87" s="164">
        <v>0</v>
      </c>
      <c r="T87" s="165">
        <f>S87*H87</f>
        <v>0</v>
      </c>
      <c r="AR87" s="23" t="s">
        <v>123</v>
      </c>
      <c r="AT87" s="23" t="s">
        <v>118</v>
      </c>
      <c r="AU87" s="23" t="s">
        <v>81</v>
      </c>
      <c r="AY87" s="23" t="s">
        <v>116</v>
      </c>
      <c r="BE87" s="166">
        <f>IF(N87="základní",J87,0)</f>
        <v>0</v>
      </c>
      <c r="BF87" s="166">
        <f>IF(N87="snížená",J87,0)</f>
        <v>0</v>
      </c>
      <c r="BG87" s="166">
        <f>IF(N87="zákl. přenesená",J87,0)</f>
        <v>0</v>
      </c>
      <c r="BH87" s="166">
        <f>IF(N87="sníž. přenesená",J87,0)</f>
        <v>0</v>
      </c>
      <c r="BI87" s="166">
        <f>IF(N87="nulová",J87,0)</f>
        <v>0</v>
      </c>
      <c r="BJ87" s="23" t="s">
        <v>74</v>
      </c>
      <c r="BK87" s="166">
        <f>ROUND(I87*H87,2)</f>
        <v>0</v>
      </c>
      <c r="BL87" s="23" t="s">
        <v>123</v>
      </c>
      <c r="BM87" s="23" t="s">
        <v>133</v>
      </c>
    </row>
    <row r="88" spans="2:65" s="167" customFormat="1" ht="12.95" customHeight="1" x14ac:dyDescent="0.3">
      <c r="B88" s="168"/>
      <c r="D88" s="169" t="s">
        <v>125</v>
      </c>
      <c r="E88" s="170"/>
      <c r="F88" s="171" t="s">
        <v>134</v>
      </c>
      <c r="H88" s="172">
        <v>0.84499999999999997</v>
      </c>
      <c r="L88" s="168"/>
      <c r="M88" s="173"/>
      <c r="N88" s="174"/>
      <c r="O88" s="174"/>
      <c r="P88" s="174"/>
      <c r="Q88" s="174"/>
      <c r="R88" s="174"/>
      <c r="S88" s="174"/>
      <c r="T88" s="175"/>
      <c r="AT88" s="170" t="s">
        <v>125</v>
      </c>
      <c r="AU88" s="170" t="s">
        <v>81</v>
      </c>
      <c r="AV88" s="167" t="s">
        <v>81</v>
      </c>
      <c r="AW88" s="167" t="s">
        <v>29</v>
      </c>
      <c r="AX88" s="167" t="s">
        <v>68</v>
      </c>
      <c r="AY88" s="170" t="s">
        <v>116</v>
      </c>
    </row>
    <row r="89" spans="2:65" s="176" customFormat="1" ht="12.95" customHeight="1" x14ac:dyDescent="0.3">
      <c r="B89" s="177"/>
      <c r="D89" s="169" t="s">
        <v>125</v>
      </c>
      <c r="E89" s="178"/>
      <c r="F89" s="179" t="s">
        <v>135</v>
      </c>
      <c r="H89" s="180">
        <v>0.84499999999999997</v>
      </c>
      <c r="L89" s="177"/>
      <c r="M89" s="181"/>
      <c r="N89" s="182"/>
      <c r="O89" s="182"/>
      <c r="P89" s="182"/>
      <c r="Q89" s="182"/>
      <c r="R89" s="182"/>
      <c r="S89" s="182"/>
      <c r="T89" s="183"/>
      <c r="AT89" s="178" t="s">
        <v>125</v>
      </c>
      <c r="AU89" s="178" t="s">
        <v>81</v>
      </c>
      <c r="AV89" s="176" t="s">
        <v>123</v>
      </c>
      <c r="AW89" s="176" t="s">
        <v>29</v>
      </c>
      <c r="AX89" s="176" t="s">
        <v>74</v>
      </c>
      <c r="AY89" s="178" t="s">
        <v>116</v>
      </c>
    </row>
    <row r="90" spans="2:65" s="37" customFormat="1" ht="38.25" customHeight="1" x14ac:dyDescent="0.3">
      <c r="B90" s="155"/>
      <c r="C90" s="156" t="s">
        <v>123</v>
      </c>
      <c r="D90" s="156" t="s">
        <v>118</v>
      </c>
      <c r="E90" s="157" t="s">
        <v>136</v>
      </c>
      <c r="F90" s="158" t="s">
        <v>137</v>
      </c>
      <c r="G90" s="159" t="s">
        <v>121</v>
      </c>
      <c r="H90" s="160">
        <v>0.84499999999999997</v>
      </c>
      <c r="I90" s="161">
        <v>0</v>
      </c>
      <c r="J90" s="161">
        <f>ROUND(I90*H90,2)</f>
        <v>0</v>
      </c>
      <c r="K90" s="158" t="s">
        <v>122</v>
      </c>
      <c r="L90" s="38"/>
      <c r="M90" s="162"/>
      <c r="N90" s="163" t="s">
        <v>37</v>
      </c>
      <c r="O90" s="164">
        <v>0.59</v>
      </c>
      <c r="P90" s="164">
        <f>O90*H90</f>
        <v>0.49854999999999994</v>
      </c>
      <c r="Q90" s="164">
        <v>0</v>
      </c>
      <c r="R90" s="164">
        <f>Q90*H90</f>
        <v>0</v>
      </c>
      <c r="S90" s="164">
        <v>0</v>
      </c>
      <c r="T90" s="165">
        <f>S90*H90</f>
        <v>0</v>
      </c>
      <c r="AR90" s="23" t="s">
        <v>123</v>
      </c>
      <c r="AT90" s="23" t="s">
        <v>118</v>
      </c>
      <c r="AU90" s="23" t="s">
        <v>81</v>
      </c>
      <c r="AY90" s="23" t="s">
        <v>116</v>
      </c>
      <c r="BE90" s="166">
        <f>IF(N90="základní",J90,0)</f>
        <v>0</v>
      </c>
      <c r="BF90" s="166">
        <f>IF(N90="snížená",J90,0)</f>
        <v>0</v>
      </c>
      <c r="BG90" s="166">
        <f>IF(N90="zákl. přenesená",J90,0)</f>
        <v>0</v>
      </c>
      <c r="BH90" s="166">
        <f>IF(N90="sníž. přenesená",J90,0)</f>
        <v>0</v>
      </c>
      <c r="BI90" s="166">
        <f>IF(N90="nulová",J90,0)</f>
        <v>0</v>
      </c>
      <c r="BJ90" s="23" t="s">
        <v>74</v>
      </c>
      <c r="BK90" s="166">
        <f>ROUND(I90*H90,2)</f>
        <v>0</v>
      </c>
      <c r="BL90" s="23" t="s">
        <v>123</v>
      </c>
      <c r="BM90" s="23" t="s">
        <v>138</v>
      </c>
    </row>
    <row r="91" spans="2:65" s="37" customFormat="1" ht="38.25" customHeight="1" x14ac:dyDescent="0.3">
      <c r="B91" s="155"/>
      <c r="C91" s="156" t="s">
        <v>139</v>
      </c>
      <c r="D91" s="156" t="s">
        <v>118</v>
      </c>
      <c r="E91" s="157" t="s">
        <v>140</v>
      </c>
      <c r="F91" s="158" t="s">
        <v>141</v>
      </c>
      <c r="G91" s="159" t="s">
        <v>121</v>
      </c>
      <c r="H91" s="160">
        <v>6.5869999999999997</v>
      </c>
      <c r="I91" s="161">
        <v>0</v>
      </c>
      <c r="J91" s="161">
        <f>ROUND(I91*H91,2)</f>
        <v>0</v>
      </c>
      <c r="K91" s="158" t="s">
        <v>122</v>
      </c>
      <c r="L91" s="38"/>
      <c r="M91" s="162"/>
      <c r="N91" s="163" t="s">
        <v>37</v>
      </c>
      <c r="O91" s="164">
        <v>8.3000000000000004E-2</v>
      </c>
      <c r="P91" s="164">
        <f>O91*H91</f>
        <v>0.54672100000000001</v>
      </c>
      <c r="Q91" s="164">
        <v>0</v>
      </c>
      <c r="R91" s="164">
        <f>Q91*H91</f>
        <v>0</v>
      </c>
      <c r="S91" s="164">
        <v>0</v>
      </c>
      <c r="T91" s="165">
        <f>S91*H91</f>
        <v>0</v>
      </c>
      <c r="AR91" s="23" t="s">
        <v>123</v>
      </c>
      <c r="AT91" s="23" t="s">
        <v>118</v>
      </c>
      <c r="AU91" s="23" t="s">
        <v>81</v>
      </c>
      <c r="AY91" s="23" t="s">
        <v>116</v>
      </c>
      <c r="BE91" s="166">
        <f>IF(N91="základní",J91,0)</f>
        <v>0</v>
      </c>
      <c r="BF91" s="166">
        <f>IF(N91="snížená",J91,0)</f>
        <v>0</v>
      </c>
      <c r="BG91" s="166">
        <f>IF(N91="zákl. přenesená",J91,0)</f>
        <v>0</v>
      </c>
      <c r="BH91" s="166">
        <f>IF(N91="sníž. přenesená",J91,0)</f>
        <v>0</v>
      </c>
      <c r="BI91" s="166">
        <f>IF(N91="nulová",J91,0)</f>
        <v>0</v>
      </c>
      <c r="BJ91" s="23" t="s">
        <v>74</v>
      </c>
      <c r="BK91" s="166">
        <f>ROUND(I91*H91,2)</f>
        <v>0</v>
      </c>
      <c r="BL91" s="23" t="s">
        <v>123</v>
      </c>
      <c r="BM91" s="23" t="s">
        <v>142</v>
      </c>
    </row>
    <row r="92" spans="2:65" s="167" customFormat="1" ht="12.95" customHeight="1" x14ac:dyDescent="0.3">
      <c r="B92" s="168"/>
      <c r="D92" s="169" t="s">
        <v>125</v>
      </c>
      <c r="E92" s="170"/>
      <c r="F92" s="171" t="s">
        <v>143</v>
      </c>
      <c r="H92" s="172">
        <v>6.5869999999999997</v>
      </c>
      <c r="L92" s="168"/>
      <c r="M92" s="173"/>
      <c r="N92" s="174"/>
      <c r="O92" s="174"/>
      <c r="P92" s="174"/>
      <c r="Q92" s="174"/>
      <c r="R92" s="174"/>
      <c r="S92" s="174"/>
      <c r="T92" s="175"/>
      <c r="AT92" s="170" t="s">
        <v>125</v>
      </c>
      <c r="AU92" s="170" t="s">
        <v>81</v>
      </c>
      <c r="AV92" s="167" t="s">
        <v>81</v>
      </c>
      <c r="AW92" s="167" t="s">
        <v>29</v>
      </c>
      <c r="AX92" s="167" t="s">
        <v>74</v>
      </c>
      <c r="AY92" s="170" t="s">
        <v>116</v>
      </c>
    </row>
    <row r="93" spans="2:65" s="37" customFormat="1" ht="51" customHeight="1" x14ac:dyDescent="0.3">
      <c r="B93" s="155"/>
      <c r="C93" s="156" t="s">
        <v>144</v>
      </c>
      <c r="D93" s="156" t="s">
        <v>118</v>
      </c>
      <c r="E93" s="157" t="s">
        <v>145</v>
      </c>
      <c r="F93" s="158" t="s">
        <v>146</v>
      </c>
      <c r="G93" s="159" t="s">
        <v>121</v>
      </c>
      <c r="H93" s="160">
        <v>32.935000000000002</v>
      </c>
      <c r="I93" s="161">
        <v>0</v>
      </c>
      <c r="J93" s="161">
        <f>ROUND(I93*H93,2)</f>
        <v>0</v>
      </c>
      <c r="K93" s="158" t="s">
        <v>122</v>
      </c>
      <c r="L93" s="38"/>
      <c r="M93" s="162"/>
      <c r="N93" s="163" t="s">
        <v>37</v>
      </c>
      <c r="O93" s="164">
        <v>4.0000000000000001E-3</v>
      </c>
      <c r="P93" s="164">
        <f>O93*H93</f>
        <v>0.13174000000000002</v>
      </c>
      <c r="Q93" s="164">
        <v>0</v>
      </c>
      <c r="R93" s="164">
        <f>Q93*H93</f>
        <v>0</v>
      </c>
      <c r="S93" s="164">
        <v>0</v>
      </c>
      <c r="T93" s="165">
        <f>S93*H93</f>
        <v>0</v>
      </c>
      <c r="AR93" s="23" t="s">
        <v>123</v>
      </c>
      <c r="AT93" s="23" t="s">
        <v>118</v>
      </c>
      <c r="AU93" s="23" t="s">
        <v>81</v>
      </c>
      <c r="AY93" s="23" t="s">
        <v>116</v>
      </c>
      <c r="BE93" s="166">
        <f>IF(N93="základní",J93,0)</f>
        <v>0</v>
      </c>
      <c r="BF93" s="166">
        <f>IF(N93="snížená",J93,0)</f>
        <v>0</v>
      </c>
      <c r="BG93" s="166">
        <f>IF(N93="zákl. přenesená",J93,0)</f>
        <v>0</v>
      </c>
      <c r="BH93" s="166">
        <f>IF(N93="sníž. přenesená",J93,0)</f>
        <v>0</v>
      </c>
      <c r="BI93" s="166">
        <f>IF(N93="nulová",J93,0)</f>
        <v>0</v>
      </c>
      <c r="BJ93" s="23" t="s">
        <v>74</v>
      </c>
      <c r="BK93" s="166">
        <f>ROUND(I93*H93,2)</f>
        <v>0</v>
      </c>
      <c r="BL93" s="23" t="s">
        <v>123</v>
      </c>
      <c r="BM93" s="23" t="s">
        <v>147</v>
      </c>
    </row>
    <row r="94" spans="2:65" s="167" customFormat="1" ht="12.95" customHeight="1" x14ac:dyDescent="0.3">
      <c r="B94" s="168"/>
      <c r="D94" s="169" t="s">
        <v>125</v>
      </c>
      <c r="E94" s="170"/>
      <c r="F94" s="171" t="s">
        <v>148</v>
      </c>
      <c r="H94" s="172">
        <v>32.935000000000002</v>
      </c>
      <c r="L94" s="168"/>
      <c r="M94" s="173"/>
      <c r="N94" s="174"/>
      <c r="O94" s="174"/>
      <c r="P94" s="174"/>
      <c r="Q94" s="174"/>
      <c r="R94" s="174"/>
      <c r="S94" s="174"/>
      <c r="T94" s="175"/>
      <c r="AT94" s="170" t="s">
        <v>125</v>
      </c>
      <c r="AU94" s="170" t="s">
        <v>81</v>
      </c>
      <c r="AV94" s="167" t="s">
        <v>81</v>
      </c>
      <c r="AW94" s="167" t="s">
        <v>29</v>
      </c>
      <c r="AX94" s="167" t="s">
        <v>74</v>
      </c>
      <c r="AY94" s="170" t="s">
        <v>116</v>
      </c>
    </row>
    <row r="95" spans="2:65" s="37" customFormat="1" ht="16.5" customHeight="1" x14ac:dyDescent="0.3">
      <c r="B95" s="155"/>
      <c r="C95" s="156" t="s">
        <v>149</v>
      </c>
      <c r="D95" s="156" t="s">
        <v>118</v>
      </c>
      <c r="E95" s="157" t="s">
        <v>150</v>
      </c>
      <c r="F95" s="158" t="s">
        <v>151</v>
      </c>
      <c r="G95" s="159" t="s">
        <v>121</v>
      </c>
      <c r="H95" s="160">
        <v>6.5869999999999997</v>
      </c>
      <c r="I95" s="161">
        <v>0</v>
      </c>
      <c r="J95" s="161">
        <f>ROUND(I95*H95,2)</f>
        <v>0</v>
      </c>
      <c r="K95" s="158" t="s">
        <v>122</v>
      </c>
      <c r="L95" s="38"/>
      <c r="M95" s="162"/>
      <c r="N95" s="163" t="s">
        <v>37</v>
      </c>
      <c r="O95" s="164">
        <v>8.9999999999999993E-3</v>
      </c>
      <c r="P95" s="164">
        <f>O95*H95</f>
        <v>5.9282999999999995E-2</v>
      </c>
      <c r="Q95" s="164">
        <v>0</v>
      </c>
      <c r="R95" s="164">
        <f>Q95*H95</f>
        <v>0</v>
      </c>
      <c r="S95" s="164">
        <v>0</v>
      </c>
      <c r="T95" s="165">
        <f>S95*H95</f>
        <v>0</v>
      </c>
      <c r="AR95" s="23" t="s">
        <v>123</v>
      </c>
      <c r="AT95" s="23" t="s">
        <v>118</v>
      </c>
      <c r="AU95" s="23" t="s">
        <v>81</v>
      </c>
      <c r="AY95" s="23" t="s">
        <v>116</v>
      </c>
      <c r="BE95" s="166">
        <f>IF(N95="základní",J95,0)</f>
        <v>0</v>
      </c>
      <c r="BF95" s="166">
        <f>IF(N95="snížená",J95,0)</f>
        <v>0</v>
      </c>
      <c r="BG95" s="166">
        <f>IF(N95="zákl. přenesená",J95,0)</f>
        <v>0</v>
      </c>
      <c r="BH95" s="166">
        <f>IF(N95="sníž. přenesená",J95,0)</f>
        <v>0</v>
      </c>
      <c r="BI95" s="166">
        <f>IF(N95="nulová",J95,0)</f>
        <v>0</v>
      </c>
      <c r="BJ95" s="23" t="s">
        <v>74</v>
      </c>
      <c r="BK95" s="166">
        <f>ROUND(I95*H95,2)</f>
        <v>0</v>
      </c>
      <c r="BL95" s="23" t="s">
        <v>123</v>
      </c>
      <c r="BM95" s="23" t="s">
        <v>152</v>
      </c>
    </row>
    <row r="96" spans="2:65" s="37" customFormat="1" ht="25.5" customHeight="1" x14ac:dyDescent="0.3">
      <c r="B96" s="155"/>
      <c r="C96" s="156" t="s">
        <v>153</v>
      </c>
      <c r="D96" s="156" t="s">
        <v>118</v>
      </c>
      <c r="E96" s="157" t="s">
        <v>154</v>
      </c>
      <c r="F96" s="158" t="s">
        <v>155</v>
      </c>
      <c r="G96" s="159" t="s">
        <v>156</v>
      </c>
      <c r="H96" s="160">
        <v>12.515000000000001</v>
      </c>
      <c r="I96" s="161">
        <v>0</v>
      </c>
      <c r="J96" s="161">
        <f>ROUND(I96*H96,2)</f>
        <v>0</v>
      </c>
      <c r="K96" s="158" t="s">
        <v>122</v>
      </c>
      <c r="L96" s="38"/>
      <c r="M96" s="162"/>
      <c r="N96" s="163" t="s">
        <v>37</v>
      </c>
      <c r="O96" s="164">
        <v>0</v>
      </c>
      <c r="P96" s="164">
        <f>O96*H96</f>
        <v>0</v>
      </c>
      <c r="Q96" s="164">
        <v>0</v>
      </c>
      <c r="R96" s="164">
        <f>Q96*H96</f>
        <v>0</v>
      </c>
      <c r="S96" s="164">
        <v>0</v>
      </c>
      <c r="T96" s="165">
        <f>S96*H96</f>
        <v>0</v>
      </c>
      <c r="AR96" s="23" t="s">
        <v>123</v>
      </c>
      <c r="AT96" s="23" t="s">
        <v>118</v>
      </c>
      <c r="AU96" s="23" t="s">
        <v>81</v>
      </c>
      <c r="AY96" s="23" t="s">
        <v>116</v>
      </c>
      <c r="BE96" s="166">
        <f>IF(N96="základní",J96,0)</f>
        <v>0</v>
      </c>
      <c r="BF96" s="166">
        <f>IF(N96="snížená",J96,0)</f>
        <v>0</v>
      </c>
      <c r="BG96" s="166">
        <f>IF(N96="zákl. přenesená",J96,0)</f>
        <v>0</v>
      </c>
      <c r="BH96" s="166">
        <f>IF(N96="sníž. přenesená",J96,0)</f>
        <v>0</v>
      </c>
      <c r="BI96" s="166">
        <f>IF(N96="nulová",J96,0)</f>
        <v>0</v>
      </c>
      <c r="BJ96" s="23" t="s">
        <v>74</v>
      </c>
      <c r="BK96" s="166">
        <f>ROUND(I96*H96,2)</f>
        <v>0</v>
      </c>
      <c r="BL96" s="23" t="s">
        <v>123</v>
      </c>
      <c r="BM96" s="23" t="s">
        <v>157</v>
      </c>
    </row>
    <row r="97" spans="2:65" s="167" customFormat="1" ht="12.95" customHeight="1" x14ac:dyDescent="0.3">
      <c r="B97" s="168"/>
      <c r="D97" s="169" t="s">
        <v>125</v>
      </c>
      <c r="E97" s="170"/>
      <c r="F97" s="171" t="s">
        <v>158</v>
      </c>
      <c r="H97" s="172">
        <v>12.515000000000001</v>
      </c>
      <c r="L97" s="168"/>
      <c r="M97" s="173"/>
      <c r="N97" s="174"/>
      <c r="O97" s="174"/>
      <c r="P97" s="174"/>
      <c r="Q97" s="174"/>
      <c r="R97" s="174"/>
      <c r="S97" s="174"/>
      <c r="T97" s="175"/>
      <c r="AT97" s="170" t="s">
        <v>125</v>
      </c>
      <c r="AU97" s="170" t="s">
        <v>81</v>
      </c>
      <c r="AV97" s="167" t="s">
        <v>81</v>
      </c>
      <c r="AW97" s="167" t="s">
        <v>29</v>
      </c>
      <c r="AX97" s="167" t="s">
        <v>74</v>
      </c>
      <c r="AY97" s="170" t="s">
        <v>116</v>
      </c>
    </row>
    <row r="98" spans="2:65" s="142" customFormat="1" ht="29.85" customHeight="1" x14ac:dyDescent="0.3">
      <c r="B98" s="143"/>
      <c r="D98" s="144" t="s">
        <v>67</v>
      </c>
      <c r="E98" s="153" t="s">
        <v>81</v>
      </c>
      <c r="F98" s="153" t="s">
        <v>159</v>
      </c>
      <c r="J98" s="154">
        <f>BK98</f>
        <v>0</v>
      </c>
      <c r="L98" s="143"/>
      <c r="M98" s="147"/>
      <c r="N98" s="148"/>
      <c r="O98" s="148"/>
      <c r="P98" s="149">
        <f>SUM(P99:P102)</f>
        <v>0.49347999999999997</v>
      </c>
      <c r="Q98" s="148"/>
      <c r="R98" s="149">
        <f>SUM(R99:R102)</f>
        <v>1.9066072999999997</v>
      </c>
      <c r="S98" s="148"/>
      <c r="T98" s="150">
        <f>SUM(T99:T102)</f>
        <v>0</v>
      </c>
      <c r="AR98" s="144" t="s">
        <v>74</v>
      </c>
      <c r="AT98" s="151" t="s">
        <v>67</v>
      </c>
      <c r="AU98" s="151" t="s">
        <v>74</v>
      </c>
      <c r="AY98" s="144" t="s">
        <v>116</v>
      </c>
      <c r="BK98" s="152">
        <f>SUM(BK99:BK102)</f>
        <v>0</v>
      </c>
    </row>
    <row r="99" spans="2:65" s="37" customFormat="1" ht="25.5" customHeight="1" x14ac:dyDescent="0.3">
      <c r="B99" s="155"/>
      <c r="C99" s="156" t="s">
        <v>160</v>
      </c>
      <c r="D99" s="156" t="s">
        <v>118</v>
      </c>
      <c r="E99" s="157" t="s">
        <v>161</v>
      </c>
      <c r="F99" s="158" t="s">
        <v>162</v>
      </c>
      <c r="G99" s="159" t="s">
        <v>121</v>
      </c>
      <c r="H99" s="160">
        <v>0.84499999999999997</v>
      </c>
      <c r="I99" s="161">
        <v>0</v>
      </c>
      <c r="J99" s="161">
        <f>ROUND(I99*H99,2)</f>
        <v>0</v>
      </c>
      <c r="K99" s="158" t="s">
        <v>122</v>
      </c>
      <c r="L99" s="38"/>
      <c r="M99" s="162"/>
      <c r="N99" s="163" t="s">
        <v>37</v>
      </c>
      <c r="O99" s="164">
        <v>0.58399999999999996</v>
      </c>
      <c r="P99" s="164">
        <f>O99*H99</f>
        <v>0.49347999999999997</v>
      </c>
      <c r="Q99" s="164">
        <v>2.2563399999999998</v>
      </c>
      <c r="R99" s="164">
        <f>Q99*H99</f>
        <v>1.9066072999999997</v>
      </c>
      <c r="S99" s="164">
        <v>0</v>
      </c>
      <c r="T99" s="165">
        <f>S99*H99</f>
        <v>0</v>
      </c>
      <c r="AR99" s="23" t="s">
        <v>123</v>
      </c>
      <c r="AT99" s="23" t="s">
        <v>118</v>
      </c>
      <c r="AU99" s="23" t="s">
        <v>81</v>
      </c>
      <c r="AY99" s="23" t="s">
        <v>116</v>
      </c>
      <c r="BE99" s="166">
        <f>IF(N99="základní",J99,0)</f>
        <v>0</v>
      </c>
      <c r="BF99" s="166">
        <f>IF(N99="snížená",J99,0)</f>
        <v>0</v>
      </c>
      <c r="BG99" s="166">
        <f>IF(N99="zákl. přenesená",J99,0)</f>
        <v>0</v>
      </c>
      <c r="BH99" s="166">
        <f>IF(N99="sníž. přenesená",J99,0)</f>
        <v>0</v>
      </c>
      <c r="BI99" s="166">
        <f>IF(N99="nulová",J99,0)</f>
        <v>0</v>
      </c>
      <c r="BJ99" s="23" t="s">
        <v>74</v>
      </c>
      <c r="BK99" s="166">
        <f>ROUND(I99*H99,2)</f>
        <v>0</v>
      </c>
      <c r="BL99" s="23" t="s">
        <v>123</v>
      </c>
      <c r="BM99" s="23" t="s">
        <v>163</v>
      </c>
    </row>
    <row r="100" spans="2:65" s="167" customFormat="1" ht="12.95" customHeight="1" x14ac:dyDescent="0.3">
      <c r="B100" s="168"/>
      <c r="D100" s="169" t="s">
        <v>125</v>
      </c>
      <c r="E100" s="170"/>
      <c r="F100" s="171" t="s">
        <v>164</v>
      </c>
      <c r="H100" s="172">
        <v>0.73499999999999999</v>
      </c>
      <c r="L100" s="168"/>
      <c r="M100" s="173"/>
      <c r="N100" s="174"/>
      <c r="O100" s="174"/>
      <c r="P100" s="174"/>
      <c r="Q100" s="174"/>
      <c r="R100" s="174"/>
      <c r="S100" s="174"/>
      <c r="T100" s="175"/>
      <c r="AT100" s="170" t="s">
        <v>125</v>
      </c>
      <c r="AU100" s="170" t="s">
        <v>81</v>
      </c>
      <c r="AV100" s="167" t="s">
        <v>81</v>
      </c>
      <c r="AW100" s="167" t="s">
        <v>29</v>
      </c>
      <c r="AX100" s="167" t="s">
        <v>68</v>
      </c>
      <c r="AY100" s="170" t="s">
        <v>116</v>
      </c>
    </row>
    <row r="101" spans="2:65" s="167" customFormat="1" ht="12.95" customHeight="1" x14ac:dyDescent="0.3">
      <c r="B101" s="168"/>
      <c r="D101" s="169" t="s">
        <v>125</v>
      </c>
      <c r="E101" s="170"/>
      <c r="F101" s="171" t="s">
        <v>165</v>
      </c>
      <c r="H101" s="172">
        <v>0.11</v>
      </c>
      <c r="L101" s="168"/>
      <c r="M101" s="173"/>
      <c r="N101" s="174"/>
      <c r="O101" s="174"/>
      <c r="P101" s="174"/>
      <c r="Q101" s="174"/>
      <c r="R101" s="174"/>
      <c r="S101" s="174"/>
      <c r="T101" s="175"/>
      <c r="AT101" s="170" t="s">
        <v>125</v>
      </c>
      <c r="AU101" s="170" t="s">
        <v>81</v>
      </c>
      <c r="AV101" s="167" t="s">
        <v>81</v>
      </c>
      <c r="AW101" s="167" t="s">
        <v>29</v>
      </c>
      <c r="AX101" s="167" t="s">
        <v>68</v>
      </c>
      <c r="AY101" s="170" t="s">
        <v>116</v>
      </c>
    </row>
    <row r="102" spans="2:65" s="176" customFormat="1" ht="12.95" customHeight="1" x14ac:dyDescent="0.3">
      <c r="B102" s="177"/>
      <c r="D102" s="169" t="s">
        <v>125</v>
      </c>
      <c r="E102" s="178"/>
      <c r="F102" s="179" t="s">
        <v>135</v>
      </c>
      <c r="H102" s="180">
        <v>0.84499999999999997</v>
      </c>
      <c r="L102" s="177"/>
      <c r="M102" s="181"/>
      <c r="N102" s="182"/>
      <c r="O102" s="182"/>
      <c r="P102" s="182"/>
      <c r="Q102" s="182"/>
      <c r="R102" s="182"/>
      <c r="S102" s="182"/>
      <c r="T102" s="183"/>
      <c r="AT102" s="178" t="s">
        <v>125</v>
      </c>
      <c r="AU102" s="178" t="s">
        <v>81</v>
      </c>
      <c r="AV102" s="176" t="s">
        <v>123</v>
      </c>
      <c r="AW102" s="176" t="s">
        <v>29</v>
      </c>
      <c r="AX102" s="176" t="s">
        <v>74</v>
      </c>
      <c r="AY102" s="178" t="s">
        <v>116</v>
      </c>
    </row>
    <row r="103" spans="2:65" s="142" customFormat="1" ht="29.85" customHeight="1" x14ac:dyDescent="0.3">
      <c r="B103" s="143"/>
      <c r="D103" s="144" t="s">
        <v>67</v>
      </c>
      <c r="E103" s="153" t="s">
        <v>139</v>
      </c>
      <c r="F103" s="153" t="s">
        <v>166</v>
      </c>
      <c r="J103" s="154">
        <f>BK103</f>
        <v>0</v>
      </c>
      <c r="L103" s="143"/>
      <c r="M103" s="147"/>
      <c r="N103" s="148"/>
      <c r="O103" s="148"/>
      <c r="P103" s="149">
        <f>SUM(P104:P109)</f>
        <v>13.796605000000001</v>
      </c>
      <c r="Q103" s="148"/>
      <c r="R103" s="149">
        <f>SUM(R104:R109)</f>
        <v>4.5055882500000006</v>
      </c>
      <c r="S103" s="148"/>
      <c r="T103" s="150">
        <f>SUM(T104:T109)</f>
        <v>0</v>
      </c>
      <c r="AR103" s="144" t="s">
        <v>74</v>
      </c>
      <c r="AT103" s="151" t="s">
        <v>67</v>
      </c>
      <c r="AU103" s="151" t="s">
        <v>74</v>
      </c>
      <c r="AY103" s="144" t="s">
        <v>116</v>
      </c>
      <c r="BK103" s="152">
        <f>SUM(BK104:BK109)</f>
        <v>0</v>
      </c>
    </row>
    <row r="104" spans="2:65" s="37" customFormat="1" ht="25.5" customHeight="1" x14ac:dyDescent="0.3">
      <c r="B104" s="155"/>
      <c r="C104" s="156" t="s">
        <v>167</v>
      </c>
      <c r="D104" s="156" t="s">
        <v>118</v>
      </c>
      <c r="E104" s="157" t="s">
        <v>168</v>
      </c>
      <c r="F104" s="158" t="s">
        <v>169</v>
      </c>
      <c r="G104" s="159" t="s">
        <v>170</v>
      </c>
      <c r="H104" s="160">
        <v>16.405000000000001</v>
      </c>
      <c r="I104" s="161">
        <v>0</v>
      </c>
      <c r="J104" s="161">
        <f>ROUND(I104*H104,2)</f>
        <v>0</v>
      </c>
      <c r="K104" s="158" t="s">
        <v>122</v>
      </c>
      <c r="L104" s="38"/>
      <c r="M104" s="162"/>
      <c r="N104" s="163" t="s">
        <v>37</v>
      </c>
      <c r="O104" s="164">
        <v>2.8000000000000001E-2</v>
      </c>
      <c r="P104" s="164">
        <f>O104*H104</f>
        <v>0.45934000000000003</v>
      </c>
      <c r="Q104" s="164">
        <v>0</v>
      </c>
      <c r="R104" s="164">
        <f>Q104*H104</f>
        <v>0</v>
      </c>
      <c r="S104" s="164">
        <v>0</v>
      </c>
      <c r="T104" s="165">
        <f>S104*H104</f>
        <v>0</v>
      </c>
      <c r="AR104" s="23" t="s">
        <v>123</v>
      </c>
      <c r="AT104" s="23" t="s">
        <v>118</v>
      </c>
      <c r="AU104" s="23" t="s">
        <v>81</v>
      </c>
      <c r="AY104" s="23" t="s">
        <v>116</v>
      </c>
      <c r="BE104" s="166">
        <f>IF(N104="základní",J104,0)</f>
        <v>0</v>
      </c>
      <c r="BF104" s="166">
        <f>IF(N104="snížená",J104,0)</f>
        <v>0</v>
      </c>
      <c r="BG104" s="166">
        <f>IF(N104="zákl. přenesená",J104,0)</f>
        <v>0</v>
      </c>
      <c r="BH104" s="166">
        <f>IF(N104="sníž. přenesená",J104,0)</f>
        <v>0</v>
      </c>
      <c r="BI104" s="166">
        <f>IF(N104="nulová",J104,0)</f>
        <v>0</v>
      </c>
      <c r="BJ104" s="23" t="s">
        <v>74</v>
      </c>
      <c r="BK104" s="166">
        <f>ROUND(I104*H104,2)</f>
        <v>0</v>
      </c>
      <c r="BL104" s="23" t="s">
        <v>123</v>
      </c>
      <c r="BM104" s="23" t="s">
        <v>171</v>
      </c>
    </row>
    <row r="105" spans="2:65" s="167" customFormat="1" ht="12.95" customHeight="1" x14ac:dyDescent="0.3">
      <c r="B105" s="168"/>
      <c r="D105" s="169" t="s">
        <v>125</v>
      </c>
      <c r="E105" s="170"/>
      <c r="F105" s="171" t="s">
        <v>172</v>
      </c>
      <c r="H105" s="172">
        <v>16.405000000000001</v>
      </c>
      <c r="L105" s="168"/>
      <c r="M105" s="173"/>
      <c r="N105" s="174"/>
      <c r="O105" s="174"/>
      <c r="P105" s="174"/>
      <c r="Q105" s="174"/>
      <c r="R105" s="174"/>
      <c r="S105" s="174"/>
      <c r="T105" s="175"/>
      <c r="AT105" s="170" t="s">
        <v>125</v>
      </c>
      <c r="AU105" s="170" t="s">
        <v>81</v>
      </c>
      <c r="AV105" s="167" t="s">
        <v>81</v>
      </c>
      <c r="AW105" s="167" t="s">
        <v>29</v>
      </c>
      <c r="AX105" s="167" t="s">
        <v>74</v>
      </c>
      <c r="AY105" s="170" t="s">
        <v>116</v>
      </c>
    </row>
    <row r="106" spans="2:65" s="37" customFormat="1" ht="25.5" customHeight="1" x14ac:dyDescent="0.3">
      <c r="B106" s="155"/>
      <c r="C106" s="156" t="s">
        <v>173</v>
      </c>
      <c r="D106" s="156" t="s">
        <v>118</v>
      </c>
      <c r="E106" s="157" t="s">
        <v>174</v>
      </c>
      <c r="F106" s="158" t="s">
        <v>175</v>
      </c>
      <c r="G106" s="159" t="s">
        <v>170</v>
      </c>
      <c r="H106" s="160">
        <v>16.405000000000001</v>
      </c>
      <c r="I106" s="161">
        <v>0</v>
      </c>
      <c r="J106" s="161">
        <f>ROUND(I106*H106,2)</f>
        <v>0</v>
      </c>
      <c r="K106" s="158" t="s">
        <v>122</v>
      </c>
      <c r="L106" s="38"/>
      <c r="M106" s="162"/>
      <c r="N106" s="163" t="s">
        <v>37</v>
      </c>
      <c r="O106" s="164">
        <v>2.9000000000000001E-2</v>
      </c>
      <c r="P106" s="164">
        <f>O106*H106</f>
        <v>0.47574500000000008</v>
      </c>
      <c r="Q106" s="164">
        <v>0</v>
      </c>
      <c r="R106" s="164">
        <f>Q106*H106</f>
        <v>0</v>
      </c>
      <c r="S106" s="164">
        <v>0</v>
      </c>
      <c r="T106" s="165">
        <f>S106*H106</f>
        <v>0</v>
      </c>
      <c r="AR106" s="23" t="s">
        <v>123</v>
      </c>
      <c r="AT106" s="23" t="s">
        <v>118</v>
      </c>
      <c r="AU106" s="23" t="s">
        <v>81</v>
      </c>
      <c r="AY106" s="23" t="s">
        <v>116</v>
      </c>
      <c r="BE106" s="166">
        <f>IF(N106="základní",J106,0)</f>
        <v>0</v>
      </c>
      <c r="BF106" s="166">
        <f>IF(N106="snížená",J106,0)</f>
        <v>0</v>
      </c>
      <c r="BG106" s="166">
        <f>IF(N106="zákl. přenesená",J106,0)</f>
        <v>0</v>
      </c>
      <c r="BH106" s="166">
        <f>IF(N106="sníž. přenesená",J106,0)</f>
        <v>0</v>
      </c>
      <c r="BI106" s="166">
        <f>IF(N106="nulová",J106,0)</f>
        <v>0</v>
      </c>
      <c r="BJ106" s="23" t="s">
        <v>74</v>
      </c>
      <c r="BK106" s="166">
        <f>ROUND(I106*H106,2)</f>
        <v>0</v>
      </c>
      <c r="BL106" s="23" t="s">
        <v>123</v>
      </c>
      <c r="BM106" s="23" t="s">
        <v>176</v>
      </c>
    </row>
    <row r="107" spans="2:65" s="37" customFormat="1" ht="51" customHeight="1" x14ac:dyDescent="0.3">
      <c r="B107" s="155"/>
      <c r="C107" s="156" t="s">
        <v>177</v>
      </c>
      <c r="D107" s="156" t="s">
        <v>118</v>
      </c>
      <c r="E107" s="157" t="s">
        <v>178</v>
      </c>
      <c r="F107" s="158" t="s">
        <v>179</v>
      </c>
      <c r="G107" s="159" t="s">
        <v>170</v>
      </c>
      <c r="H107" s="160">
        <v>16.405000000000001</v>
      </c>
      <c r="I107" s="161">
        <v>0</v>
      </c>
      <c r="J107" s="161">
        <f>ROUND(I107*H107,2)</f>
        <v>0</v>
      </c>
      <c r="K107" s="158" t="s">
        <v>122</v>
      </c>
      <c r="L107" s="38"/>
      <c r="M107" s="162"/>
      <c r="N107" s="163" t="s">
        <v>37</v>
      </c>
      <c r="O107" s="164">
        <v>0.78400000000000003</v>
      </c>
      <c r="P107" s="164">
        <f>O107*H107</f>
        <v>12.861520000000001</v>
      </c>
      <c r="Q107" s="164">
        <v>8.5650000000000004E-2</v>
      </c>
      <c r="R107" s="164">
        <f>Q107*H107</f>
        <v>1.4050882500000001</v>
      </c>
      <c r="S107" s="164">
        <v>0</v>
      </c>
      <c r="T107" s="165">
        <f>S107*H107</f>
        <v>0</v>
      </c>
      <c r="AR107" s="23" t="s">
        <v>123</v>
      </c>
      <c r="AT107" s="23" t="s">
        <v>118</v>
      </c>
      <c r="AU107" s="23" t="s">
        <v>81</v>
      </c>
      <c r="AY107" s="23" t="s">
        <v>116</v>
      </c>
      <c r="BE107" s="166">
        <f>IF(N107="základní",J107,0)</f>
        <v>0</v>
      </c>
      <c r="BF107" s="166">
        <f>IF(N107="snížená",J107,0)</f>
        <v>0</v>
      </c>
      <c r="BG107" s="166">
        <f>IF(N107="zákl. přenesená",J107,0)</f>
        <v>0</v>
      </c>
      <c r="BH107" s="166">
        <f>IF(N107="sníž. přenesená",J107,0)</f>
        <v>0</v>
      </c>
      <c r="BI107" s="166">
        <f>IF(N107="nulová",J107,0)</f>
        <v>0</v>
      </c>
      <c r="BJ107" s="23" t="s">
        <v>74</v>
      </c>
      <c r="BK107" s="166">
        <f>ROUND(I107*H107,2)</f>
        <v>0</v>
      </c>
      <c r="BL107" s="23" t="s">
        <v>123</v>
      </c>
      <c r="BM107" s="23" t="s">
        <v>180</v>
      </c>
    </row>
    <row r="108" spans="2:65" s="37" customFormat="1" ht="16.5" customHeight="1" x14ac:dyDescent="0.3">
      <c r="B108" s="155"/>
      <c r="C108" s="184" t="s">
        <v>181</v>
      </c>
      <c r="D108" s="184" t="s">
        <v>182</v>
      </c>
      <c r="E108" s="185" t="s">
        <v>183</v>
      </c>
      <c r="F108" s="186" t="s">
        <v>184</v>
      </c>
      <c r="G108" s="187" t="s">
        <v>170</v>
      </c>
      <c r="H108" s="188">
        <v>17.225000000000001</v>
      </c>
      <c r="I108" s="189">
        <v>0</v>
      </c>
      <c r="J108" s="189">
        <f>ROUND(I108*H108,2)</f>
        <v>0</v>
      </c>
      <c r="K108" s="186" t="s">
        <v>122</v>
      </c>
      <c r="L108" s="190"/>
      <c r="M108" s="191"/>
      <c r="N108" s="192" t="s">
        <v>37</v>
      </c>
      <c r="O108" s="164">
        <v>0</v>
      </c>
      <c r="P108" s="164">
        <f>O108*H108</f>
        <v>0</v>
      </c>
      <c r="Q108" s="164">
        <v>0.18</v>
      </c>
      <c r="R108" s="164">
        <f>Q108*H108</f>
        <v>3.1005000000000003</v>
      </c>
      <c r="S108" s="164">
        <v>0</v>
      </c>
      <c r="T108" s="165">
        <f>S108*H108</f>
        <v>0</v>
      </c>
      <c r="AR108" s="23" t="s">
        <v>153</v>
      </c>
      <c r="AT108" s="23" t="s">
        <v>182</v>
      </c>
      <c r="AU108" s="23" t="s">
        <v>81</v>
      </c>
      <c r="AY108" s="23" t="s">
        <v>116</v>
      </c>
      <c r="BE108" s="166">
        <f>IF(N108="základní",J108,0)</f>
        <v>0</v>
      </c>
      <c r="BF108" s="166">
        <f>IF(N108="snížená",J108,0)</f>
        <v>0</v>
      </c>
      <c r="BG108" s="166">
        <f>IF(N108="zákl. přenesená",J108,0)</f>
        <v>0</v>
      </c>
      <c r="BH108" s="166">
        <f>IF(N108="sníž. přenesená",J108,0)</f>
        <v>0</v>
      </c>
      <c r="BI108" s="166">
        <f>IF(N108="nulová",J108,0)</f>
        <v>0</v>
      </c>
      <c r="BJ108" s="23" t="s">
        <v>74</v>
      </c>
      <c r="BK108" s="166">
        <f>ROUND(I108*H108,2)</f>
        <v>0</v>
      </c>
      <c r="BL108" s="23" t="s">
        <v>123</v>
      </c>
      <c r="BM108" s="23" t="s">
        <v>185</v>
      </c>
    </row>
    <row r="109" spans="2:65" s="167" customFormat="1" ht="12.95" customHeight="1" x14ac:dyDescent="0.3">
      <c r="B109" s="168"/>
      <c r="D109" s="169" t="s">
        <v>125</v>
      </c>
      <c r="E109" s="170"/>
      <c r="F109" s="171" t="s">
        <v>186</v>
      </c>
      <c r="H109" s="172">
        <v>17.225000000000001</v>
      </c>
      <c r="L109" s="168"/>
      <c r="M109" s="173"/>
      <c r="N109" s="174"/>
      <c r="O109" s="174"/>
      <c r="P109" s="174"/>
      <c r="Q109" s="174"/>
      <c r="R109" s="174"/>
      <c r="S109" s="174"/>
      <c r="T109" s="175"/>
      <c r="AT109" s="170" t="s">
        <v>125</v>
      </c>
      <c r="AU109" s="170" t="s">
        <v>81</v>
      </c>
      <c r="AV109" s="167" t="s">
        <v>81</v>
      </c>
      <c r="AW109" s="167" t="s">
        <v>29</v>
      </c>
      <c r="AX109" s="167" t="s">
        <v>74</v>
      </c>
      <c r="AY109" s="170" t="s">
        <v>116</v>
      </c>
    </row>
    <row r="110" spans="2:65" s="142" customFormat="1" ht="29.85" customHeight="1" x14ac:dyDescent="0.3">
      <c r="B110" s="143"/>
      <c r="D110" s="144" t="s">
        <v>67</v>
      </c>
      <c r="E110" s="153" t="s">
        <v>160</v>
      </c>
      <c r="F110" s="153" t="s">
        <v>187</v>
      </c>
      <c r="J110" s="154">
        <f>BK110</f>
        <v>0</v>
      </c>
      <c r="L110" s="143"/>
      <c r="M110" s="147"/>
      <c r="N110" s="148"/>
      <c r="O110" s="148"/>
      <c r="P110" s="149">
        <f>SUM(P111:P122)</f>
        <v>16.075570000000003</v>
      </c>
      <c r="Q110" s="148"/>
      <c r="R110" s="149">
        <f>SUM(R111:R122)</f>
        <v>3.7615200000000004</v>
      </c>
      <c r="S110" s="148"/>
      <c r="T110" s="150">
        <f>SUM(T111:T122)</f>
        <v>3.6091000000000002</v>
      </c>
      <c r="AR110" s="144" t="s">
        <v>74</v>
      </c>
      <c r="AT110" s="151" t="s">
        <v>67</v>
      </c>
      <c r="AU110" s="151" t="s">
        <v>74</v>
      </c>
      <c r="AY110" s="144" t="s">
        <v>116</v>
      </c>
      <c r="BK110" s="152">
        <f>SUM(BK111:BK122)</f>
        <v>0</v>
      </c>
    </row>
    <row r="111" spans="2:65" s="37" customFormat="1" ht="16.5" customHeight="1" x14ac:dyDescent="0.3">
      <c r="B111" s="155"/>
      <c r="C111" s="156" t="s">
        <v>188</v>
      </c>
      <c r="D111" s="156" t="s">
        <v>118</v>
      </c>
      <c r="E111" s="157" t="s">
        <v>189</v>
      </c>
      <c r="F111" s="158" t="s">
        <v>190</v>
      </c>
      <c r="G111" s="159" t="s">
        <v>191</v>
      </c>
      <c r="H111" s="160">
        <v>1</v>
      </c>
      <c r="I111" s="161">
        <v>0</v>
      </c>
      <c r="J111" s="161">
        <f>ROUND(I111*H111,2)</f>
        <v>0</v>
      </c>
      <c r="K111" s="158" t="s">
        <v>122</v>
      </c>
      <c r="L111" s="38"/>
      <c r="M111" s="162"/>
      <c r="N111" s="163" t="s">
        <v>37</v>
      </c>
      <c r="O111" s="164">
        <v>3.1E-2</v>
      </c>
      <c r="P111" s="164">
        <f>O111*H111</f>
        <v>3.1E-2</v>
      </c>
      <c r="Q111" s="164">
        <v>5.0000000000000002E-5</v>
      </c>
      <c r="R111" s="164">
        <f>Q111*H111</f>
        <v>5.0000000000000002E-5</v>
      </c>
      <c r="S111" s="164">
        <v>0</v>
      </c>
      <c r="T111" s="165">
        <f>S111*H111</f>
        <v>0</v>
      </c>
      <c r="AR111" s="23" t="s">
        <v>123</v>
      </c>
      <c r="AT111" s="23" t="s">
        <v>118</v>
      </c>
      <c r="AU111" s="23" t="s">
        <v>81</v>
      </c>
      <c r="AY111" s="23" t="s">
        <v>116</v>
      </c>
      <c r="BE111" s="166">
        <f>IF(N111="základní",J111,0)</f>
        <v>0</v>
      </c>
      <c r="BF111" s="166">
        <f>IF(N111="snížená",J111,0)</f>
        <v>0</v>
      </c>
      <c r="BG111" s="166">
        <f>IF(N111="zákl. přenesená",J111,0)</f>
        <v>0</v>
      </c>
      <c r="BH111" s="166">
        <f>IF(N111="sníž. přenesená",J111,0)</f>
        <v>0</v>
      </c>
      <c r="BI111" s="166">
        <f>IF(N111="nulová",J111,0)</f>
        <v>0</v>
      </c>
      <c r="BJ111" s="23" t="s">
        <v>74</v>
      </c>
      <c r="BK111" s="166">
        <f>ROUND(I111*H111,2)</f>
        <v>0</v>
      </c>
      <c r="BL111" s="23" t="s">
        <v>123</v>
      </c>
      <c r="BM111" s="23" t="s">
        <v>192</v>
      </c>
    </row>
    <row r="112" spans="2:65" s="37" customFormat="1" ht="25.5" customHeight="1" x14ac:dyDescent="0.3">
      <c r="B112" s="155"/>
      <c r="C112" s="156" t="s">
        <v>10</v>
      </c>
      <c r="D112" s="156" t="s">
        <v>118</v>
      </c>
      <c r="E112" s="157" t="s">
        <v>193</v>
      </c>
      <c r="F112" s="158" t="s">
        <v>194</v>
      </c>
      <c r="G112" s="159" t="s">
        <v>170</v>
      </c>
      <c r="H112" s="160">
        <v>50</v>
      </c>
      <c r="I112" s="161">
        <v>0</v>
      </c>
      <c r="J112" s="161">
        <f>ROUND(I112*H112,2)</f>
        <v>0</v>
      </c>
      <c r="K112" s="158" t="s">
        <v>122</v>
      </c>
      <c r="L112" s="38"/>
      <c r="M112" s="162"/>
      <c r="N112" s="163" t="s">
        <v>37</v>
      </c>
      <c r="O112" s="164">
        <v>0.108</v>
      </c>
      <c r="P112" s="164">
        <f>O112*H112</f>
        <v>5.4</v>
      </c>
      <c r="Q112" s="164">
        <v>5.9999999999999995E-4</v>
      </c>
      <c r="R112" s="164">
        <f>Q112*H112</f>
        <v>0.03</v>
      </c>
      <c r="S112" s="164">
        <v>0</v>
      </c>
      <c r="T112" s="165">
        <f>S112*H112</f>
        <v>0</v>
      </c>
      <c r="AR112" s="23" t="s">
        <v>123</v>
      </c>
      <c r="AT112" s="23" t="s">
        <v>118</v>
      </c>
      <c r="AU112" s="23" t="s">
        <v>81</v>
      </c>
      <c r="AY112" s="23" t="s">
        <v>116</v>
      </c>
      <c r="BE112" s="166">
        <f>IF(N112="základní",J112,0)</f>
        <v>0</v>
      </c>
      <c r="BF112" s="166">
        <f>IF(N112="snížená",J112,0)</f>
        <v>0</v>
      </c>
      <c r="BG112" s="166">
        <f>IF(N112="zákl. přenesená",J112,0)</f>
        <v>0</v>
      </c>
      <c r="BH112" s="166">
        <f>IF(N112="sníž. přenesená",J112,0)</f>
        <v>0</v>
      </c>
      <c r="BI112" s="166">
        <f>IF(N112="nulová",J112,0)</f>
        <v>0</v>
      </c>
      <c r="BJ112" s="23" t="s">
        <v>74</v>
      </c>
      <c r="BK112" s="166">
        <f>ROUND(I112*H112,2)</f>
        <v>0</v>
      </c>
      <c r="BL112" s="23" t="s">
        <v>123</v>
      </c>
      <c r="BM112" s="23" t="s">
        <v>195</v>
      </c>
    </row>
    <row r="113" spans="2:65" s="167" customFormat="1" ht="12.95" customHeight="1" x14ac:dyDescent="0.3">
      <c r="B113" s="168"/>
      <c r="D113" s="169" t="s">
        <v>125</v>
      </c>
      <c r="E113" s="170"/>
      <c r="F113" s="171" t="s">
        <v>196</v>
      </c>
      <c r="H113" s="172">
        <v>50</v>
      </c>
      <c r="L113" s="168"/>
      <c r="M113" s="173"/>
      <c r="N113" s="174"/>
      <c r="O113" s="174"/>
      <c r="P113" s="174"/>
      <c r="Q113" s="174"/>
      <c r="R113" s="174"/>
      <c r="S113" s="174"/>
      <c r="T113" s="175"/>
      <c r="AT113" s="170" t="s">
        <v>125</v>
      </c>
      <c r="AU113" s="170" t="s">
        <v>81</v>
      </c>
      <c r="AV113" s="167" t="s">
        <v>81</v>
      </c>
      <c r="AW113" s="167" t="s">
        <v>29</v>
      </c>
      <c r="AX113" s="167" t="s">
        <v>74</v>
      </c>
      <c r="AY113" s="170" t="s">
        <v>116</v>
      </c>
    </row>
    <row r="114" spans="2:65" s="37" customFormat="1" ht="38.25" customHeight="1" x14ac:dyDescent="0.3">
      <c r="B114" s="155"/>
      <c r="C114" s="156" t="s">
        <v>197</v>
      </c>
      <c r="D114" s="156" t="s">
        <v>118</v>
      </c>
      <c r="E114" s="157" t="s">
        <v>198</v>
      </c>
      <c r="F114" s="158" t="s">
        <v>199</v>
      </c>
      <c r="G114" s="159" t="s">
        <v>200</v>
      </c>
      <c r="H114" s="160">
        <v>20.66</v>
      </c>
      <c r="I114" s="161">
        <v>0</v>
      </c>
      <c r="J114" s="161">
        <f>ROUND(I114*H114,2)</f>
        <v>0</v>
      </c>
      <c r="K114" s="158" t="s">
        <v>122</v>
      </c>
      <c r="L114" s="38"/>
      <c r="M114" s="162"/>
      <c r="N114" s="163" t="s">
        <v>37</v>
      </c>
      <c r="O114" s="164">
        <v>0.216</v>
      </c>
      <c r="P114" s="164">
        <f>O114*H114</f>
        <v>4.4625599999999999</v>
      </c>
      <c r="Q114" s="164">
        <v>0.1295</v>
      </c>
      <c r="R114" s="164">
        <f>Q114*H114</f>
        <v>2.6754700000000002</v>
      </c>
      <c r="S114" s="164">
        <v>0</v>
      </c>
      <c r="T114" s="165">
        <f>S114*H114</f>
        <v>0</v>
      </c>
      <c r="AR114" s="23" t="s">
        <v>123</v>
      </c>
      <c r="AT114" s="23" t="s">
        <v>118</v>
      </c>
      <c r="AU114" s="23" t="s">
        <v>81</v>
      </c>
      <c r="AY114" s="23" t="s">
        <v>116</v>
      </c>
      <c r="BE114" s="166">
        <f>IF(N114="základní",J114,0)</f>
        <v>0</v>
      </c>
      <c r="BF114" s="166">
        <f>IF(N114="snížená",J114,0)</f>
        <v>0</v>
      </c>
      <c r="BG114" s="166">
        <f>IF(N114="zákl. přenesená",J114,0)</f>
        <v>0</v>
      </c>
      <c r="BH114" s="166">
        <f>IF(N114="sníž. přenesená",J114,0)</f>
        <v>0</v>
      </c>
      <c r="BI114" s="166">
        <f>IF(N114="nulová",J114,0)</f>
        <v>0</v>
      </c>
      <c r="BJ114" s="23" t="s">
        <v>74</v>
      </c>
      <c r="BK114" s="166">
        <f>ROUND(I114*H114,2)</f>
        <v>0</v>
      </c>
      <c r="BL114" s="23" t="s">
        <v>123</v>
      </c>
      <c r="BM114" s="23" t="s">
        <v>201</v>
      </c>
    </row>
    <row r="115" spans="2:65" s="167" customFormat="1" ht="12.95" customHeight="1" x14ac:dyDescent="0.3">
      <c r="B115" s="168"/>
      <c r="D115" s="169" t="s">
        <v>125</v>
      </c>
      <c r="E115" s="170"/>
      <c r="F115" s="171" t="s">
        <v>202</v>
      </c>
      <c r="H115" s="172">
        <v>20.66</v>
      </c>
      <c r="L115" s="168"/>
      <c r="M115" s="173"/>
      <c r="N115" s="174"/>
      <c r="O115" s="174"/>
      <c r="P115" s="174"/>
      <c r="Q115" s="174"/>
      <c r="R115" s="174"/>
      <c r="S115" s="174"/>
      <c r="T115" s="175"/>
      <c r="AT115" s="170" t="s">
        <v>125</v>
      </c>
      <c r="AU115" s="170" t="s">
        <v>81</v>
      </c>
      <c r="AV115" s="167" t="s">
        <v>81</v>
      </c>
      <c r="AW115" s="167" t="s">
        <v>29</v>
      </c>
      <c r="AX115" s="167" t="s">
        <v>74</v>
      </c>
      <c r="AY115" s="170" t="s">
        <v>116</v>
      </c>
    </row>
    <row r="116" spans="2:65" s="37" customFormat="1" ht="16.5" customHeight="1" x14ac:dyDescent="0.3">
      <c r="B116" s="155"/>
      <c r="C116" s="184" t="s">
        <v>203</v>
      </c>
      <c r="D116" s="184" t="s">
        <v>182</v>
      </c>
      <c r="E116" s="185" t="s">
        <v>204</v>
      </c>
      <c r="F116" s="186" t="s">
        <v>205</v>
      </c>
      <c r="G116" s="187" t="s">
        <v>200</v>
      </c>
      <c r="H116" s="188">
        <v>22</v>
      </c>
      <c r="I116" s="189">
        <v>0</v>
      </c>
      <c r="J116" s="189">
        <f>ROUND(I116*H116,2)</f>
        <v>0</v>
      </c>
      <c r="K116" s="186" t="s">
        <v>122</v>
      </c>
      <c r="L116" s="190"/>
      <c r="M116" s="191"/>
      <c r="N116" s="192" t="s">
        <v>37</v>
      </c>
      <c r="O116" s="164">
        <v>0</v>
      </c>
      <c r="P116" s="164">
        <f>O116*H116</f>
        <v>0</v>
      </c>
      <c r="Q116" s="164">
        <v>4.8000000000000001E-2</v>
      </c>
      <c r="R116" s="164">
        <f>Q116*H116</f>
        <v>1.056</v>
      </c>
      <c r="S116" s="164">
        <v>0</v>
      </c>
      <c r="T116" s="165">
        <f>S116*H116</f>
        <v>0</v>
      </c>
      <c r="AR116" s="23" t="s">
        <v>153</v>
      </c>
      <c r="AT116" s="23" t="s">
        <v>182</v>
      </c>
      <c r="AU116" s="23" t="s">
        <v>81</v>
      </c>
      <c r="AY116" s="23" t="s">
        <v>116</v>
      </c>
      <c r="BE116" s="166">
        <f>IF(N116="základní",J116,0)</f>
        <v>0</v>
      </c>
      <c r="BF116" s="166">
        <f>IF(N116="snížená",J116,0)</f>
        <v>0</v>
      </c>
      <c r="BG116" s="166">
        <f>IF(N116="zákl. přenesená",J116,0)</f>
        <v>0</v>
      </c>
      <c r="BH116" s="166">
        <f>IF(N116="sníž. přenesená",J116,0)</f>
        <v>0</v>
      </c>
      <c r="BI116" s="166">
        <f>IF(N116="nulová",J116,0)</f>
        <v>0</v>
      </c>
      <c r="BJ116" s="23" t="s">
        <v>74</v>
      </c>
      <c r="BK116" s="166">
        <f>ROUND(I116*H116,2)</f>
        <v>0</v>
      </c>
      <c r="BL116" s="23" t="s">
        <v>123</v>
      </c>
      <c r="BM116" s="23" t="s">
        <v>206</v>
      </c>
    </row>
    <row r="117" spans="2:65" s="167" customFormat="1" ht="12.95" customHeight="1" x14ac:dyDescent="0.3">
      <c r="B117" s="168"/>
      <c r="D117" s="169" t="s">
        <v>125</v>
      </c>
      <c r="E117" s="170"/>
      <c r="F117" s="171" t="s">
        <v>207</v>
      </c>
      <c r="H117" s="172">
        <v>21.693000000000001</v>
      </c>
      <c r="L117" s="168"/>
      <c r="M117" s="173"/>
      <c r="N117" s="174"/>
      <c r="O117" s="174"/>
      <c r="P117" s="174"/>
      <c r="Q117" s="174"/>
      <c r="R117" s="174"/>
      <c r="S117" s="174"/>
      <c r="T117" s="175"/>
      <c r="AT117" s="170" t="s">
        <v>125</v>
      </c>
      <c r="AU117" s="170" t="s">
        <v>81</v>
      </c>
      <c r="AV117" s="167" t="s">
        <v>81</v>
      </c>
      <c r="AW117" s="167" t="s">
        <v>29</v>
      </c>
      <c r="AX117" s="167" t="s">
        <v>68</v>
      </c>
      <c r="AY117" s="170" t="s">
        <v>116</v>
      </c>
    </row>
    <row r="118" spans="2:65" s="167" customFormat="1" ht="12.95" customHeight="1" x14ac:dyDescent="0.3">
      <c r="B118" s="168"/>
      <c r="D118" s="169" t="s">
        <v>125</v>
      </c>
      <c r="E118" s="170"/>
      <c r="F118" s="171" t="s">
        <v>208</v>
      </c>
      <c r="H118" s="172">
        <v>22</v>
      </c>
      <c r="L118" s="168"/>
      <c r="M118" s="173"/>
      <c r="N118" s="174"/>
      <c r="O118" s="174"/>
      <c r="P118" s="174"/>
      <c r="Q118" s="174"/>
      <c r="R118" s="174"/>
      <c r="S118" s="174"/>
      <c r="T118" s="175"/>
      <c r="AT118" s="170" t="s">
        <v>125</v>
      </c>
      <c r="AU118" s="170" t="s">
        <v>81</v>
      </c>
      <c r="AV118" s="167" t="s">
        <v>81</v>
      </c>
      <c r="AW118" s="167" t="s">
        <v>29</v>
      </c>
      <c r="AX118" s="167" t="s">
        <v>74</v>
      </c>
      <c r="AY118" s="170" t="s">
        <v>116</v>
      </c>
    </row>
    <row r="119" spans="2:65" s="37" customFormat="1" ht="25.5" customHeight="1" x14ac:dyDescent="0.3">
      <c r="B119" s="155"/>
      <c r="C119" s="156" t="s">
        <v>209</v>
      </c>
      <c r="D119" s="156" t="s">
        <v>118</v>
      </c>
      <c r="E119" s="157" t="s">
        <v>210</v>
      </c>
      <c r="F119" s="158" t="s">
        <v>211</v>
      </c>
      <c r="G119" s="159" t="s">
        <v>200</v>
      </c>
      <c r="H119" s="160">
        <v>20.66</v>
      </c>
      <c r="I119" s="161">
        <v>0</v>
      </c>
      <c r="J119" s="161">
        <f>ROUND(I119*H119,2)</f>
        <v>0</v>
      </c>
      <c r="K119" s="158" t="s">
        <v>122</v>
      </c>
      <c r="L119" s="38"/>
      <c r="M119" s="162"/>
      <c r="N119" s="163" t="s">
        <v>37</v>
      </c>
      <c r="O119" s="164">
        <v>0.19600000000000001</v>
      </c>
      <c r="P119" s="164">
        <f>O119*H119</f>
        <v>4.0493600000000001</v>
      </c>
      <c r="Q119" s="164">
        <v>0</v>
      </c>
      <c r="R119" s="164">
        <f>Q119*H119</f>
        <v>0</v>
      </c>
      <c r="S119" s="164">
        <v>0</v>
      </c>
      <c r="T119" s="165">
        <f>S119*H119</f>
        <v>0</v>
      </c>
      <c r="AR119" s="23" t="s">
        <v>123</v>
      </c>
      <c r="AT119" s="23" t="s">
        <v>118</v>
      </c>
      <c r="AU119" s="23" t="s">
        <v>81</v>
      </c>
      <c r="AY119" s="23" t="s">
        <v>116</v>
      </c>
      <c r="BE119" s="166">
        <f>IF(N119="základní",J119,0)</f>
        <v>0</v>
      </c>
      <c r="BF119" s="166">
        <f>IF(N119="snížená",J119,0)</f>
        <v>0</v>
      </c>
      <c r="BG119" s="166">
        <f>IF(N119="zákl. přenesená",J119,0)</f>
        <v>0</v>
      </c>
      <c r="BH119" s="166">
        <f>IF(N119="sníž. přenesená",J119,0)</f>
        <v>0</v>
      </c>
      <c r="BI119" s="166">
        <f>IF(N119="nulová",J119,0)</f>
        <v>0</v>
      </c>
      <c r="BJ119" s="23" t="s">
        <v>74</v>
      </c>
      <c r="BK119" s="166">
        <f>ROUND(I119*H119,2)</f>
        <v>0</v>
      </c>
      <c r="BL119" s="23" t="s">
        <v>123</v>
      </c>
      <c r="BM119" s="23" t="s">
        <v>212</v>
      </c>
    </row>
    <row r="120" spans="2:65" s="167" customFormat="1" ht="12.95" customHeight="1" x14ac:dyDescent="0.3">
      <c r="B120" s="168"/>
      <c r="D120" s="169" t="s">
        <v>125</v>
      </c>
      <c r="E120" s="170"/>
      <c r="F120" s="171" t="s">
        <v>202</v>
      </c>
      <c r="H120" s="172">
        <v>20.66</v>
      </c>
      <c r="L120" s="168"/>
      <c r="M120" s="173"/>
      <c r="N120" s="174"/>
      <c r="O120" s="174"/>
      <c r="P120" s="174"/>
      <c r="Q120" s="174"/>
      <c r="R120" s="174"/>
      <c r="S120" s="174"/>
      <c r="T120" s="175"/>
      <c r="AT120" s="170" t="s">
        <v>125</v>
      </c>
      <c r="AU120" s="170" t="s">
        <v>81</v>
      </c>
      <c r="AV120" s="167" t="s">
        <v>81</v>
      </c>
      <c r="AW120" s="167" t="s">
        <v>29</v>
      </c>
      <c r="AX120" s="167" t="s">
        <v>74</v>
      </c>
      <c r="AY120" s="170" t="s">
        <v>116</v>
      </c>
    </row>
    <row r="121" spans="2:65" s="37" customFormat="1" ht="38.25" customHeight="1" x14ac:dyDescent="0.3">
      <c r="B121" s="155"/>
      <c r="C121" s="156" t="s">
        <v>213</v>
      </c>
      <c r="D121" s="156" t="s">
        <v>118</v>
      </c>
      <c r="E121" s="157" t="s">
        <v>214</v>
      </c>
      <c r="F121" s="158" t="s">
        <v>215</v>
      </c>
      <c r="G121" s="159" t="s">
        <v>170</v>
      </c>
      <c r="H121" s="160">
        <v>16.405000000000001</v>
      </c>
      <c r="I121" s="161">
        <v>0</v>
      </c>
      <c r="J121" s="161">
        <f>ROUND(I121*H121,2)</f>
        <v>0</v>
      </c>
      <c r="K121" s="158" t="s">
        <v>122</v>
      </c>
      <c r="L121" s="38"/>
      <c r="M121" s="162"/>
      <c r="N121" s="163" t="s">
        <v>37</v>
      </c>
      <c r="O121" s="164">
        <v>0.13</v>
      </c>
      <c r="P121" s="164">
        <f>O121*H121</f>
        <v>2.1326500000000004</v>
      </c>
      <c r="Q121" s="164">
        <v>0</v>
      </c>
      <c r="R121" s="164">
        <f>Q121*H121</f>
        <v>0</v>
      </c>
      <c r="S121" s="164">
        <v>0.22</v>
      </c>
      <c r="T121" s="165">
        <f>S121*H121</f>
        <v>3.6091000000000002</v>
      </c>
      <c r="AR121" s="23" t="s">
        <v>123</v>
      </c>
      <c r="AT121" s="23" t="s">
        <v>118</v>
      </c>
      <c r="AU121" s="23" t="s">
        <v>81</v>
      </c>
      <c r="AY121" s="23" t="s">
        <v>116</v>
      </c>
      <c r="BE121" s="166">
        <f>IF(N121="základní",J121,0)</f>
        <v>0</v>
      </c>
      <c r="BF121" s="166">
        <f>IF(N121="snížená",J121,0)</f>
        <v>0</v>
      </c>
      <c r="BG121" s="166">
        <f>IF(N121="zákl. přenesená",J121,0)</f>
        <v>0</v>
      </c>
      <c r="BH121" s="166">
        <f>IF(N121="sníž. přenesená",J121,0)</f>
        <v>0</v>
      </c>
      <c r="BI121" s="166">
        <f>IF(N121="nulová",J121,0)</f>
        <v>0</v>
      </c>
      <c r="BJ121" s="23" t="s">
        <v>74</v>
      </c>
      <c r="BK121" s="166">
        <f>ROUND(I121*H121,2)</f>
        <v>0</v>
      </c>
      <c r="BL121" s="23" t="s">
        <v>123</v>
      </c>
      <c r="BM121" s="23" t="s">
        <v>216</v>
      </c>
    </row>
    <row r="122" spans="2:65" s="167" customFormat="1" ht="12.95" customHeight="1" x14ac:dyDescent="0.3">
      <c r="B122" s="168"/>
      <c r="D122" s="169" t="s">
        <v>125</v>
      </c>
      <c r="E122" s="170"/>
      <c r="F122" s="171" t="s">
        <v>172</v>
      </c>
      <c r="H122" s="172">
        <v>16.405000000000001</v>
      </c>
      <c r="L122" s="168"/>
      <c r="M122" s="173"/>
      <c r="N122" s="174"/>
      <c r="O122" s="174"/>
      <c r="P122" s="174"/>
      <c r="Q122" s="174"/>
      <c r="R122" s="174"/>
      <c r="S122" s="174"/>
      <c r="T122" s="175"/>
      <c r="AT122" s="170" t="s">
        <v>125</v>
      </c>
      <c r="AU122" s="170" t="s">
        <v>81</v>
      </c>
      <c r="AV122" s="167" t="s">
        <v>81</v>
      </c>
      <c r="AW122" s="167" t="s">
        <v>29</v>
      </c>
      <c r="AX122" s="167" t="s">
        <v>74</v>
      </c>
      <c r="AY122" s="170" t="s">
        <v>116</v>
      </c>
    </row>
    <row r="123" spans="2:65" s="142" customFormat="1" ht="29.85" customHeight="1" x14ac:dyDescent="0.3">
      <c r="B123" s="143"/>
      <c r="D123" s="144" t="s">
        <v>67</v>
      </c>
      <c r="E123" s="153" t="s">
        <v>217</v>
      </c>
      <c r="F123" s="153" t="s">
        <v>218</v>
      </c>
      <c r="J123" s="154">
        <f>BK123</f>
        <v>0</v>
      </c>
      <c r="L123" s="143"/>
      <c r="M123" s="147"/>
      <c r="N123" s="148"/>
      <c r="O123" s="148"/>
      <c r="P123" s="149">
        <f>SUM(P124:P127)</f>
        <v>0.75428099999999998</v>
      </c>
      <c r="Q123" s="148"/>
      <c r="R123" s="149">
        <f>SUM(R124:R127)</f>
        <v>0</v>
      </c>
      <c r="S123" s="148"/>
      <c r="T123" s="150">
        <f>SUM(T124:T127)</f>
        <v>0</v>
      </c>
      <c r="AR123" s="144" t="s">
        <v>74</v>
      </c>
      <c r="AT123" s="151" t="s">
        <v>67</v>
      </c>
      <c r="AU123" s="151" t="s">
        <v>74</v>
      </c>
      <c r="AY123" s="144" t="s">
        <v>116</v>
      </c>
      <c r="BK123" s="152">
        <f>SUM(BK124:BK127)</f>
        <v>0</v>
      </c>
    </row>
    <row r="124" spans="2:65" s="37" customFormat="1" ht="25.5" customHeight="1" x14ac:dyDescent="0.3">
      <c r="B124" s="155"/>
      <c r="C124" s="156" t="s">
        <v>219</v>
      </c>
      <c r="D124" s="156" t="s">
        <v>118</v>
      </c>
      <c r="E124" s="157" t="s">
        <v>220</v>
      </c>
      <c r="F124" s="158" t="s">
        <v>221</v>
      </c>
      <c r="G124" s="159" t="s">
        <v>156</v>
      </c>
      <c r="H124" s="160">
        <v>3.609</v>
      </c>
      <c r="I124" s="161">
        <v>0</v>
      </c>
      <c r="J124" s="161">
        <f>ROUND(I124*H124,2)</f>
        <v>0</v>
      </c>
      <c r="K124" s="158" t="s">
        <v>122</v>
      </c>
      <c r="L124" s="38"/>
      <c r="M124" s="162"/>
      <c r="N124" s="163" t="s">
        <v>37</v>
      </c>
      <c r="O124" s="164">
        <v>0.125</v>
      </c>
      <c r="P124" s="164">
        <f>O124*H124</f>
        <v>0.451125</v>
      </c>
      <c r="Q124" s="164">
        <v>0</v>
      </c>
      <c r="R124" s="164">
        <f>Q124*H124</f>
        <v>0</v>
      </c>
      <c r="S124" s="164">
        <v>0</v>
      </c>
      <c r="T124" s="165">
        <f>S124*H124</f>
        <v>0</v>
      </c>
      <c r="AR124" s="23" t="s">
        <v>123</v>
      </c>
      <c r="AT124" s="23" t="s">
        <v>118</v>
      </c>
      <c r="AU124" s="23" t="s">
        <v>81</v>
      </c>
      <c r="AY124" s="23" t="s">
        <v>116</v>
      </c>
      <c r="BE124" s="166">
        <f>IF(N124="základní",J124,0)</f>
        <v>0</v>
      </c>
      <c r="BF124" s="166">
        <f>IF(N124="snížená",J124,0)</f>
        <v>0</v>
      </c>
      <c r="BG124" s="166">
        <f>IF(N124="zákl. přenesená",J124,0)</f>
        <v>0</v>
      </c>
      <c r="BH124" s="166">
        <f>IF(N124="sníž. přenesená",J124,0)</f>
        <v>0</v>
      </c>
      <c r="BI124" s="166">
        <f>IF(N124="nulová",J124,0)</f>
        <v>0</v>
      </c>
      <c r="BJ124" s="23" t="s">
        <v>74</v>
      </c>
      <c r="BK124" s="166">
        <f>ROUND(I124*H124,2)</f>
        <v>0</v>
      </c>
      <c r="BL124" s="23" t="s">
        <v>123</v>
      </c>
      <c r="BM124" s="23" t="s">
        <v>222</v>
      </c>
    </row>
    <row r="125" spans="2:65" s="37" customFormat="1" ht="25.5" customHeight="1" x14ac:dyDescent="0.3">
      <c r="B125" s="155"/>
      <c r="C125" s="156" t="s">
        <v>9</v>
      </c>
      <c r="D125" s="156" t="s">
        <v>118</v>
      </c>
      <c r="E125" s="157" t="s">
        <v>223</v>
      </c>
      <c r="F125" s="158" t="s">
        <v>224</v>
      </c>
      <c r="G125" s="159" t="s">
        <v>156</v>
      </c>
      <c r="H125" s="160">
        <v>50.526000000000003</v>
      </c>
      <c r="I125" s="161">
        <v>0</v>
      </c>
      <c r="J125" s="161">
        <f>ROUND(I125*H125,2)</f>
        <v>0</v>
      </c>
      <c r="K125" s="158" t="s">
        <v>122</v>
      </c>
      <c r="L125" s="38"/>
      <c r="M125" s="162"/>
      <c r="N125" s="163" t="s">
        <v>37</v>
      </c>
      <c r="O125" s="164">
        <v>6.0000000000000001E-3</v>
      </c>
      <c r="P125" s="164">
        <f>O125*H125</f>
        <v>0.30315600000000004</v>
      </c>
      <c r="Q125" s="164">
        <v>0</v>
      </c>
      <c r="R125" s="164">
        <f>Q125*H125</f>
        <v>0</v>
      </c>
      <c r="S125" s="164">
        <v>0</v>
      </c>
      <c r="T125" s="165">
        <f>S125*H125</f>
        <v>0</v>
      </c>
      <c r="AR125" s="23" t="s">
        <v>123</v>
      </c>
      <c r="AT125" s="23" t="s">
        <v>118</v>
      </c>
      <c r="AU125" s="23" t="s">
        <v>81</v>
      </c>
      <c r="AY125" s="23" t="s">
        <v>116</v>
      </c>
      <c r="BE125" s="166">
        <f>IF(N125="základní",J125,0)</f>
        <v>0</v>
      </c>
      <c r="BF125" s="166">
        <f>IF(N125="snížená",J125,0)</f>
        <v>0</v>
      </c>
      <c r="BG125" s="166">
        <f>IF(N125="zákl. přenesená",J125,0)</f>
        <v>0</v>
      </c>
      <c r="BH125" s="166">
        <f>IF(N125="sníž. přenesená",J125,0)</f>
        <v>0</v>
      </c>
      <c r="BI125" s="166">
        <f>IF(N125="nulová",J125,0)</f>
        <v>0</v>
      </c>
      <c r="BJ125" s="23" t="s">
        <v>74</v>
      </c>
      <c r="BK125" s="166">
        <f>ROUND(I125*H125,2)</f>
        <v>0</v>
      </c>
      <c r="BL125" s="23" t="s">
        <v>123</v>
      </c>
      <c r="BM125" s="23" t="s">
        <v>225</v>
      </c>
    </row>
    <row r="126" spans="2:65" s="167" customFormat="1" ht="12.95" customHeight="1" x14ac:dyDescent="0.3">
      <c r="B126" s="168"/>
      <c r="D126" s="169" t="s">
        <v>125</v>
      </c>
      <c r="E126" s="170"/>
      <c r="F126" s="171" t="s">
        <v>226</v>
      </c>
      <c r="H126" s="172">
        <v>50.526000000000003</v>
      </c>
      <c r="L126" s="168"/>
      <c r="M126" s="173"/>
      <c r="N126" s="174"/>
      <c r="O126" s="174"/>
      <c r="P126" s="174"/>
      <c r="Q126" s="174"/>
      <c r="R126" s="174"/>
      <c r="S126" s="174"/>
      <c r="T126" s="175"/>
      <c r="AT126" s="170" t="s">
        <v>125</v>
      </c>
      <c r="AU126" s="170" t="s">
        <v>81</v>
      </c>
      <c r="AV126" s="167" t="s">
        <v>81</v>
      </c>
      <c r="AW126" s="167" t="s">
        <v>29</v>
      </c>
      <c r="AX126" s="167" t="s">
        <v>74</v>
      </c>
      <c r="AY126" s="170" t="s">
        <v>116</v>
      </c>
    </row>
    <row r="127" spans="2:65" s="37" customFormat="1" ht="38.25" customHeight="1" x14ac:dyDescent="0.3">
      <c r="B127" s="155"/>
      <c r="C127" s="156" t="s">
        <v>208</v>
      </c>
      <c r="D127" s="156" t="s">
        <v>118</v>
      </c>
      <c r="E127" s="157" t="s">
        <v>227</v>
      </c>
      <c r="F127" s="158" t="s">
        <v>228</v>
      </c>
      <c r="G127" s="159" t="s">
        <v>156</v>
      </c>
      <c r="H127" s="160">
        <v>3.609</v>
      </c>
      <c r="I127" s="161">
        <v>0</v>
      </c>
      <c r="J127" s="161">
        <f>ROUND(I127*H127,2)</f>
        <v>0</v>
      </c>
      <c r="K127" s="158" t="s">
        <v>122</v>
      </c>
      <c r="L127" s="38"/>
      <c r="M127" s="162"/>
      <c r="N127" s="163" t="s">
        <v>37</v>
      </c>
      <c r="O127" s="164">
        <v>0</v>
      </c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23" t="s">
        <v>123</v>
      </c>
      <c r="AT127" s="23" t="s">
        <v>118</v>
      </c>
      <c r="AU127" s="23" t="s">
        <v>81</v>
      </c>
      <c r="AY127" s="23" t="s">
        <v>116</v>
      </c>
      <c r="BE127" s="166">
        <f>IF(N127="základní",J127,0)</f>
        <v>0</v>
      </c>
      <c r="BF127" s="166">
        <f>IF(N127="snížená",J127,0)</f>
        <v>0</v>
      </c>
      <c r="BG127" s="166">
        <f>IF(N127="zákl. přenesená",J127,0)</f>
        <v>0</v>
      </c>
      <c r="BH127" s="166">
        <f>IF(N127="sníž. přenesená",J127,0)</f>
        <v>0</v>
      </c>
      <c r="BI127" s="166">
        <f>IF(N127="nulová",J127,0)</f>
        <v>0</v>
      </c>
      <c r="BJ127" s="23" t="s">
        <v>74</v>
      </c>
      <c r="BK127" s="166">
        <f>ROUND(I127*H127,2)</f>
        <v>0</v>
      </c>
      <c r="BL127" s="23" t="s">
        <v>123</v>
      </c>
      <c r="BM127" s="23" t="s">
        <v>229</v>
      </c>
    </row>
    <row r="128" spans="2:65" s="142" customFormat="1" ht="29.85" customHeight="1" x14ac:dyDescent="0.3">
      <c r="B128" s="143"/>
      <c r="D128" s="144" t="s">
        <v>67</v>
      </c>
      <c r="E128" s="153" t="s">
        <v>230</v>
      </c>
      <c r="F128" s="153" t="s">
        <v>231</v>
      </c>
      <c r="J128" s="154">
        <f>BK128</f>
        <v>0</v>
      </c>
      <c r="L128" s="143"/>
      <c r="M128" s="147"/>
      <c r="N128" s="148"/>
      <c r="O128" s="148"/>
      <c r="P128" s="149">
        <f>P129</f>
        <v>4.0390779999999999</v>
      </c>
      <c r="Q128" s="148"/>
      <c r="R128" s="149">
        <f>R129</f>
        <v>0</v>
      </c>
      <c r="S128" s="148"/>
      <c r="T128" s="150">
        <f>T129</f>
        <v>0</v>
      </c>
      <c r="AR128" s="144" t="s">
        <v>74</v>
      </c>
      <c r="AT128" s="151" t="s">
        <v>67</v>
      </c>
      <c r="AU128" s="151" t="s">
        <v>74</v>
      </c>
      <c r="AY128" s="144" t="s">
        <v>116</v>
      </c>
      <c r="BK128" s="152">
        <f>BK129</f>
        <v>0</v>
      </c>
    </row>
    <row r="129" spans="2:65" s="37" customFormat="1" ht="25.5" customHeight="1" x14ac:dyDescent="0.3">
      <c r="B129" s="155"/>
      <c r="C129" s="156" t="s">
        <v>232</v>
      </c>
      <c r="D129" s="156" t="s">
        <v>118</v>
      </c>
      <c r="E129" s="157" t="s">
        <v>233</v>
      </c>
      <c r="F129" s="158" t="s">
        <v>234</v>
      </c>
      <c r="G129" s="159" t="s">
        <v>156</v>
      </c>
      <c r="H129" s="160">
        <v>10.173999999999999</v>
      </c>
      <c r="I129" s="161">
        <v>0</v>
      </c>
      <c r="J129" s="161">
        <f>ROUND(I129*H129,2)</f>
        <v>0</v>
      </c>
      <c r="K129" s="158" t="s">
        <v>122</v>
      </c>
      <c r="L129" s="38"/>
      <c r="M129" s="162"/>
      <c r="N129" s="163" t="s">
        <v>37</v>
      </c>
      <c r="O129" s="164">
        <v>0.39700000000000002</v>
      </c>
      <c r="P129" s="164">
        <f>O129*H129</f>
        <v>4.0390779999999999</v>
      </c>
      <c r="Q129" s="164">
        <v>0</v>
      </c>
      <c r="R129" s="164">
        <f>Q129*H129</f>
        <v>0</v>
      </c>
      <c r="S129" s="164">
        <v>0</v>
      </c>
      <c r="T129" s="165">
        <f>S129*H129</f>
        <v>0</v>
      </c>
      <c r="AR129" s="23" t="s">
        <v>123</v>
      </c>
      <c r="AT129" s="23" t="s">
        <v>118</v>
      </c>
      <c r="AU129" s="23" t="s">
        <v>81</v>
      </c>
      <c r="AY129" s="23" t="s">
        <v>116</v>
      </c>
      <c r="BE129" s="166">
        <f>IF(N129="základní",J129,0)</f>
        <v>0</v>
      </c>
      <c r="BF129" s="166">
        <f>IF(N129="snížená",J129,0)</f>
        <v>0</v>
      </c>
      <c r="BG129" s="166">
        <f>IF(N129="zákl. přenesená",J129,0)</f>
        <v>0</v>
      </c>
      <c r="BH129" s="166">
        <f>IF(N129="sníž. přenesená",J129,0)</f>
        <v>0</v>
      </c>
      <c r="BI129" s="166">
        <f>IF(N129="nulová",J129,0)</f>
        <v>0</v>
      </c>
      <c r="BJ129" s="23" t="s">
        <v>74</v>
      </c>
      <c r="BK129" s="166">
        <f>ROUND(I129*H129,2)</f>
        <v>0</v>
      </c>
      <c r="BL129" s="23" t="s">
        <v>123</v>
      </c>
      <c r="BM129" s="23" t="s">
        <v>235</v>
      </c>
    </row>
    <row r="130" spans="2:65" s="142" customFormat="1" ht="37.5" customHeight="1" x14ac:dyDescent="0.35">
      <c r="B130" s="143"/>
      <c r="D130" s="144" t="s">
        <v>67</v>
      </c>
      <c r="E130" s="145" t="s">
        <v>236</v>
      </c>
      <c r="F130" s="145" t="s">
        <v>237</v>
      </c>
      <c r="J130" s="146">
        <f>BK130</f>
        <v>0</v>
      </c>
      <c r="L130" s="143"/>
      <c r="M130" s="147"/>
      <c r="N130" s="148"/>
      <c r="O130" s="148"/>
      <c r="P130" s="149">
        <f>P131</f>
        <v>13.12932</v>
      </c>
      <c r="Q130" s="148"/>
      <c r="R130" s="149">
        <f>R131</f>
        <v>9.7979999999999986E-4</v>
      </c>
      <c r="S130" s="148"/>
      <c r="T130" s="150">
        <f>T131</f>
        <v>0</v>
      </c>
      <c r="AR130" s="144" t="s">
        <v>81</v>
      </c>
      <c r="AT130" s="151" t="s">
        <v>67</v>
      </c>
      <c r="AU130" s="151" t="s">
        <v>68</v>
      </c>
      <c r="AY130" s="144" t="s">
        <v>116</v>
      </c>
      <c r="BK130" s="152">
        <f>BK131</f>
        <v>0</v>
      </c>
    </row>
    <row r="131" spans="2:65" s="142" customFormat="1" ht="19.899999999999999" customHeight="1" x14ac:dyDescent="0.3">
      <c r="B131" s="143"/>
      <c r="D131" s="144" t="s">
        <v>67</v>
      </c>
      <c r="E131" s="153" t="s">
        <v>238</v>
      </c>
      <c r="F131" s="153" t="s">
        <v>239</v>
      </c>
      <c r="J131" s="154">
        <f>BK131</f>
        <v>0</v>
      </c>
      <c r="L131" s="143"/>
      <c r="M131" s="147"/>
      <c r="N131" s="148"/>
      <c r="O131" s="148"/>
      <c r="P131" s="149">
        <f>SUM(P132:P137)</f>
        <v>13.12932</v>
      </c>
      <c r="Q131" s="148"/>
      <c r="R131" s="149">
        <f>SUM(R132:R137)</f>
        <v>9.7979999999999986E-4</v>
      </c>
      <c r="S131" s="148"/>
      <c r="T131" s="150">
        <f>SUM(T132:T137)</f>
        <v>0</v>
      </c>
      <c r="AR131" s="144" t="s">
        <v>81</v>
      </c>
      <c r="AT131" s="151" t="s">
        <v>67</v>
      </c>
      <c r="AU131" s="151" t="s">
        <v>74</v>
      </c>
      <c r="AY131" s="144" t="s">
        <v>116</v>
      </c>
      <c r="BK131" s="152">
        <f>SUM(BK132:BK137)</f>
        <v>0</v>
      </c>
    </row>
    <row r="132" spans="2:65" s="37" customFormat="1" ht="16.5" customHeight="1" x14ac:dyDescent="0.3">
      <c r="B132" s="155"/>
      <c r="C132" s="156" t="s">
        <v>240</v>
      </c>
      <c r="D132" s="156" t="s">
        <v>118</v>
      </c>
      <c r="E132" s="157" t="s">
        <v>241</v>
      </c>
      <c r="F132" s="158" t="s">
        <v>242</v>
      </c>
      <c r="G132" s="159" t="s">
        <v>243</v>
      </c>
      <c r="H132" s="160">
        <v>450</v>
      </c>
      <c r="I132" s="161">
        <v>0</v>
      </c>
      <c r="J132" s="161">
        <f>ROUND(I132*H132,2)</f>
        <v>0</v>
      </c>
      <c r="K132" s="158"/>
      <c r="L132" s="38"/>
      <c r="M132" s="162"/>
      <c r="N132" s="163" t="s">
        <v>37</v>
      </c>
      <c r="O132" s="164">
        <v>0</v>
      </c>
      <c r="P132" s="164">
        <f>O132*H132</f>
        <v>0</v>
      </c>
      <c r="Q132" s="164">
        <v>0</v>
      </c>
      <c r="R132" s="164">
        <f>Q132*H132</f>
        <v>0</v>
      </c>
      <c r="S132" s="164">
        <v>0</v>
      </c>
      <c r="T132" s="165">
        <f>S132*H132</f>
        <v>0</v>
      </c>
      <c r="AR132" s="23" t="s">
        <v>197</v>
      </c>
      <c r="AT132" s="23" t="s">
        <v>118</v>
      </c>
      <c r="AU132" s="23" t="s">
        <v>81</v>
      </c>
      <c r="AY132" s="23" t="s">
        <v>116</v>
      </c>
      <c r="BE132" s="166">
        <f>IF(N132="základní",J132,0)</f>
        <v>0</v>
      </c>
      <c r="BF132" s="166">
        <f>IF(N132="snížená",J132,0)</f>
        <v>0</v>
      </c>
      <c r="BG132" s="166">
        <f>IF(N132="zákl. přenesená",J132,0)</f>
        <v>0</v>
      </c>
      <c r="BH132" s="166">
        <f>IF(N132="sníž. přenesená",J132,0)</f>
        <v>0</v>
      </c>
      <c r="BI132" s="166">
        <f>IF(N132="nulová",J132,0)</f>
        <v>0</v>
      </c>
      <c r="BJ132" s="23" t="s">
        <v>74</v>
      </c>
      <c r="BK132" s="166">
        <f>ROUND(I132*H132,2)</f>
        <v>0</v>
      </c>
      <c r="BL132" s="23" t="s">
        <v>197</v>
      </c>
      <c r="BM132" s="23" t="s">
        <v>244</v>
      </c>
    </row>
    <row r="133" spans="2:65" s="37" customFormat="1" ht="25.5" customHeight="1" x14ac:dyDescent="0.3">
      <c r="B133" s="155"/>
      <c r="C133" s="156" t="s">
        <v>245</v>
      </c>
      <c r="D133" s="156" t="s">
        <v>118</v>
      </c>
      <c r="E133" s="157" t="s">
        <v>246</v>
      </c>
      <c r="F133" s="158" t="s">
        <v>247</v>
      </c>
      <c r="G133" s="159" t="s">
        <v>170</v>
      </c>
      <c r="H133" s="160">
        <v>16.329999999999998</v>
      </c>
      <c r="I133" s="161">
        <v>0</v>
      </c>
      <c r="J133" s="161">
        <f>ROUND(I133*H133,2)</f>
        <v>0</v>
      </c>
      <c r="K133" s="158" t="s">
        <v>122</v>
      </c>
      <c r="L133" s="38"/>
      <c r="M133" s="162"/>
      <c r="N133" s="163" t="s">
        <v>37</v>
      </c>
      <c r="O133" s="164">
        <v>0.80400000000000005</v>
      </c>
      <c r="P133" s="164">
        <f>O133*H133</f>
        <v>13.12932</v>
      </c>
      <c r="Q133" s="164">
        <v>6.0000000000000002E-5</v>
      </c>
      <c r="R133" s="164">
        <f>Q133*H133</f>
        <v>9.7979999999999986E-4</v>
      </c>
      <c r="S133" s="164">
        <v>0</v>
      </c>
      <c r="T133" s="165">
        <f>S133*H133</f>
        <v>0</v>
      </c>
      <c r="AR133" s="23" t="s">
        <v>197</v>
      </c>
      <c r="AT133" s="23" t="s">
        <v>118</v>
      </c>
      <c r="AU133" s="23" t="s">
        <v>81</v>
      </c>
      <c r="AY133" s="23" t="s">
        <v>116</v>
      </c>
      <c r="BE133" s="166">
        <f>IF(N133="základní",J133,0)</f>
        <v>0</v>
      </c>
      <c r="BF133" s="166">
        <f>IF(N133="snížená",J133,0)</f>
        <v>0</v>
      </c>
      <c r="BG133" s="166">
        <f>IF(N133="zákl. přenesená",J133,0)</f>
        <v>0</v>
      </c>
      <c r="BH133" s="166">
        <f>IF(N133="sníž. přenesená",J133,0)</f>
        <v>0</v>
      </c>
      <c r="BI133" s="166">
        <f>IF(N133="nulová",J133,0)</f>
        <v>0</v>
      </c>
      <c r="BJ133" s="23" t="s">
        <v>74</v>
      </c>
      <c r="BK133" s="166">
        <f>ROUND(I133*H133,2)</f>
        <v>0</v>
      </c>
      <c r="BL133" s="23" t="s">
        <v>197</v>
      </c>
      <c r="BM133" s="23" t="s">
        <v>248</v>
      </c>
    </row>
    <row r="134" spans="2:65" s="167" customFormat="1" ht="12.95" customHeight="1" x14ac:dyDescent="0.3">
      <c r="B134" s="168"/>
      <c r="D134" s="169" t="s">
        <v>125</v>
      </c>
      <c r="E134" s="170"/>
      <c r="F134" s="171" t="s">
        <v>249</v>
      </c>
      <c r="H134" s="172">
        <v>16.329999999999998</v>
      </c>
      <c r="L134" s="168"/>
      <c r="M134" s="173"/>
      <c r="N134" s="174"/>
      <c r="O134" s="174"/>
      <c r="P134" s="174"/>
      <c r="Q134" s="174"/>
      <c r="R134" s="174"/>
      <c r="S134" s="174"/>
      <c r="T134" s="175"/>
      <c r="AT134" s="170" t="s">
        <v>125</v>
      </c>
      <c r="AU134" s="170" t="s">
        <v>81</v>
      </c>
      <c r="AV134" s="167" t="s">
        <v>81</v>
      </c>
      <c r="AW134" s="167" t="s">
        <v>29</v>
      </c>
      <c r="AX134" s="167" t="s">
        <v>74</v>
      </c>
      <c r="AY134" s="170" t="s">
        <v>116</v>
      </c>
    </row>
    <row r="135" spans="2:65" s="37" customFormat="1" ht="16.5" customHeight="1" x14ac:dyDescent="0.3">
      <c r="B135" s="155"/>
      <c r="C135" s="184" t="s">
        <v>250</v>
      </c>
      <c r="D135" s="184" t="s">
        <v>182</v>
      </c>
      <c r="E135" s="185" t="s">
        <v>251</v>
      </c>
      <c r="F135" s="186" t="s">
        <v>252</v>
      </c>
      <c r="G135" s="187" t="s">
        <v>170</v>
      </c>
      <c r="H135" s="188">
        <v>17.963000000000001</v>
      </c>
      <c r="I135" s="189">
        <v>0</v>
      </c>
      <c r="J135" s="189">
        <f>ROUND(I135*H135,2)</f>
        <v>0</v>
      </c>
      <c r="K135" s="186"/>
      <c r="L135" s="190"/>
      <c r="M135" s="191"/>
      <c r="N135" s="192" t="s">
        <v>37</v>
      </c>
      <c r="O135" s="164">
        <v>0</v>
      </c>
      <c r="P135" s="164">
        <f>O135*H135</f>
        <v>0</v>
      </c>
      <c r="Q135" s="164">
        <v>0</v>
      </c>
      <c r="R135" s="164">
        <f>Q135*H135</f>
        <v>0</v>
      </c>
      <c r="S135" s="164">
        <v>0</v>
      </c>
      <c r="T135" s="165">
        <f>S135*H135</f>
        <v>0</v>
      </c>
      <c r="AR135" s="23" t="s">
        <v>253</v>
      </c>
      <c r="AT135" s="23" t="s">
        <v>182</v>
      </c>
      <c r="AU135" s="23" t="s">
        <v>81</v>
      </c>
      <c r="AY135" s="23" t="s">
        <v>116</v>
      </c>
      <c r="BE135" s="166">
        <f>IF(N135="základní",J135,0)</f>
        <v>0</v>
      </c>
      <c r="BF135" s="166">
        <f>IF(N135="snížená",J135,0)</f>
        <v>0</v>
      </c>
      <c r="BG135" s="166">
        <f>IF(N135="zákl. přenesená",J135,0)</f>
        <v>0</v>
      </c>
      <c r="BH135" s="166">
        <f>IF(N135="sníž. přenesená",J135,0)</f>
        <v>0</v>
      </c>
      <c r="BI135" s="166">
        <f>IF(N135="nulová",J135,0)</f>
        <v>0</v>
      </c>
      <c r="BJ135" s="23" t="s">
        <v>74</v>
      </c>
      <c r="BK135" s="166">
        <f>ROUND(I135*H135,2)</f>
        <v>0</v>
      </c>
      <c r="BL135" s="23" t="s">
        <v>197</v>
      </c>
      <c r="BM135" s="23" t="s">
        <v>254</v>
      </c>
    </row>
    <row r="136" spans="2:65" s="167" customFormat="1" ht="12.95" customHeight="1" x14ac:dyDescent="0.3">
      <c r="B136" s="168"/>
      <c r="D136" s="169" t="s">
        <v>125</v>
      </c>
      <c r="E136" s="170"/>
      <c r="F136" s="171" t="s">
        <v>255</v>
      </c>
      <c r="H136" s="172">
        <v>17.963000000000001</v>
      </c>
      <c r="L136" s="168"/>
      <c r="M136" s="173"/>
      <c r="N136" s="174"/>
      <c r="O136" s="174"/>
      <c r="P136" s="174"/>
      <c r="Q136" s="174"/>
      <c r="R136" s="174"/>
      <c r="S136" s="174"/>
      <c r="T136" s="175"/>
      <c r="AT136" s="170" t="s">
        <v>125</v>
      </c>
      <c r="AU136" s="170" t="s">
        <v>81</v>
      </c>
      <c r="AV136" s="167" t="s">
        <v>81</v>
      </c>
      <c r="AW136" s="167" t="s">
        <v>29</v>
      </c>
      <c r="AX136" s="167" t="s">
        <v>74</v>
      </c>
      <c r="AY136" s="170" t="s">
        <v>116</v>
      </c>
    </row>
    <row r="137" spans="2:65" s="37" customFormat="1" ht="25.5" customHeight="1" x14ac:dyDescent="0.3">
      <c r="B137" s="155"/>
      <c r="C137" s="156" t="s">
        <v>256</v>
      </c>
      <c r="D137" s="156" t="s">
        <v>118</v>
      </c>
      <c r="E137" s="157" t="s">
        <v>257</v>
      </c>
      <c r="F137" s="158" t="s">
        <v>258</v>
      </c>
      <c r="G137" s="159" t="s">
        <v>259</v>
      </c>
      <c r="H137" s="160">
        <v>700.30399999999997</v>
      </c>
      <c r="I137" s="161">
        <v>0</v>
      </c>
      <c r="J137" s="161">
        <f>ROUND(I137*H137,2)</f>
        <v>0</v>
      </c>
      <c r="K137" s="158" t="s">
        <v>122</v>
      </c>
      <c r="L137" s="38"/>
      <c r="M137" s="162"/>
      <c r="N137" s="163" t="s">
        <v>37</v>
      </c>
      <c r="O137" s="164">
        <v>0</v>
      </c>
      <c r="P137" s="164">
        <f>O137*H137</f>
        <v>0</v>
      </c>
      <c r="Q137" s="164">
        <v>0</v>
      </c>
      <c r="R137" s="164">
        <f>Q137*H137</f>
        <v>0</v>
      </c>
      <c r="S137" s="164">
        <v>0</v>
      </c>
      <c r="T137" s="165">
        <f>S137*H137</f>
        <v>0</v>
      </c>
      <c r="AR137" s="23" t="s">
        <v>197</v>
      </c>
      <c r="AT137" s="23" t="s">
        <v>118</v>
      </c>
      <c r="AU137" s="23" t="s">
        <v>81</v>
      </c>
      <c r="AY137" s="23" t="s">
        <v>116</v>
      </c>
      <c r="BE137" s="166">
        <f>IF(N137="základní",J137,0)</f>
        <v>0</v>
      </c>
      <c r="BF137" s="166">
        <f>IF(N137="snížená",J137,0)</f>
        <v>0</v>
      </c>
      <c r="BG137" s="166">
        <f>IF(N137="zákl. přenesená",J137,0)</f>
        <v>0</v>
      </c>
      <c r="BH137" s="166">
        <f>IF(N137="sníž. přenesená",J137,0)</f>
        <v>0</v>
      </c>
      <c r="BI137" s="166">
        <f>IF(N137="nulová",J137,0)</f>
        <v>0</v>
      </c>
      <c r="BJ137" s="23" t="s">
        <v>74</v>
      </c>
      <c r="BK137" s="166">
        <f>ROUND(I137*H137,2)</f>
        <v>0</v>
      </c>
      <c r="BL137" s="23" t="s">
        <v>197</v>
      </c>
      <c r="BM137" s="23" t="s">
        <v>260</v>
      </c>
    </row>
    <row r="138" spans="2:65" s="142" customFormat="1" ht="37.5" customHeight="1" x14ac:dyDescent="0.35">
      <c r="B138" s="143"/>
      <c r="D138" s="144" t="s">
        <v>67</v>
      </c>
      <c r="E138" s="145" t="s">
        <v>261</v>
      </c>
      <c r="F138" s="145" t="s">
        <v>262</v>
      </c>
      <c r="J138" s="146">
        <f>BK138</f>
        <v>0</v>
      </c>
      <c r="L138" s="143"/>
      <c r="M138" s="147"/>
      <c r="N138" s="148"/>
      <c r="O138" s="148"/>
      <c r="P138" s="149">
        <f>P139</f>
        <v>0</v>
      </c>
      <c r="Q138" s="148"/>
      <c r="R138" s="149">
        <f>R139</f>
        <v>0</v>
      </c>
      <c r="S138" s="148"/>
      <c r="T138" s="150">
        <f>T139</f>
        <v>0</v>
      </c>
      <c r="AR138" s="144" t="s">
        <v>139</v>
      </c>
      <c r="AT138" s="151" t="s">
        <v>67</v>
      </c>
      <c r="AU138" s="151" t="s">
        <v>68</v>
      </c>
      <c r="AY138" s="144" t="s">
        <v>116</v>
      </c>
      <c r="BK138" s="152">
        <f>BK139</f>
        <v>0</v>
      </c>
    </row>
    <row r="139" spans="2:65" s="142" customFormat="1" ht="19.899999999999999" customHeight="1" x14ac:dyDescent="0.3">
      <c r="B139" s="143"/>
      <c r="D139" s="144" t="s">
        <v>67</v>
      </c>
      <c r="E139" s="153" t="s">
        <v>263</v>
      </c>
      <c r="F139" s="153" t="s">
        <v>264</v>
      </c>
      <c r="J139" s="154">
        <f>BK139</f>
        <v>0</v>
      </c>
      <c r="L139" s="143"/>
      <c r="M139" s="147"/>
      <c r="N139" s="148"/>
      <c r="O139" s="148"/>
      <c r="P139" s="149">
        <f>P140</f>
        <v>0</v>
      </c>
      <c r="Q139" s="148"/>
      <c r="R139" s="149">
        <f>R140</f>
        <v>0</v>
      </c>
      <c r="S139" s="148"/>
      <c r="T139" s="150">
        <f>T140</f>
        <v>0</v>
      </c>
      <c r="AR139" s="144" t="s">
        <v>139</v>
      </c>
      <c r="AT139" s="151" t="s">
        <v>67</v>
      </c>
      <c r="AU139" s="151" t="s">
        <v>74</v>
      </c>
      <c r="AY139" s="144" t="s">
        <v>116</v>
      </c>
      <c r="BK139" s="152">
        <f>BK140</f>
        <v>0</v>
      </c>
    </row>
    <row r="140" spans="2:65" s="37" customFormat="1" ht="16.5" customHeight="1" x14ac:dyDescent="0.3">
      <c r="B140" s="155"/>
      <c r="C140" s="156" t="s">
        <v>265</v>
      </c>
      <c r="D140" s="156" t="s">
        <v>118</v>
      </c>
      <c r="E140" s="157" t="s">
        <v>266</v>
      </c>
      <c r="F140" s="158" t="s">
        <v>264</v>
      </c>
      <c r="G140" s="159" t="s">
        <v>267</v>
      </c>
      <c r="H140" s="160">
        <v>1</v>
      </c>
      <c r="I140" s="161">
        <v>0</v>
      </c>
      <c r="J140" s="161">
        <f>ROUND(I140*H140,2)</f>
        <v>0</v>
      </c>
      <c r="K140" s="158" t="s">
        <v>122</v>
      </c>
      <c r="L140" s="38"/>
      <c r="M140" s="162"/>
      <c r="N140" s="193" t="s">
        <v>37</v>
      </c>
      <c r="O140" s="194">
        <v>0</v>
      </c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AR140" s="23" t="s">
        <v>268</v>
      </c>
      <c r="AT140" s="23" t="s">
        <v>118</v>
      </c>
      <c r="AU140" s="23" t="s">
        <v>81</v>
      </c>
      <c r="AY140" s="23" t="s">
        <v>116</v>
      </c>
      <c r="BE140" s="166">
        <f>IF(N140="základní",J140,0)</f>
        <v>0</v>
      </c>
      <c r="BF140" s="166">
        <f>IF(N140="snížená",J140,0)</f>
        <v>0</v>
      </c>
      <c r="BG140" s="166">
        <f>IF(N140="zákl. přenesená",J140,0)</f>
        <v>0</v>
      </c>
      <c r="BH140" s="166">
        <f>IF(N140="sníž. přenesená",J140,0)</f>
        <v>0</v>
      </c>
      <c r="BI140" s="166">
        <f>IF(N140="nulová",J140,0)</f>
        <v>0</v>
      </c>
      <c r="BJ140" s="23" t="s">
        <v>74</v>
      </c>
      <c r="BK140" s="166">
        <f>ROUND(I140*H140,2)</f>
        <v>0</v>
      </c>
      <c r="BL140" s="23" t="s">
        <v>268</v>
      </c>
      <c r="BM140" s="23" t="s">
        <v>269</v>
      </c>
    </row>
    <row r="141" spans="2:65" s="37" customFormat="1" ht="6.95" customHeight="1" x14ac:dyDescent="0.3"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38"/>
    </row>
  </sheetData>
  <autoFilter ref="C80:K140" xr:uid="{00000000-0009-0000-0000-000001000000}"/>
  <mergeCells count="7">
    <mergeCell ref="J47:J48"/>
    <mergeCell ref="E73:H73"/>
    <mergeCell ref="G1:H1"/>
    <mergeCell ref="L2:V2"/>
    <mergeCell ref="E7:H7"/>
    <mergeCell ref="E22:H22"/>
    <mergeCell ref="E43:H43"/>
  </mergeCells>
  <hyperlinks>
    <hyperlink ref="F1" location="C2" display="1) Krycí list soupisu" xr:uid="{00000000-0004-0000-0100-000000000000}"/>
    <hyperlink ref="G1" location="C50" display="2) Rekapitulace" xr:uid="{00000000-0004-0000-0100-000001000000}"/>
    <hyperlink ref="J1" location="C80" display="3) Soupis prací" xr:uid="{00000000-0004-0000-0100-000002000000}"/>
    <hyperlink ref="L1" location="'Rekapitulace stavby'!C2" display="Rekapitulace stavby" xr:uid="{00000000-0004-0000-0100-000003000000}"/>
  </hyperlinks>
  <pageMargins left="0.58333333333333304" right="0.58333333333333304" top="0.58333333333333304" bottom="0.58333333333333304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96"/>
    <col min="2" max="2" width="1.6640625" style="196"/>
    <col min="3" max="4" width="5" style="196"/>
    <col min="5" max="5" width="11.6640625" style="196"/>
    <col min="6" max="6" width="9.1640625" style="196"/>
    <col min="7" max="7" width="5" style="196"/>
    <col min="8" max="8" width="77.83203125" style="196"/>
    <col min="9" max="10" width="20" style="196"/>
    <col min="11" max="11" width="1.6640625" style="196"/>
    <col min="12" max="1025" width="9"/>
  </cols>
  <sheetData>
    <row r="1" spans="2:11" ht="37.5" customHeight="1" x14ac:dyDescent="0.3"/>
    <row r="2" spans="2:11" ht="7.5" customHeight="1" x14ac:dyDescent="0.3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200" customFormat="1" ht="45" customHeight="1" x14ac:dyDescent="0.3">
      <c r="B3" s="201"/>
      <c r="C3" s="280" t="s">
        <v>270</v>
      </c>
      <c r="D3" s="280"/>
      <c r="E3" s="280"/>
      <c r="F3" s="280"/>
      <c r="G3" s="280"/>
      <c r="H3" s="280"/>
      <c r="I3" s="280"/>
      <c r="J3" s="280"/>
      <c r="K3" s="202"/>
    </row>
    <row r="4" spans="2:11" ht="25.5" customHeight="1" x14ac:dyDescent="0.3">
      <c r="B4" s="203"/>
      <c r="C4" s="281" t="s">
        <v>271</v>
      </c>
      <c r="D4" s="281"/>
      <c r="E4" s="281"/>
      <c r="F4" s="281"/>
      <c r="G4" s="281"/>
      <c r="H4" s="281"/>
      <c r="I4" s="281"/>
      <c r="J4" s="281"/>
      <c r="K4" s="204"/>
    </row>
    <row r="5" spans="2:11" ht="5.25" customHeight="1" x14ac:dyDescent="0.3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ht="15" customHeight="1" x14ac:dyDescent="0.3">
      <c r="B6" s="203"/>
      <c r="C6" s="282" t="s">
        <v>272</v>
      </c>
      <c r="D6" s="282"/>
      <c r="E6" s="282"/>
      <c r="F6" s="282"/>
      <c r="G6" s="282"/>
      <c r="H6" s="282"/>
      <c r="I6" s="282"/>
      <c r="J6" s="282"/>
      <c r="K6" s="204"/>
    </row>
    <row r="7" spans="2:11" ht="15" customHeight="1" x14ac:dyDescent="0.3">
      <c r="B7" s="207"/>
      <c r="C7" s="282" t="s">
        <v>273</v>
      </c>
      <c r="D7" s="282"/>
      <c r="E7" s="282"/>
      <c r="F7" s="282"/>
      <c r="G7" s="282"/>
      <c r="H7" s="282"/>
      <c r="I7" s="282"/>
      <c r="J7" s="282"/>
      <c r="K7" s="204"/>
    </row>
    <row r="8" spans="2:11" ht="12.75" customHeight="1" x14ac:dyDescent="0.3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ht="15" customHeight="1" x14ac:dyDescent="0.3">
      <c r="B9" s="207"/>
      <c r="C9" s="282" t="s">
        <v>274</v>
      </c>
      <c r="D9" s="282"/>
      <c r="E9" s="282"/>
      <c r="F9" s="282"/>
      <c r="G9" s="282"/>
      <c r="H9" s="282"/>
      <c r="I9" s="282"/>
      <c r="J9" s="282"/>
      <c r="K9" s="204"/>
    </row>
    <row r="10" spans="2:11" ht="15" customHeight="1" x14ac:dyDescent="0.3">
      <c r="B10" s="207"/>
      <c r="C10" s="206"/>
      <c r="D10" s="282" t="s">
        <v>275</v>
      </c>
      <c r="E10" s="282"/>
      <c r="F10" s="282"/>
      <c r="G10" s="282"/>
      <c r="H10" s="282"/>
      <c r="I10" s="282"/>
      <c r="J10" s="282"/>
      <c r="K10" s="204"/>
    </row>
    <row r="11" spans="2:11" ht="15" customHeight="1" x14ac:dyDescent="0.3">
      <c r="B11" s="207"/>
      <c r="C11" s="208"/>
      <c r="D11" s="282" t="s">
        <v>276</v>
      </c>
      <c r="E11" s="282"/>
      <c r="F11" s="282"/>
      <c r="G11" s="282"/>
      <c r="H11" s="282"/>
      <c r="I11" s="282"/>
      <c r="J11" s="282"/>
      <c r="K11" s="204"/>
    </row>
    <row r="12" spans="2:11" ht="12.75" customHeight="1" x14ac:dyDescent="0.3">
      <c r="B12" s="207"/>
      <c r="C12" s="208"/>
      <c r="D12" s="208"/>
      <c r="E12" s="208"/>
      <c r="F12" s="208"/>
      <c r="G12" s="208"/>
      <c r="H12" s="208"/>
      <c r="I12" s="208"/>
      <c r="J12" s="208"/>
      <c r="K12" s="204"/>
    </row>
    <row r="13" spans="2:11" ht="15" customHeight="1" x14ac:dyDescent="0.3">
      <c r="B13" s="207"/>
      <c r="C13" s="208"/>
      <c r="D13" s="282" t="s">
        <v>277</v>
      </c>
      <c r="E13" s="282"/>
      <c r="F13" s="282"/>
      <c r="G13" s="282"/>
      <c r="H13" s="282"/>
      <c r="I13" s="282"/>
      <c r="J13" s="282"/>
      <c r="K13" s="204"/>
    </row>
    <row r="14" spans="2:11" ht="15" customHeight="1" x14ac:dyDescent="0.3">
      <c r="B14" s="207"/>
      <c r="C14" s="208"/>
      <c r="D14" s="282" t="s">
        <v>278</v>
      </c>
      <c r="E14" s="282"/>
      <c r="F14" s="282"/>
      <c r="G14" s="282"/>
      <c r="H14" s="282"/>
      <c r="I14" s="282"/>
      <c r="J14" s="282"/>
      <c r="K14" s="204"/>
    </row>
    <row r="15" spans="2:11" ht="15" customHeight="1" x14ac:dyDescent="0.3">
      <c r="B15" s="207"/>
      <c r="C15" s="208"/>
      <c r="D15" s="282" t="s">
        <v>279</v>
      </c>
      <c r="E15" s="282"/>
      <c r="F15" s="282"/>
      <c r="G15" s="282"/>
      <c r="H15" s="282"/>
      <c r="I15" s="282"/>
      <c r="J15" s="282"/>
      <c r="K15" s="204"/>
    </row>
    <row r="16" spans="2:11" ht="15" customHeight="1" x14ac:dyDescent="0.3">
      <c r="B16" s="207"/>
      <c r="C16" s="208"/>
      <c r="D16" s="208"/>
      <c r="E16" s="209" t="s">
        <v>73</v>
      </c>
      <c r="F16" s="282" t="s">
        <v>280</v>
      </c>
      <c r="G16" s="282"/>
      <c r="H16" s="282"/>
      <c r="I16" s="282"/>
      <c r="J16" s="282"/>
      <c r="K16" s="204"/>
    </row>
    <row r="17" spans="2:11" ht="15" customHeight="1" x14ac:dyDescent="0.3">
      <c r="B17" s="207"/>
      <c r="C17" s="208"/>
      <c r="D17" s="208"/>
      <c r="E17" s="209" t="s">
        <v>281</v>
      </c>
      <c r="F17" s="282" t="s">
        <v>282</v>
      </c>
      <c r="G17" s="282"/>
      <c r="H17" s="282"/>
      <c r="I17" s="282"/>
      <c r="J17" s="282"/>
      <c r="K17" s="204"/>
    </row>
    <row r="18" spans="2:11" ht="15" customHeight="1" x14ac:dyDescent="0.3">
      <c r="B18" s="207"/>
      <c r="C18" s="208"/>
      <c r="D18" s="208"/>
      <c r="E18" s="209" t="s">
        <v>283</v>
      </c>
      <c r="F18" s="282" t="s">
        <v>284</v>
      </c>
      <c r="G18" s="282"/>
      <c r="H18" s="282"/>
      <c r="I18" s="282"/>
      <c r="J18" s="282"/>
      <c r="K18" s="204"/>
    </row>
    <row r="19" spans="2:11" ht="15" customHeight="1" x14ac:dyDescent="0.3">
      <c r="B19" s="207"/>
      <c r="C19" s="208"/>
      <c r="D19" s="208"/>
      <c r="E19" s="209" t="s">
        <v>285</v>
      </c>
      <c r="F19" s="282" t="s">
        <v>286</v>
      </c>
      <c r="G19" s="282"/>
      <c r="H19" s="282"/>
      <c r="I19" s="282"/>
      <c r="J19" s="282"/>
      <c r="K19" s="204"/>
    </row>
    <row r="20" spans="2:11" ht="15" customHeight="1" x14ac:dyDescent="0.3">
      <c r="B20" s="207"/>
      <c r="C20" s="208"/>
      <c r="D20" s="208"/>
      <c r="E20" s="209" t="s">
        <v>287</v>
      </c>
      <c r="F20" s="282" t="s">
        <v>288</v>
      </c>
      <c r="G20" s="282"/>
      <c r="H20" s="282"/>
      <c r="I20" s="282"/>
      <c r="J20" s="282"/>
      <c r="K20" s="204"/>
    </row>
    <row r="21" spans="2:11" ht="15" customHeight="1" x14ac:dyDescent="0.3">
      <c r="B21" s="207"/>
      <c r="C21" s="208"/>
      <c r="D21" s="208"/>
      <c r="E21" s="209" t="s">
        <v>289</v>
      </c>
      <c r="F21" s="282" t="s">
        <v>290</v>
      </c>
      <c r="G21" s="282"/>
      <c r="H21" s="282"/>
      <c r="I21" s="282"/>
      <c r="J21" s="282"/>
      <c r="K21" s="204"/>
    </row>
    <row r="22" spans="2:11" ht="12.75" customHeight="1" x14ac:dyDescent="0.3">
      <c r="B22" s="207"/>
      <c r="C22" s="208"/>
      <c r="D22" s="208"/>
      <c r="E22" s="208"/>
      <c r="F22" s="208"/>
      <c r="G22" s="208"/>
      <c r="H22" s="208"/>
      <c r="I22" s="208"/>
      <c r="J22" s="208"/>
      <c r="K22" s="204"/>
    </row>
    <row r="23" spans="2:11" ht="15" customHeight="1" x14ac:dyDescent="0.3">
      <c r="B23" s="207"/>
      <c r="C23" s="282" t="s">
        <v>291</v>
      </c>
      <c r="D23" s="282"/>
      <c r="E23" s="282"/>
      <c r="F23" s="282"/>
      <c r="G23" s="282"/>
      <c r="H23" s="282"/>
      <c r="I23" s="282"/>
      <c r="J23" s="282"/>
      <c r="K23" s="204"/>
    </row>
    <row r="24" spans="2:11" ht="15" customHeight="1" x14ac:dyDescent="0.3">
      <c r="B24" s="207"/>
      <c r="C24" s="282" t="s">
        <v>292</v>
      </c>
      <c r="D24" s="282"/>
      <c r="E24" s="282"/>
      <c r="F24" s="282"/>
      <c r="G24" s="282"/>
      <c r="H24" s="282"/>
      <c r="I24" s="282"/>
      <c r="J24" s="282"/>
      <c r="K24" s="204"/>
    </row>
    <row r="25" spans="2:11" ht="15" customHeight="1" x14ac:dyDescent="0.3">
      <c r="B25" s="207"/>
      <c r="C25" s="206"/>
      <c r="D25" s="282" t="s">
        <v>293</v>
      </c>
      <c r="E25" s="282"/>
      <c r="F25" s="282"/>
      <c r="G25" s="282"/>
      <c r="H25" s="282"/>
      <c r="I25" s="282"/>
      <c r="J25" s="282"/>
      <c r="K25" s="204"/>
    </row>
    <row r="26" spans="2:11" ht="15" customHeight="1" x14ac:dyDescent="0.3">
      <c r="B26" s="207"/>
      <c r="C26" s="208"/>
      <c r="D26" s="282" t="s">
        <v>294</v>
      </c>
      <c r="E26" s="282"/>
      <c r="F26" s="282"/>
      <c r="G26" s="282"/>
      <c r="H26" s="282"/>
      <c r="I26" s="282"/>
      <c r="J26" s="282"/>
      <c r="K26" s="204"/>
    </row>
    <row r="27" spans="2:11" ht="12.75" customHeight="1" x14ac:dyDescent="0.3">
      <c r="B27" s="207"/>
      <c r="C27" s="208"/>
      <c r="D27" s="208"/>
      <c r="E27" s="208"/>
      <c r="F27" s="208"/>
      <c r="G27" s="208"/>
      <c r="H27" s="208"/>
      <c r="I27" s="208"/>
      <c r="J27" s="208"/>
      <c r="K27" s="204"/>
    </row>
    <row r="28" spans="2:11" ht="15" customHeight="1" x14ac:dyDescent="0.3">
      <c r="B28" s="207"/>
      <c r="C28" s="208"/>
      <c r="D28" s="282" t="s">
        <v>295</v>
      </c>
      <c r="E28" s="282"/>
      <c r="F28" s="282"/>
      <c r="G28" s="282"/>
      <c r="H28" s="282"/>
      <c r="I28" s="282"/>
      <c r="J28" s="282"/>
      <c r="K28" s="204"/>
    </row>
    <row r="29" spans="2:11" ht="15" customHeight="1" x14ac:dyDescent="0.3">
      <c r="B29" s="207"/>
      <c r="C29" s="208"/>
      <c r="D29" s="282" t="s">
        <v>296</v>
      </c>
      <c r="E29" s="282"/>
      <c r="F29" s="282"/>
      <c r="G29" s="282"/>
      <c r="H29" s="282"/>
      <c r="I29" s="282"/>
      <c r="J29" s="282"/>
      <c r="K29" s="204"/>
    </row>
    <row r="30" spans="2:11" ht="12.75" customHeight="1" x14ac:dyDescent="0.3">
      <c r="B30" s="207"/>
      <c r="C30" s="208"/>
      <c r="D30" s="208"/>
      <c r="E30" s="208"/>
      <c r="F30" s="208"/>
      <c r="G30" s="208"/>
      <c r="H30" s="208"/>
      <c r="I30" s="208"/>
      <c r="J30" s="208"/>
      <c r="K30" s="204"/>
    </row>
    <row r="31" spans="2:11" ht="15" customHeight="1" x14ac:dyDescent="0.3">
      <c r="B31" s="207"/>
      <c r="C31" s="208"/>
      <c r="D31" s="282" t="s">
        <v>297</v>
      </c>
      <c r="E31" s="282"/>
      <c r="F31" s="282"/>
      <c r="G31" s="282"/>
      <c r="H31" s="282"/>
      <c r="I31" s="282"/>
      <c r="J31" s="282"/>
      <c r="K31" s="204"/>
    </row>
    <row r="32" spans="2:11" ht="15" customHeight="1" x14ac:dyDescent="0.3">
      <c r="B32" s="207"/>
      <c r="C32" s="208"/>
      <c r="D32" s="282" t="s">
        <v>298</v>
      </c>
      <c r="E32" s="282"/>
      <c r="F32" s="282"/>
      <c r="G32" s="282"/>
      <c r="H32" s="282"/>
      <c r="I32" s="282"/>
      <c r="J32" s="282"/>
      <c r="K32" s="204"/>
    </row>
    <row r="33" spans="2:11" ht="15" customHeight="1" x14ac:dyDescent="0.3">
      <c r="B33" s="207"/>
      <c r="C33" s="208"/>
      <c r="D33" s="282" t="s">
        <v>299</v>
      </c>
      <c r="E33" s="282"/>
      <c r="F33" s="282"/>
      <c r="G33" s="282"/>
      <c r="H33" s="282"/>
      <c r="I33" s="282"/>
      <c r="J33" s="282"/>
      <c r="K33" s="204"/>
    </row>
    <row r="34" spans="2:11" ht="15" customHeight="1" x14ac:dyDescent="0.3">
      <c r="B34" s="207"/>
      <c r="C34" s="208"/>
      <c r="D34" s="206"/>
      <c r="E34" s="210" t="s">
        <v>101</v>
      </c>
      <c r="F34" s="206"/>
      <c r="G34" s="282" t="s">
        <v>300</v>
      </c>
      <c r="H34" s="282"/>
      <c r="I34" s="282"/>
      <c r="J34" s="282"/>
      <c r="K34" s="204"/>
    </row>
    <row r="35" spans="2:11" ht="30.75" customHeight="1" x14ac:dyDescent="0.3">
      <c r="B35" s="207"/>
      <c r="C35" s="208"/>
      <c r="D35" s="206"/>
      <c r="E35" s="210" t="s">
        <v>301</v>
      </c>
      <c r="F35" s="206"/>
      <c r="G35" s="282" t="s">
        <v>302</v>
      </c>
      <c r="H35" s="282"/>
      <c r="I35" s="282"/>
      <c r="J35" s="282"/>
      <c r="K35" s="204"/>
    </row>
    <row r="36" spans="2:11" ht="15" customHeight="1" x14ac:dyDescent="0.3">
      <c r="B36" s="207"/>
      <c r="C36" s="208"/>
      <c r="D36" s="206"/>
      <c r="E36" s="210" t="s">
        <v>49</v>
      </c>
      <c r="F36" s="206"/>
      <c r="G36" s="282" t="s">
        <v>303</v>
      </c>
      <c r="H36" s="282"/>
      <c r="I36" s="282"/>
      <c r="J36" s="282"/>
      <c r="K36" s="204"/>
    </row>
    <row r="37" spans="2:11" ht="15" customHeight="1" x14ac:dyDescent="0.3">
      <c r="B37" s="207"/>
      <c r="C37" s="208"/>
      <c r="D37" s="206"/>
      <c r="E37" s="210" t="s">
        <v>102</v>
      </c>
      <c r="F37" s="206"/>
      <c r="G37" s="282" t="s">
        <v>304</v>
      </c>
      <c r="H37" s="282"/>
      <c r="I37" s="282"/>
      <c r="J37" s="282"/>
      <c r="K37" s="204"/>
    </row>
    <row r="38" spans="2:11" ht="15" customHeight="1" x14ac:dyDescent="0.3">
      <c r="B38" s="207"/>
      <c r="C38" s="208"/>
      <c r="D38" s="206"/>
      <c r="E38" s="210" t="s">
        <v>103</v>
      </c>
      <c r="F38" s="206"/>
      <c r="G38" s="282" t="s">
        <v>305</v>
      </c>
      <c r="H38" s="282"/>
      <c r="I38" s="282"/>
      <c r="J38" s="282"/>
      <c r="K38" s="204"/>
    </row>
    <row r="39" spans="2:11" ht="15" customHeight="1" x14ac:dyDescent="0.3">
      <c r="B39" s="207"/>
      <c r="C39" s="208"/>
      <c r="D39" s="206"/>
      <c r="E39" s="210" t="s">
        <v>104</v>
      </c>
      <c r="F39" s="206"/>
      <c r="G39" s="282" t="s">
        <v>306</v>
      </c>
      <c r="H39" s="282"/>
      <c r="I39" s="282"/>
      <c r="J39" s="282"/>
      <c r="K39" s="204"/>
    </row>
    <row r="40" spans="2:11" ht="15" customHeight="1" x14ac:dyDescent="0.3">
      <c r="B40" s="207"/>
      <c r="C40" s="208"/>
      <c r="D40" s="206"/>
      <c r="E40" s="210" t="s">
        <v>307</v>
      </c>
      <c r="F40" s="206"/>
      <c r="G40" s="282" t="s">
        <v>308</v>
      </c>
      <c r="H40" s="282"/>
      <c r="I40" s="282"/>
      <c r="J40" s="282"/>
      <c r="K40" s="204"/>
    </row>
    <row r="41" spans="2:11" ht="15" customHeight="1" x14ac:dyDescent="0.3">
      <c r="B41" s="207"/>
      <c r="C41" s="208"/>
      <c r="D41" s="206"/>
      <c r="E41" s="210"/>
      <c r="F41" s="206"/>
      <c r="G41" s="282" t="s">
        <v>309</v>
      </c>
      <c r="H41" s="282"/>
      <c r="I41" s="282"/>
      <c r="J41" s="282"/>
      <c r="K41" s="204"/>
    </row>
    <row r="42" spans="2:11" ht="15" customHeight="1" x14ac:dyDescent="0.3">
      <c r="B42" s="207"/>
      <c r="C42" s="208"/>
      <c r="D42" s="206"/>
      <c r="E42" s="210" t="s">
        <v>310</v>
      </c>
      <c r="F42" s="206"/>
      <c r="G42" s="282" t="s">
        <v>311</v>
      </c>
      <c r="H42" s="282"/>
      <c r="I42" s="282"/>
      <c r="J42" s="282"/>
      <c r="K42" s="204"/>
    </row>
    <row r="43" spans="2:11" ht="15" customHeight="1" x14ac:dyDescent="0.3">
      <c r="B43" s="207"/>
      <c r="C43" s="208"/>
      <c r="D43" s="206"/>
      <c r="E43" s="210" t="s">
        <v>106</v>
      </c>
      <c r="F43" s="206"/>
      <c r="G43" s="282" t="s">
        <v>312</v>
      </c>
      <c r="H43" s="282"/>
      <c r="I43" s="282"/>
      <c r="J43" s="282"/>
      <c r="K43" s="204"/>
    </row>
    <row r="44" spans="2:11" ht="12.75" customHeight="1" x14ac:dyDescent="0.3">
      <c r="B44" s="207"/>
      <c r="C44" s="208"/>
      <c r="D44" s="206"/>
      <c r="E44" s="206"/>
      <c r="F44" s="206"/>
      <c r="G44" s="206"/>
      <c r="H44" s="206"/>
      <c r="I44" s="206"/>
      <c r="J44" s="206"/>
      <c r="K44" s="204"/>
    </row>
    <row r="45" spans="2:11" ht="15" customHeight="1" x14ac:dyDescent="0.3">
      <c r="B45" s="207"/>
      <c r="C45" s="208"/>
      <c r="D45" s="282" t="s">
        <v>313</v>
      </c>
      <c r="E45" s="282"/>
      <c r="F45" s="282"/>
      <c r="G45" s="282"/>
      <c r="H45" s="282"/>
      <c r="I45" s="282"/>
      <c r="J45" s="282"/>
      <c r="K45" s="204"/>
    </row>
    <row r="46" spans="2:11" ht="15" customHeight="1" x14ac:dyDescent="0.3">
      <c r="B46" s="207"/>
      <c r="C46" s="208"/>
      <c r="D46" s="208"/>
      <c r="E46" s="282" t="s">
        <v>314</v>
      </c>
      <c r="F46" s="282"/>
      <c r="G46" s="282"/>
      <c r="H46" s="282"/>
      <c r="I46" s="282"/>
      <c r="J46" s="282"/>
      <c r="K46" s="204"/>
    </row>
    <row r="47" spans="2:11" ht="15" customHeight="1" x14ac:dyDescent="0.3">
      <c r="B47" s="207"/>
      <c r="C47" s="208"/>
      <c r="D47" s="208"/>
      <c r="E47" s="282" t="s">
        <v>315</v>
      </c>
      <c r="F47" s="282"/>
      <c r="G47" s="282"/>
      <c r="H47" s="282"/>
      <c r="I47" s="282"/>
      <c r="J47" s="282"/>
      <c r="K47" s="204"/>
    </row>
    <row r="48" spans="2:11" ht="15" customHeight="1" x14ac:dyDescent="0.3">
      <c r="B48" s="207"/>
      <c r="C48" s="208"/>
      <c r="D48" s="208"/>
      <c r="E48" s="282" t="s">
        <v>316</v>
      </c>
      <c r="F48" s="282"/>
      <c r="G48" s="282"/>
      <c r="H48" s="282"/>
      <c r="I48" s="282"/>
      <c r="J48" s="282"/>
      <c r="K48" s="204"/>
    </row>
    <row r="49" spans="2:11" ht="15" customHeight="1" x14ac:dyDescent="0.3">
      <c r="B49" s="207"/>
      <c r="C49" s="208"/>
      <c r="D49" s="282" t="s">
        <v>317</v>
      </c>
      <c r="E49" s="282"/>
      <c r="F49" s="282"/>
      <c r="G49" s="282"/>
      <c r="H49" s="282"/>
      <c r="I49" s="282"/>
      <c r="J49" s="282"/>
      <c r="K49" s="204"/>
    </row>
    <row r="50" spans="2:11" ht="25.5" customHeight="1" x14ac:dyDescent="0.3">
      <c r="B50" s="203"/>
      <c r="C50" s="281" t="s">
        <v>318</v>
      </c>
      <c r="D50" s="281"/>
      <c r="E50" s="281"/>
      <c r="F50" s="281"/>
      <c r="G50" s="281"/>
      <c r="H50" s="281"/>
      <c r="I50" s="281"/>
      <c r="J50" s="281"/>
      <c r="K50" s="204"/>
    </row>
    <row r="51" spans="2:11" ht="5.25" customHeight="1" x14ac:dyDescent="0.3">
      <c r="B51" s="203"/>
      <c r="C51" s="205"/>
      <c r="D51" s="205"/>
      <c r="E51" s="205"/>
      <c r="F51" s="205"/>
      <c r="G51" s="205"/>
      <c r="H51" s="205"/>
      <c r="I51" s="205"/>
      <c r="J51" s="205"/>
      <c r="K51" s="204"/>
    </row>
    <row r="52" spans="2:11" ht="15" customHeight="1" x14ac:dyDescent="0.3">
      <c r="B52" s="203"/>
      <c r="C52" s="282" t="s">
        <v>319</v>
      </c>
      <c r="D52" s="282"/>
      <c r="E52" s="282"/>
      <c r="F52" s="282"/>
      <c r="G52" s="282"/>
      <c r="H52" s="282"/>
      <c r="I52" s="282"/>
      <c r="J52" s="282"/>
      <c r="K52" s="204"/>
    </row>
    <row r="53" spans="2:11" ht="15" customHeight="1" x14ac:dyDescent="0.3">
      <c r="B53" s="203"/>
      <c r="C53" s="282" t="s">
        <v>320</v>
      </c>
      <c r="D53" s="282"/>
      <c r="E53" s="282"/>
      <c r="F53" s="282"/>
      <c r="G53" s="282"/>
      <c r="H53" s="282"/>
      <c r="I53" s="282"/>
      <c r="J53" s="282"/>
      <c r="K53" s="204"/>
    </row>
    <row r="54" spans="2:11" ht="12.75" customHeight="1" x14ac:dyDescent="0.3">
      <c r="B54" s="203"/>
      <c r="C54" s="206"/>
      <c r="D54" s="206"/>
      <c r="E54" s="206"/>
      <c r="F54" s="206"/>
      <c r="G54" s="206"/>
      <c r="H54" s="206"/>
      <c r="I54" s="206"/>
      <c r="J54" s="206"/>
      <c r="K54" s="204"/>
    </row>
    <row r="55" spans="2:11" ht="15" customHeight="1" x14ac:dyDescent="0.3">
      <c r="B55" s="203"/>
      <c r="C55" s="282" t="s">
        <v>321</v>
      </c>
      <c r="D55" s="282"/>
      <c r="E55" s="282"/>
      <c r="F55" s="282"/>
      <c r="G55" s="282"/>
      <c r="H55" s="282"/>
      <c r="I55" s="282"/>
      <c r="J55" s="282"/>
      <c r="K55" s="204"/>
    </row>
    <row r="56" spans="2:11" ht="15" customHeight="1" x14ac:dyDescent="0.3">
      <c r="B56" s="203"/>
      <c r="C56" s="208"/>
      <c r="D56" s="282" t="s">
        <v>322</v>
      </c>
      <c r="E56" s="282"/>
      <c r="F56" s="282"/>
      <c r="G56" s="282"/>
      <c r="H56" s="282"/>
      <c r="I56" s="282"/>
      <c r="J56" s="282"/>
      <c r="K56" s="204"/>
    </row>
    <row r="57" spans="2:11" ht="15" customHeight="1" x14ac:dyDescent="0.3">
      <c r="B57" s="203"/>
      <c r="C57" s="208"/>
      <c r="D57" s="282" t="s">
        <v>323</v>
      </c>
      <c r="E57" s="282"/>
      <c r="F57" s="282"/>
      <c r="G57" s="282"/>
      <c r="H57" s="282"/>
      <c r="I57" s="282"/>
      <c r="J57" s="282"/>
      <c r="K57" s="204"/>
    </row>
    <row r="58" spans="2:11" ht="15" customHeight="1" x14ac:dyDescent="0.3">
      <c r="B58" s="203"/>
      <c r="C58" s="208"/>
      <c r="D58" s="282" t="s">
        <v>324</v>
      </c>
      <c r="E58" s="282"/>
      <c r="F58" s="282"/>
      <c r="G58" s="282"/>
      <c r="H58" s="282"/>
      <c r="I58" s="282"/>
      <c r="J58" s="282"/>
      <c r="K58" s="204"/>
    </row>
    <row r="59" spans="2:11" ht="15" customHeight="1" x14ac:dyDescent="0.3">
      <c r="B59" s="203"/>
      <c r="C59" s="208"/>
      <c r="D59" s="282" t="s">
        <v>325</v>
      </c>
      <c r="E59" s="282"/>
      <c r="F59" s="282"/>
      <c r="G59" s="282"/>
      <c r="H59" s="282"/>
      <c r="I59" s="282"/>
      <c r="J59" s="282"/>
      <c r="K59" s="204"/>
    </row>
    <row r="60" spans="2:11" ht="15" customHeight="1" x14ac:dyDescent="0.3">
      <c r="B60" s="203"/>
      <c r="C60" s="208"/>
      <c r="D60" s="283" t="s">
        <v>326</v>
      </c>
      <c r="E60" s="283"/>
      <c r="F60" s="283"/>
      <c r="G60" s="283"/>
      <c r="H60" s="283"/>
      <c r="I60" s="283"/>
      <c r="J60" s="283"/>
      <c r="K60" s="204"/>
    </row>
    <row r="61" spans="2:11" ht="15" customHeight="1" x14ac:dyDescent="0.3">
      <c r="B61" s="203"/>
      <c r="C61" s="208"/>
      <c r="D61" s="282" t="s">
        <v>327</v>
      </c>
      <c r="E61" s="282"/>
      <c r="F61" s="282"/>
      <c r="G61" s="282"/>
      <c r="H61" s="282"/>
      <c r="I61" s="282"/>
      <c r="J61" s="282"/>
      <c r="K61" s="204"/>
    </row>
    <row r="62" spans="2:11" ht="12.75" customHeight="1" x14ac:dyDescent="0.3">
      <c r="B62" s="203"/>
      <c r="C62" s="208"/>
      <c r="D62" s="208"/>
      <c r="E62" s="211"/>
      <c r="F62" s="208"/>
      <c r="G62" s="208"/>
      <c r="H62" s="208"/>
      <c r="I62" s="208"/>
      <c r="J62" s="208"/>
      <c r="K62" s="204"/>
    </row>
    <row r="63" spans="2:11" ht="15" customHeight="1" x14ac:dyDescent="0.3">
      <c r="B63" s="203"/>
      <c r="C63" s="208"/>
      <c r="D63" s="282" t="s">
        <v>328</v>
      </c>
      <c r="E63" s="282"/>
      <c r="F63" s="282"/>
      <c r="G63" s="282"/>
      <c r="H63" s="282"/>
      <c r="I63" s="282"/>
      <c r="J63" s="282"/>
      <c r="K63" s="204"/>
    </row>
    <row r="64" spans="2:11" ht="15" customHeight="1" x14ac:dyDescent="0.3">
      <c r="B64" s="203"/>
      <c r="C64" s="208"/>
      <c r="D64" s="283" t="s">
        <v>329</v>
      </c>
      <c r="E64" s="283"/>
      <c r="F64" s="283"/>
      <c r="G64" s="283"/>
      <c r="H64" s="283"/>
      <c r="I64" s="283"/>
      <c r="J64" s="283"/>
      <c r="K64" s="204"/>
    </row>
    <row r="65" spans="2:11" ht="15" customHeight="1" x14ac:dyDescent="0.3">
      <c r="B65" s="203"/>
      <c r="C65" s="208"/>
      <c r="D65" s="282" t="s">
        <v>330</v>
      </c>
      <c r="E65" s="282"/>
      <c r="F65" s="282"/>
      <c r="G65" s="282"/>
      <c r="H65" s="282"/>
      <c r="I65" s="282"/>
      <c r="J65" s="282"/>
      <c r="K65" s="204"/>
    </row>
    <row r="66" spans="2:11" ht="15" customHeight="1" x14ac:dyDescent="0.3">
      <c r="B66" s="203"/>
      <c r="C66" s="208"/>
      <c r="D66" s="282" t="s">
        <v>331</v>
      </c>
      <c r="E66" s="282"/>
      <c r="F66" s="282"/>
      <c r="G66" s="282"/>
      <c r="H66" s="282"/>
      <c r="I66" s="282"/>
      <c r="J66" s="282"/>
      <c r="K66" s="204"/>
    </row>
    <row r="67" spans="2:11" ht="15" customHeight="1" x14ac:dyDescent="0.3">
      <c r="B67" s="203"/>
      <c r="C67" s="208"/>
      <c r="D67" s="282" t="s">
        <v>332</v>
      </c>
      <c r="E67" s="282"/>
      <c r="F67" s="282"/>
      <c r="G67" s="282"/>
      <c r="H67" s="282"/>
      <c r="I67" s="282"/>
      <c r="J67" s="282"/>
      <c r="K67" s="204"/>
    </row>
    <row r="68" spans="2:11" ht="15" customHeight="1" x14ac:dyDescent="0.3">
      <c r="B68" s="203"/>
      <c r="C68" s="208"/>
      <c r="D68" s="282" t="s">
        <v>333</v>
      </c>
      <c r="E68" s="282"/>
      <c r="F68" s="282"/>
      <c r="G68" s="282"/>
      <c r="H68" s="282"/>
      <c r="I68" s="282"/>
      <c r="J68" s="282"/>
      <c r="K68" s="204"/>
    </row>
    <row r="69" spans="2:11" ht="12.75" customHeight="1" x14ac:dyDescent="0.3">
      <c r="B69" s="212"/>
      <c r="C69" s="213"/>
      <c r="D69" s="213"/>
      <c r="E69" s="213"/>
      <c r="F69" s="213"/>
      <c r="G69" s="213"/>
      <c r="H69" s="213"/>
      <c r="I69" s="213"/>
      <c r="J69" s="213"/>
      <c r="K69" s="214"/>
    </row>
    <row r="70" spans="2:11" ht="18.75" customHeight="1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6"/>
    </row>
    <row r="71" spans="2:11" ht="18.75" customHeight="1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</row>
    <row r="72" spans="2:11" ht="7.5" customHeight="1" x14ac:dyDescent="0.3">
      <c r="B72" s="217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ht="45" customHeight="1" x14ac:dyDescent="0.3">
      <c r="B73" s="220"/>
      <c r="C73" s="284" t="s">
        <v>80</v>
      </c>
      <c r="D73" s="284"/>
      <c r="E73" s="284"/>
      <c r="F73" s="284"/>
      <c r="G73" s="284"/>
      <c r="H73" s="284"/>
      <c r="I73" s="284"/>
      <c r="J73" s="284"/>
      <c r="K73" s="221"/>
    </row>
    <row r="74" spans="2:11" ht="17.25" customHeight="1" x14ac:dyDescent="0.3">
      <c r="B74" s="220"/>
      <c r="C74" s="222" t="s">
        <v>334</v>
      </c>
      <c r="D74" s="222"/>
      <c r="E74" s="222"/>
      <c r="F74" s="222" t="s">
        <v>335</v>
      </c>
      <c r="G74" s="223"/>
      <c r="H74" s="222" t="s">
        <v>102</v>
      </c>
      <c r="I74" s="222" t="s">
        <v>53</v>
      </c>
      <c r="J74" s="222" t="s">
        <v>336</v>
      </c>
      <c r="K74" s="221"/>
    </row>
    <row r="75" spans="2:11" ht="17.25" customHeight="1" x14ac:dyDescent="0.3">
      <c r="B75" s="220"/>
      <c r="C75" s="224" t="s">
        <v>337</v>
      </c>
      <c r="D75" s="224"/>
      <c r="E75" s="224"/>
      <c r="F75" s="225" t="s">
        <v>338</v>
      </c>
      <c r="G75" s="226"/>
      <c r="H75" s="224"/>
      <c r="I75" s="224"/>
      <c r="J75" s="224" t="s">
        <v>339</v>
      </c>
      <c r="K75" s="221"/>
    </row>
    <row r="76" spans="2:11" ht="5.25" customHeight="1" x14ac:dyDescent="0.3">
      <c r="B76" s="220"/>
      <c r="C76" s="227"/>
      <c r="D76" s="227"/>
      <c r="E76" s="227"/>
      <c r="F76" s="227"/>
      <c r="G76" s="228"/>
      <c r="H76" s="227"/>
      <c r="I76" s="227"/>
      <c r="J76" s="227"/>
      <c r="K76" s="221"/>
    </row>
    <row r="77" spans="2:11" ht="15" customHeight="1" x14ac:dyDescent="0.3">
      <c r="B77" s="220"/>
      <c r="C77" s="210" t="s">
        <v>49</v>
      </c>
      <c r="D77" s="227"/>
      <c r="E77" s="227"/>
      <c r="F77" s="229" t="s">
        <v>340</v>
      </c>
      <c r="G77" s="228"/>
      <c r="H77" s="210" t="s">
        <v>341</v>
      </c>
      <c r="I77" s="210" t="s">
        <v>342</v>
      </c>
      <c r="J77" s="210">
        <v>20</v>
      </c>
      <c r="K77" s="221"/>
    </row>
    <row r="78" spans="2:11" ht="15" customHeight="1" x14ac:dyDescent="0.3">
      <c r="B78" s="220"/>
      <c r="C78" s="210" t="s">
        <v>343</v>
      </c>
      <c r="D78" s="210"/>
      <c r="E78" s="210"/>
      <c r="F78" s="229" t="s">
        <v>340</v>
      </c>
      <c r="G78" s="228"/>
      <c r="H78" s="210" t="s">
        <v>344</v>
      </c>
      <c r="I78" s="210" t="s">
        <v>342</v>
      </c>
      <c r="J78" s="210">
        <v>120</v>
      </c>
      <c r="K78" s="221"/>
    </row>
    <row r="79" spans="2:11" ht="15" customHeight="1" x14ac:dyDescent="0.3">
      <c r="B79" s="230"/>
      <c r="C79" s="210" t="s">
        <v>345</v>
      </c>
      <c r="D79" s="210"/>
      <c r="E79" s="210"/>
      <c r="F79" s="229" t="s">
        <v>346</v>
      </c>
      <c r="G79" s="228"/>
      <c r="H79" s="210" t="s">
        <v>347</v>
      </c>
      <c r="I79" s="210" t="s">
        <v>342</v>
      </c>
      <c r="J79" s="210">
        <v>50</v>
      </c>
      <c r="K79" s="221"/>
    </row>
    <row r="80" spans="2:11" ht="15" customHeight="1" x14ac:dyDescent="0.3">
      <c r="B80" s="230"/>
      <c r="C80" s="210" t="s">
        <v>348</v>
      </c>
      <c r="D80" s="210"/>
      <c r="E80" s="210"/>
      <c r="F80" s="229" t="s">
        <v>340</v>
      </c>
      <c r="G80" s="228"/>
      <c r="H80" s="210" t="s">
        <v>349</v>
      </c>
      <c r="I80" s="210" t="s">
        <v>350</v>
      </c>
      <c r="J80" s="210"/>
      <c r="K80" s="221"/>
    </row>
    <row r="81" spans="2:11" ht="15" customHeight="1" x14ac:dyDescent="0.3">
      <c r="B81" s="230"/>
      <c r="C81" s="210" t="s">
        <v>351</v>
      </c>
      <c r="D81" s="210"/>
      <c r="E81" s="210"/>
      <c r="F81" s="229" t="s">
        <v>346</v>
      </c>
      <c r="G81" s="210"/>
      <c r="H81" s="210" t="s">
        <v>352</v>
      </c>
      <c r="I81" s="210" t="s">
        <v>342</v>
      </c>
      <c r="J81" s="210">
        <v>15</v>
      </c>
      <c r="K81" s="221"/>
    </row>
    <row r="82" spans="2:11" ht="15" customHeight="1" x14ac:dyDescent="0.3">
      <c r="B82" s="230"/>
      <c r="C82" s="210" t="s">
        <v>353</v>
      </c>
      <c r="D82" s="210"/>
      <c r="E82" s="210"/>
      <c r="F82" s="229" t="s">
        <v>346</v>
      </c>
      <c r="G82" s="210"/>
      <c r="H82" s="210" t="s">
        <v>354</v>
      </c>
      <c r="I82" s="210" t="s">
        <v>342</v>
      </c>
      <c r="J82" s="210">
        <v>15</v>
      </c>
      <c r="K82" s="221"/>
    </row>
    <row r="83" spans="2:11" ht="15" customHeight="1" x14ac:dyDescent="0.3">
      <c r="B83" s="230"/>
      <c r="C83" s="210" t="s">
        <v>355</v>
      </c>
      <c r="D83" s="210"/>
      <c r="E83" s="210"/>
      <c r="F83" s="229" t="s">
        <v>346</v>
      </c>
      <c r="G83" s="210"/>
      <c r="H83" s="210" t="s">
        <v>356</v>
      </c>
      <c r="I83" s="210" t="s">
        <v>342</v>
      </c>
      <c r="J83" s="210">
        <v>20</v>
      </c>
      <c r="K83" s="221"/>
    </row>
    <row r="84" spans="2:11" ht="15" customHeight="1" x14ac:dyDescent="0.3">
      <c r="B84" s="230"/>
      <c r="C84" s="210" t="s">
        <v>357</v>
      </c>
      <c r="D84" s="210"/>
      <c r="E84" s="210"/>
      <c r="F84" s="229" t="s">
        <v>346</v>
      </c>
      <c r="G84" s="210"/>
      <c r="H84" s="210" t="s">
        <v>358</v>
      </c>
      <c r="I84" s="210" t="s">
        <v>342</v>
      </c>
      <c r="J84" s="210">
        <v>20</v>
      </c>
      <c r="K84" s="221"/>
    </row>
    <row r="85" spans="2:11" ht="15" customHeight="1" x14ac:dyDescent="0.3">
      <c r="B85" s="230"/>
      <c r="C85" s="210" t="s">
        <v>359</v>
      </c>
      <c r="D85" s="210"/>
      <c r="E85" s="210"/>
      <c r="F85" s="229" t="s">
        <v>346</v>
      </c>
      <c r="G85" s="228"/>
      <c r="H85" s="210" t="s">
        <v>360</v>
      </c>
      <c r="I85" s="210" t="s">
        <v>342</v>
      </c>
      <c r="J85" s="210">
        <v>50</v>
      </c>
      <c r="K85" s="221"/>
    </row>
    <row r="86" spans="2:11" ht="15" customHeight="1" x14ac:dyDescent="0.3">
      <c r="B86" s="230"/>
      <c r="C86" s="210" t="s">
        <v>361</v>
      </c>
      <c r="D86" s="210"/>
      <c r="E86" s="210"/>
      <c r="F86" s="229" t="s">
        <v>346</v>
      </c>
      <c r="G86" s="228"/>
      <c r="H86" s="210" t="s">
        <v>362</v>
      </c>
      <c r="I86" s="210" t="s">
        <v>342</v>
      </c>
      <c r="J86" s="210">
        <v>20</v>
      </c>
      <c r="K86" s="221"/>
    </row>
    <row r="87" spans="2:11" ht="15" customHeight="1" x14ac:dyDescent="0.3">
      <c r="B87" s="230"/>
      <c r="C87" s="210" t="s">
        <v>363</v>
      </c>
      <c r="D87" s="210"/>
      <c r="E87" s="210"/>
      <c r="F87" s="229" t="s">
        <v>346</v>
      </c>
      <c r="G87" s="228"/>
      <c r="H87" s="210" t="s">
        <v>364</v>
      </c>
      <c r="I87" s="210" t="s">
        <v>342</v>
      </c>
      <c r="J87" s="210">
        <v>20</v>
      </c>
      <c r="K87" s="221"/>
    </row>
    <row r="88" spans="2:11" ht="15" customHeight="1" x14ac:dyDescent="0.3">
      <c r="B88" s="230"/>
      <c r="C88" s="210" t="s">
        <v>365</v>
      </c>
      <c r="D88" s="210"/>
      <c r="E88" s="210"/>
      <c r="F88" s="229" t="s">
        <v>346</v>
      </c>
      <c r="G88" s="228"/>
      <c r="H88" s="210" t="s">
        <v>366</v>
      </c>
      <c r="I88" s="210" t="s">
        <v>342</v>
      </c>
      <c r="J88" s="210">
        <v>50</v>
      </c>
      <c r="K88" s="221"/>
    </row>
    <row r="89" spans="2:11" ht="15" customHeight="1" x14ac:dyDescent="0.3">
      <c r="B89" s="230"/>
      <c r="C89" s="210" t="s">
        <v>367</v>
      </c>
      <c r="D89" s="210"/>
      <c r="E89" s="210"/>
      <c r="F89" s="229" t="s">
        <v>346</v>
      </c>
      <c r="G89" s="228"/>
      <c r="H89" s="210" t="s">
        <v>367</v>
      </c>
      <c r="I89" s="210" t="s">
        <v>342</v>
      </c>
      <c r="J89" s="210">
        <v>50</v>
      </c>
      <c r="K89" s="221"/>
    </row>
    <row r="90" spans="2:11" ht="15" customHeight="1" x14ac:dyDescent="0.3">
      <c r="B90" s="230"/>
      <c r="C90" s="210" t="s">
        <v>107</v>
      </c>
      <c r="D90" s="210"/>
      <c r="E90" s="210"/>
      <c r="F90" s="229" t="s">
        <v>346</v>
      </c>
      <c r="G90" s="228"/>
      <c r="H90" s="210" t="s">
        <v>368</v>
      </c>
      <c r="I90" s="210" t="s">
        <v>342</v>
      </c>
      <c r="J90" s="210">
        <v>255</v>
      </c>
      <c r="K90" s="221"/>
    </row>
    <row r="91" spans="2:11" ht="15" customHeight="1" x14ac:dyDescent="0.3">
      <c r="B91" s="230"/>
      <c r="C91" s="210" t="s">
        <v>369</v>
      </c>
      <c r="D91" s="210"/>
      <c r="E91" s="210"/>
      <c r="F91" s="229" t="s">
        <v>340</v>
      </c>
      <c r="G91" s="228"/>
      <c r="H91" s="210" t="s">
        <v>370</v>
      </c>
      <c r="I91" s="210" t="s">
        <v>371</v>
      </c>
      <c r="J91" s="210"/>
      <c r="K91" s="221"/>
    </row>
    <row r="92" spans="2:11" ht="15" customHeight="1" x14ac:dyDescent="0.3">
      <c r="B92" s="230"/>
      <c r="C92" s="210" t="s">
        <v>372</v>
      </c>
      <c r="D92" s="210"/>
      <c r="E92" s="210"/>
      <c r="F92" s="229" t="s">
        <v>340</v>
      </c>
      <c r="G92" s="228"/>
      <c r="H92" s="210" t="s">
        <v>373</v>
      </c>
      <c r="I92" s="210" t="s">
        <v>374</v>
      </c>
      <c r="J92" s="210"/>
      <c r="K92" s="221"/>
    </row>
    <row r="93" spans="2:11" ht="15" customHeight="1" x14ac:dyDescent="0.3">
      <c r="B93" s="230"/>
      <c r="C93" s="210" t="s">
        <v>375</v>
      </c>
      <c r="D93" s="210"/>
      <c r="E93" s="210"/>
      <c r="F93" s="229" t="s">
        <v>340</v>
      </c>
      <c r="G93" s="228"/>
      <c r="H93" s="210" t="s">
        <v>375</v>
      </c>
      <c r="I93" s="210" t="s">
        <v>374</v>
      </c>
      <c r="J93" s="210"/>
      <c r="K93" s="221"/>
    </row>
    <row r="94" spans="2:11" ht="15" customHeight="1" x14ac:dyDescent="0.3">
      <c r="B94" s="230"/>
      <c r="C94" s="210" t="s">
        <v>32</v>
      </c>
      <c r="D94" s="210"/>
      <c r="E94" s="210"/>
      <c r="F94" s="229" t="s">
        <v>340</v>
      </c>
      <c r="G94" s="228"/>
      <c r="H94" s="210" t="s">
        <v>376</v>
      </c>
      <c r="I94" s="210" t="s">
        <v>374</v>
      </c>
      <c r="J94" s="210"/>
      <c r="K94" s="221"/>
    </row>
    <row r="95" spans="2:11" ht="15" customHeight="1" x14ac:dyDescent="0.3">
      <c r="B95" s="230"/>
      <c r="C95" s="210" t="s">
        <v>42</v>
      </c>
      <c r="D95" s="210"/>
      <c r="E95" s="210"/>
      <c r="F95" s="229" t="s">
        <v>340</v>
      </c>
      <c r="G95" s="228"/>
      <c r="H95" s="210" t="s">
        <v>377</v>
      </c>
      <c r="I95" s="210" t="s">
        <v>374</v>
      </c>
      <c r="J95" s="210"/>
      <c r="K95" s="221"/>
    </row>
    <row r="96" spans="2:11" ht="15" customHeight="1" x14ac:dyDescent="0.3">
      <c r="B96" s="231"/>
      <c r="C96" s="232"/>
      <c r="D96" s="232"/>
      <c r="E96" s="232"/>
      <c r="F96" s="232"/>
      <c r="G96" s="232"/>
      <c r="H96" s="232"/>
      <c r="I96" s="232"/>
      <c r="J96" s="232"/>
      <c r="K96" s="233"/>
    </row>
    <row r="97" spans="2:11" ht="18.75" customHeight="1" x14ac:dyDescent="0.3">
      <c r="B97" s="234"/>
      <c r="C97" s="235"/>
      <c r="D97" s="235"/>
      <c r="E97" s="235"/>
      <c r="F97" s="235"/>
      <c r="G97" s="235"/>
      <c r="H97" s="235"/>
      <c r="I97" s="235"/>
      <c r="J97" s="235"/>
      <c r="K97" s="234"/>
    </row>
    <row r="98" spans="2:11" ht="18.75" customHeight="1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</row>
    <row r="99" spans="2:11" ht="7.5" customHeight="1" x14ac:dyDescent="0.3">
      <c r="B99" s="217"/>
      <c r="C99" s="218"/>
      <c r="D99" s="218"/>
      <c r="E99" s="218"/>
      <c r="F99" s="218"/>
      <c r="G99" s="218"/>
      <c r="H99" s="218"/>
      <c r="I99" s="218"/>
      <c r="J99" s="218"/>
      <c r="K99" s="219"/>
    </row>
    <row r="100" spans="2:11" ht="45" customHeight="1" x14ac:dyDescent="0.3">
      <c r="B100" s="220"/>
      <c r="C100" s="284" t="s">
        <v>378</v>
      </c>
      <c r="D100" s="284"/>
      <c r="E100" s="284"/>
      <c r="F100" s="284"/>
      <c r="G100" s="284"/>
      <c r="H100" s="284"/>
      <c r="I100" s="284"/>
      <c r="J100" s="284"/>
      <c r="K100" s="221"/>
    </row>
    <row r="101" spans="2:11" ht="17.25" customHeight="1" x14ac:dyDescent="0.3">
      <c r="B101" s="220"/>
      <c r="C101" s="222" t="s">
        <v>334</v>
      </c>
      <c r="D101" s="222"/>
      <c r="E101" s="222"/>
      <c r="F101" s="222" t="s">
        <v>335</v>
      </c>
      <c r="G101" s="223"/>
      <c r="H101" s="222" t="s">
        <v>102</v>
      </c>
      <c r="I101" s="222" t="s">
        <v>53</v>
      </c>
      <c r="J101" s="222" t="s">
        <v>336</v>
      </c>
      <c r="K101" s="221"/>
    </row>
    <row r="102" spans="2:11" ht="17.25" customHeight="1" x14ac:dyDescent="0.3">
      <c r="B102" s="220"/>
      <c r="C102" s="224" t="s">
        <v>337</v>
      </c>
      <c r="D102" s="224"/>
      <c r="E102" s="224"/>
      <c r="F102" s="225" t="s">
        <v>338</v>
      </c>
      <c r="G102" s="226"/>
      <c r="H102" s="224"/>
      <c r="I102" s="224"/>
      <c r="J102" s="224" t="s">
        <v>339</v>
      </c>
      <c r="K102" s="221"/>
    </row>
    <row r="103" spans="2:11" ht="5.25" customHeight="1" x14ac:dyDescent="0.3">
      <c r="B103" s="220"/>
      <c r="C103" s="222"/>
      <c r="D103" s="222"/>
      <c r="E103" s="222"/>
      <c r="F103" s="222"/>
      <c r="G103" s="236"/>
      <c r="H103" s="222"/>
      <c r="I103" s="222"/>
      <c r="J103" s="222"/>
      <c r="K103" s="221"/>
    </row>
    <row r="104" spans="2:11" ht="15" customHeight="1" x14ac:dyDescent="0.3">
      <c r="B104" s="220"/>
      <c r="C104" s="210" t="s">
        <v>49</v>
      </c>
      <c r="D104" s="227"/>
      <c r="E104" s="227"/>
      <c r="F104" s="229" t="s">
        <v>340</v>
      </c>
      <c r="G104" s="236"/>
      <c r="H104" s="210" t="s">
        <v>379</v>
      </c>
      <c r="I104" s="210" t="s">
        <v>342</v>
      </c>
      <c r="J104" s="210">
        <v>20</v>
      </c>
      <c r="K104" s="221"/>
    </row>
    <row r="105" spans="2:11" ht="15" customHeight="1" x14ac:dyDescent="0.3">
      <c r="B105" s="220"/>
      <c r="C105" s="210" t="s">
        <v>343</v>
      </c>
      <c r="D105" s="210"/>
      <c r="E105" s="210"/>
      <c r="F105" s="229" t="s">
        <v>340</v>
      </c>
      <c r="G105" s="210"/>
      <c r="H105" s="210" t="s">
        <v>379</v>
      </c>
      <c r="I105" s="210" t="s">
        <v>342</v>
      </c>
      <c r="J105" s="210">
        <v>120</v>
      </c>
      <c r="K105" s="221"/>
    </row>
    <row r="106" spans="2:11" ht="15" customHeight="1" x14ac:dyDescent="0.3">
      <c r="B106" s="230"/>
      <c r="C106" s="210" t="s">
        <v>345</v>
      </c>
      <c r="D106" s="210"/>
      <c r="E106" s="210"/>
      <c r="F106" s="229" t="s">
        <v>346</v>
      </c>
      <c r="G106" s="210"/>
      <c r="H106" s="210" t="s">
        <v>379</v>
      </c>
      <c r="I106" s="210" t="s">
        <v>342</v>
      </c>
      <c r="J106" s="210">
        <v>50</v>
      </c>
      <c r="K106" s="221"/>
    </row>
    <row r="107" spans="2:11" ht="15" customHeight="1" x14ac:dyDescent="0.3">
      <c r="B107" s="230"/>
      <c r="C107" s="210" t="s">
        <v>348</v>
      </c>
      <c r="D107" s="210"/>
      <c r="E107" s="210"/>
      <c r="F107" s="229" t="s">
        <v>340</v>
      </c>
      <c r="G107" s="210"/>
      <c r="H107" s="210" t="s">
        <v>379</v>
      </c>
      <c r="I107" s="210" t="s">
        <v>350</v>
      </c>
      <c r="J107" s="210"/>
      <c r="K107" s="221"/>
    </row>
    <row r="108" spans="2:11" ht="15" customHeight="1" x14ac:dyDescent="0.3">
      <c r="B108" s="230"/>
      <c r="C108" s="210" t="s">
        <v>359</v>
      </c>
      <c r="D108" s="210"/>
      <c r="E108" s="210"/>
      <c r="F108" s="229" t="s">
        <v>346</v>
      </c>
      <c r="G108" s="210"/>
      <c r="H108" s="210" t="s">
        <v>379</v>
      </c>
      <c r="I108" s="210" t="s">
        <v>342</v>
      </c>
      <c r="J108" s="210">
        <v>50</v>
      </c>
      <c r="K108" s="221"/>
    </row>
    <row r="109" spans="2:11" ht="15" customHeight="1" x14ac:dyDescent="0.3">
      <c r="B109" s="230"/>
      <c r="C109" s="210" t="s">
        <v>367</v>
      </c>
      <c r="D109" s="210"/>
      <c r="E109" s="210"/>
      <c r="F109" s="229" t="s">
        <v>346</v>
      </c>
      <c r="G109" s="210"/>
      <c r="H109" s="210" t="s">
        <v>379</v>
      </c>
      <c r="I109" s="210" t="s">
        <v>342</v>
      </c>
      <c r="J109" s="210">
        <v>50</v>
      </c>
      <c r="K109" s="221"/>
    </row>
    <row r="110" spans="2:11" ht="15" customHeight="1" x14ac:dyDescent="0.3">
      <c r="B110" s="230"/>
      <c r="C110" s="210" t="s">
        <v>365</v>
      </c>
      <c r="D110" s="210"/>
      <c r="E110" s="210"/>
      <c r="F110" s="229" t="s">
        <v>346</v>
      </c>
      <c r="G110" s="210"/>
      <c r="H110" s="210" t="s">
        <v>379</v>
      </c>
      <c r="I110" s="210" t="s">
        <v>342</v>
      </c>
      <c r="J110" s="210">
        <v>50</v>
      </c>
      <c r="K110" s="221"/>
    </row>
    <row r="111" spans="2:11" ht="15" customHeight="1" x14ac:dyDescent="0.3">
      <c r="B111" s="230"/>
      <c r="C111" s="210" t="s">
        <v>49</v>
      </c>
      <c r="D111" s="210"/>
      <c r="E111" s="210"/>
      <c r="F111" s="229" t="s">
        <v>340</v>
      </c>
      <c r="G111" s="210"/>
      <c r="H111" s="210" t="s">
        <v>380</v>
      </c>
      <c r="I111" s="210" t="s">
        <v>342</v>
      </c>
      <c r="J111" s="210">
        <v>20</v>
      </c>
      <c r="K111" s="221"/>
    </row>
    <row r="112" spans="2:11" ht="15" customHeight="1" x14ac:dyDescent="0.3">
      <c r="B112" s="230"/>
      <c r="C112" s="210" t="s">
        <v>381</v>
      </c>
      <c r="D112" s="210"/>
      <c r="E112" s="210"/>
      <c r="F112" s="229" t="s">
        <v>340</v>
      </c>
      <c r="G112" s="210"/>
      <c r="H112" s="210" t="s">
        <v>382</v>
      </c>
      <c r="I112" s="210" t="s">
        <v>342</v>
      </c>
      <c r="J112" s="210">
        <v>120</v>
      </c>
      <c r="K112" s="221"/>
    </row>
    <row r="113" spans="2:11" ht="15" customHeight="1" x14ac:dyDescent="0.3">
      <c r="B113" s="230"/>
      <c r="C113" s="210" t="s">
        <v>32</v>
      </c>
      <c r="D113" s="210"/>
      <c r="E113" s="210"/>
      <c r="F113" s="229" t="s">
        <v>340</v>
      </c>
      <c r="G113" s="210"/>
      <c r="H113" s="210" t="s">
        <v>383</v>
      </c>
      <c r="I113" s="210" t="s">
        <v>374</v>
      </c>
      <c r="J113" s="210"/>
      <c r="K113" s="221"/>
    </row>
    <row r="114" spans="2:11" ht="15" customHeight="1" x14ac:dyDescent="0.3">
      <c r="B114" s="230"/>
      <c r="C114" s="210" t="s">
        <v>42</v>
      </c>
      <c r="D114" s="210"/>
      <c r="E114" s="210"/>
      <c r="F114" s="229" t="s">
        <v>340</v>
      </c>
      <c r="G114" s="210"/>
      <c r="H114" s="210" t="s">
        <v>384</v>
      </c>
      <c r="I114" s="210" t="s">
        <v>374</v>
      </c>
      <c r="J114" s="210"/>
      <c r="K114" s="221"/>
    </row>
    <row r="115" spans="2:11" ht="15" customHeight="1" x14ac:dyDescent="0.3">
      <c r="B115" s="230"/>
      <c r="C115" s="210" t="s">
        <v>53</v>
      </c>
      <c r="D115" s="210"/>
      <c r="E115" s="210"/>
      <c r="F115" s="229" t="s">
        <v>340</v>
      </c>
      <c r="G115" s="210"/>
      <c r="H115" s="210" t="s">
        <v>385</v>
      </c>
      <c r="I115" s="210" t="s">
        <v>386</v>
      </c>
      <c r="J115" s="210"/>
      <c r="K115" s="221"/>
    </row>
    <row r="116" spans="2:11" ht="15" customHeight="1" x14ac:dyDescent="0.3">
      <c r="B116" s="231"/>
      <c r="C116" s="237"/>
      <c r="D116" s="237"/>
      <c r="E116" s="237"/>
      <c r="F116" s="237"/>
      <c r="G116" s="237"/>
      <c r="H116" s="237"/>
      <c r="I116" s="237"/>
      <c r="J116" s="237"/>
      <c r="K116" s="233"/>
    </row>
    <row r="117" spans="2:11" ht="18.75" customHeight="1" x14ac:dyDescent="0.3">
      <c r="B117" s="238"/>
      <c r="C117" s="206"/>
      <c r="D117" s="206"/>
      <c r="E117" s="206"/>
      <c r="F117" s="239"/>
      <c r="G117" s="206"/>
      <c r="H117" s="206"/>
      <c r="I117" s="206"/>
      <c r="J117" s="206"/>
      <c r="K117" s="238"/>
    </row>
    <row r="118" spans="2:11" ht="18.75" customHeight="1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</row>
    <row r="119" spans="2:11" ht="7.5" customHeight="1" x14ac:dyDescent="0.3">
      <c r="B119" s="240"/>
      <c r="C119" s="241"/>
      <c r="D119" s="241"/>
      <c r="E119" s="241"/>
      <c r="F119" s="241"/>
      <c r="G119" s="241"/>
      <c r="H119" s="241"/>
      <c r="I119" s="241"/>
      <c r="J119" s="241"/>
      <c r="K119" s="242"/>
    </row>
    <row r="120" spans="2:11" ht="45" customHeight="1" x14ac:dyDescent="0.3">
      <c r="B120" s="243"/>
      <c r="C120" s="280" t="s">
        <v>387</v>
      </c>
      <c r="D120" s="280"/>
      <c r="E120" s="280"/>
      <c r="F120" s="280"/>
      <c r="G120" s="280"/>
      <c r="H120" s="280"/>
      <c r="I120" s="280"/>
      <c r="J120" s="280"/>
      <c r="K120" s="244"/>
    </row>
    <row r="121" spans="2:11" ht="17.25" customHeight="1" x14ac:dyDescent="0.3">
      <c r="B121" s="245"/>
      <c r="C121" s="222" t="s">
        <v>334</v>
      </c>
      <c r="D121" s="222"/>
      <c r="E121" s="222"/>
      <c r="F121" s="222" t="s">
        <v>335</v>
      </c>
      <c r="G121" s="223"/>
      <c r="H121" s="222" t="s">
        <v>102</v>
      </c>
      <c r="I121" s="222" t="s">
        <v>53</v>
      </c>
      <c r="J121" s="222" t="s">
        <v>336</v>
      </c>
      <c r="K121" s="246"/>
    </row>
    <row r="122" spans="2:11" ht="17.25" customHeight="1" x14ac:dyDescent="0.3">
      <c r="B122" s="245"/>
      <c r="C122" s="224" t="s">
        <v>337</v>
      </c>
      <c r="D122" s="224"/>
      <c r="E122" s="224"/>
      <c r="F122" s="225" t="s">
        <v>338</v>
      </c>
      <c r="G122" s="226"/>
      <c r="H122" s="224"/>
      <c r="I122" s="224"/>
      <c r="J122" s="224" t="s">
        <v>339</v>
      </c>
      <c r="K122" s="246"/>
    </row>
    <row r="123" spans="2:11" ht="5.25" customHeight="1" x14ac:dyDescent="0.3">
      <c r="B123" s="247"/>
      <c r="C123" s="227"/>
      <c r="D123" s="227"/>
      <c r="E123" s="227"/>
      <c r="F123" s="227"/>
      <c r="G123" s="210"/>
      <c r="H123" s="227"/>
      <c r="I123" s="227"/>
      <c r="J123" s="227"/>
      <c r="K123" s="248"/>
    </row>
    <row r="124" spans="2:11" ht="15" customHeight="1" x14ac:dyDescent="0.3">
      <c r="B124" s="247"/>
      <c r="C124" s="210" t="s">
        <v>343</v>
      </c>
      <c r="D124" s="227"/>
      <c r="E124" s="227"/>
      <c r="F124" s="229" t="s">
        <v>340</v>
      </c>
      <c r="G124" s="210"/>
      <c r="H124" s="210" t="s">
        <v>379</v>
      </c>
      <c r="I124" s="210" t="s">
        <v>342</v>
      </c>
      <c r="J124" s="210">
        <v>120</v>
      </c>
      <c r="K124" s="249"/>
    </row>
    <row r="125" spans="2:11" ht="15" customHeight="1" x14ac:dyDescent="0.3">
      <c r="B125" s="247"/>
      <c r="C125" s="210" t="s">
        <v>388</v>
      </c>
      <c r="D125" s="210"/>
      <c r="E125" s="210"/>
      <c r="F125" s="229" t="s">
        <v>340</v>
      </c>
      <c r="G125" s="210"/>
      <c r="H125" s="210" t="s">
        <v>389</v>
      </c>
      <c r="I125" s="210" t="s">
        <v>342</v>
      </c>
      <c r="J125" s="210" t="s">
        <v>390</v>
      </c>
      <c r="K125" s="249"/>
    </row>
    <row r="126" spans="2:11" ht="15" customHeight="1" x14ac:dyDescent="0.3">
      <c r="B126" s="247"/>
      <c r="C126" s="210" t="s">
        <v>289</v>
      </c>
      <c r="D126" s="210"/>
      <c r="E126" s="210"/>
      <c r="F126" s="229" t="s">
        <v>340</v>
      </c>
      <c r="G126" s="210"/>
      <c r="H126" s="210" t="s">
        <v>391</v>
      </c>
      <c r="I126" s="210" t="s">
        <v>342</v>
      </c>
      <c r="J126" s="210" t="s">
        <v>390</v>
      </c>
      <c r="K126" s="249"/>
    </row>
    <row r="127" spans="2:11" ht="15" customHeight="1" x14ac:dyDescent="0.3">
      <c r="B127" s="247"/>
      <c r="C127" s="210" t="s">
        <v>351</v>
      </c>
      <c r="D127" s="210"/>
      <c r="E127" s="210"/>
      <c r="F127" s="229" t="s">
        <v>346</v>
      </c>
      <c r="G127" s="210"/>
      <c r="H127" s="210" t="s">
        <v>352</v>
      </c>
      <c r="I127" s="210" t="s">
        <v>342</v>
      </c>
      <c r="J127" s="210">
        <v>15</v>
      </c>
      <c r="K127" s="249"/>
    </row>
    <row r="128" spans="2:11" ht="15" customHeight="1" x14ac:dyDescent="0.3">
      <c r="B128" s="247"/>
      <c r="C128" s="210" t="s">
        <v>353</v>
      </c>
      <c r="D128" s="210"/>
      <c r="E128" s="210"/>
      <c r="F128" s="229" t="s">
        <v>346</v>
      </c>
      <c r="G128" s="210"/>
      <c r="H128" s="210" t="s">
        <v>354</v>
      </c>
      <c r="I128" s="210" t="s">
        <v>342</v>
      </c>
      <c r="J128" s="210">
        <v>15</v>
      </c>
      <c r="K128" s="249"/>
    </row>
    <row r="129" spans="2:11" ht="15" customHeight="1" x14ac:dyDescent="0.3">
      <c r="B129" s="247"/>
      <c r="C129" s="210" t="s">
        <v>355</v>
      </c>
      <c r="D129" s="210"/>
      <c r="E129" s="210"/>
      <c r="F129" s="229" t="s">
        <v>346</v>
      </c>
      <c r="G129" s="210"/>
      <c r="H129" s="210" t="s">
        <v>356</v>
      </c>
      <c r="I129" s="210" t="s">
        <v>342</v>
      </c>
      <c r="J129" s="210">
        <v>20</v>
      </c>
      <c r="K129" s="249"/>
    </row>
    <row r="130" spans="2:11" ht="15" customHeight="1" x14ac:dyDescent="0.3">
      <c r="B130" s="247"/>
      <c r="C130" s="210" t="s">
        <v>357</v>
      </c>
      <c r="D130" s="210"/>
      <c r="E130" s="210"/>
      <c r="F130" s="229" t="s">
        <v>346</v>
      </c>
      <c r="G130" s="210"/>
      <c r="H130" s="210" t="s">
        <v>358</v>
      </c>
      <c r="I130" s="210" t="s">
        <v>342</v>
      </c>
      <c r="J130" s="210">
        <v>20</v>
      </c>
      <c r="K130" s="249"/>
    </row>
    <row r="131" spans="2:11" ht="15" customHeight="1" x14ac:dyDescent="0.3">
      <c r="B131" s="247"/>
      <c r="C131" s="210" t="s">
        <v>345</v>
      </c>
      <c r="D131" s="210"/>
      <c r="E131" s="210"/>
      <c r="F131" s="229" t="s">
        <v>346</v>
      </c>
      <c r="G131" s="210"/>
      <c r="H131" s="210" t="s">
        <v>379</v>
      </c>
      <c r="I131" s="210" t="s">
        <v>342</v>
      </c>
      <c r="J131" s="210">
        <v>50</v>
      </c>
      <c r="K131" s="249"/>
    </row>
    <row r="132" spans="2:11" ht="15" customHeight="1" x14ac:dyDescent="0.3">
      <c r="B132" s="247"/>
      <c r="C132" s="210" t="s">
        <v>359</v>
      </c>
      <c r="D132" s="210"/>
      <c r="E132" s="210"/>
      <c r="F132" s="229" t="s">
        <v>346</v>
      </c>
      <c r="G132" s="210"/>
      <c r="H132" s="210" t="s">
        <v>379</v>
      </c>
      <c r="I132" s="210" t="s">
        <v>342</v>
      </c>
      <c r="J132" s="210">
        <v>50</v>
      </c>
      <c r="K132" s="249"/>
    </row>
    <row r="133" spans="2:11" ht="15" customHeight="1" x14ac:dyDescent="0.3">
      <c r="B133" s="247"/>
      <c r="C133" s="210" t="s">
        <v>365</v>
      </c>
      <c r="D133" s="210"/>
      <c r="E133" s="210"/>
      <c r="F133" s="229" t="s">
        <v>346</v>
      </c>
      <c r="G133" s="210"/>
      <c r="H133" s="210" t="s">
        <v>379</v>
      </c>
      <c r="I133" s="210" t="s">
        <v>342</v>
      </c>
      <c r="J133" s="210">
        <v>50</v>
      </c>
      <c r="K133" s="249"/>
    </row>
    <row r="134" spans="2:11" ht="15" customHeight="1" x14ac:dyDescent="0.3">
      <c r="B134" s="247"/>
      <c r="C134" s="210" t="s">
        <v>367</v>
      </c>
      <c r="D134" s="210"/>
      <c r="E134" s="210"/>
      <c r="F134" s="229" t="s">
        <v>346</v>
      </c>
      <c r="G134" s="210"/>
      <c r="H134" s="210" t="s">
        <v>379</v>
      </c>
      <c r="I134" s="210" t="s">
        <v>342</v>
      </c>
      <c r="J134" s="210">
        <v>50</v>
      </c>
      <c r="K134" s="249"/>
    </row>
    <row r="135" spans="2:11" ht="15" customHeight="1" x14ac:dyDescent="0.3">
      <c r="B135" s="247"/>
      <c r="C135" s="210" t="s">
        <v>107</v>
      </c>
      <c r="D135" s="210"/>
      <c r="E135" s="210"/>
      <c r="F135" s="229" t="s">
        <v>346</v>
      </c>
      <c r="G135" s="210"/>
      <c r="H135" s="210" t="s">
        <v>392</v>
      </c>
      <c r="I135" s="210" t="s">
        <v>342</v>
      </c>
      <c r="J135" s="210">
        <v>255</v>
      </c>
      <c r="K135" s="249"/>
    </row>
    <row r="136" spans="2:11" ht="15" customHeight="1" x14ac:dyDescent="0.3">
      <c r="B136" s="247"/>
      <c r="C136" s="210" t="s">
        <v>369</v>
      </c>
      <c r="D136" s="210"/>
      <c r="E136" s="210"/>
      <c r="F136" s="229" t="s">
        <v>340</v>
      </c>
      <c r="G136" s="210"/>
      <c r="H136" s="210" t="s">
        <v>393</v>
      </c>
      <c r="I136" s="210" t="s">
        <v>371</v>
      </c>
      <c r="J136" s="210"/>
      <c r="K136" s="249"/>
    </row>
    <row r="137" spans="2:11" ht="15" customHeight="1" x14ac:dyDescent="0.3">
      <c r="B137" s="247"/>
      <c r="C137" s="210" t="s">
        <v>372</v>
      </c>
      <c r="D137" s="210"/>
      <c r="E137" s="210"/>
      <c r="F137" s="229" t="s">
        <v>340</v>
      </c>
      <c r="G137" s="210"/>
      <c r="H137" s="210" t="s">
        <v>394</v>
      </c>
      <c r="I137" s="210" t="s">
        <v>374</v>
      </c>
      <c r="J137" s="210"/>
      <c r="K137" s="249"/>
    </row>
    <row r="138" spans="2:11" ht="15" customHeight="1" x14ac:dyDescent="0.3">
      <c r="B138" s="247"/>
      <c r="C138" s="210" t="s">
        <v>375</v>
      </c>
      <c r="D138" s="210"/>
      <c r="E138" s="210"/>
      <c r="F138" s="229" t="s">
        <v>340</v>
      </c>
      <c r="G138" s="210"/>
      <c r="H138" s="210" t="s">
        <v>375</v>
      </c>
      <c r="I138" s="210" t="s">
        <v>374</v>
      </c>
      <c r="J138" s="210"/>
      <c r="K138" s="249"/>
    </row>
    <row r="139" spans="2:11" ht="15" customHeight="1" x14ac:dyDescent="0.3">
      <c r="B139" s="247"/>
      <c r="C139" s="210" t="s">
        <v>32</v>
      </c>
      <c r="D139" s="210"/>
      <c r="E139" s="210"/>
      <c r="F139" s="229" t="s">
        <v>340</v>
      </c>
      <c r="G139" s="210"/>
      <c r="H139" s="210" t="s">
        <v>395</v>
      </c>
      <c r="I139" s="210" t="s">
        <v>374</v>
      </c>
      <c r="J139" s="210"/>
      <c r="K139" s="249"/>
    </row>
    <row r="140" spans="2:11" ht="15" customHeight="1" x14ac:dyDescent="0.3">
      <c r="B140" s="247"/>
      <c r="C140" s="210" t="s">
        <v>396</v>
      </c>
      <c r="D140" s="210"/>
      <c r="E140" s="210"/>
      <c r="F140" s="229" t="s">
        <v>340</v>
      </c>
      <c r="G140" s="210"/>
      <c r="H140" s="210" t="s">
        <v>397</v>
      </c>
      <c r="I140" s="210" t="s">
        <v>374</v>
      </c>
      <c r="J140" s="210"/>
      <c r="K140" s="249"/>
    </row>
    <row r="141" spans="2:11" ht="15" customHeight="1" x14ac:dyDescent="0.3">
      <c r="B141" s="250"/>
      <c r="C141" s="251"/>
      <c r="D141" s="251"/>
      <c r="E141" s="251"/>
      <c r="F141" s="251"/>
      <c r="G141" s="251"/>
      <c r="H141" s="251"/>
      <c r="I141" s="251"/>
      <c r="J141" s="251"/>
      <c r="K141" s="252"/>
    </row>
    <row r="142" spans="2:11" ht="18.75" customHeight="1" x14ac:dyDescent="0.3">
      <c r="B142" s="206"/>
      <c r="C142" s="206"/>
      <c r="D142" s="206"/>
      <c r="E142" s="206"/>
      <c r="F142" s="239"/>
      <c r="G142" s="206"/>
      <c r="H142" s="206"/>
      <c r="I142" s="206"/>
      <c r="J142" s="206"/>
      <c r="K142" s="206"/>
    </row>
    <row r="143" spans="2:11" ht="18.75" customHeight="1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</row>
    <row r="144" spans="2:11" ht="7.5" customHeight="1" x14ac:dyDescent="0.3">
      <c r="B144" s="217"/>
      <c r="C144" s="218"/>
      <c r="D144" s="218"/>
      <c r="E144" s="218"/>
      <c r="F144" s="218"/>
      <c r="G144" s="218"/>
      <c r="H144" s="218"/>
      <c r="I144" s="218"/>
      <c r="J144" s="218"/>
      <c r="K144" s="219"/>
    </row>
    <row r="145" spans="2:11" ht="45" customHeight="1" x14ac:dyDescent="0.3">
      <c r="B145" s="220"/>
      <c r="C145" s="284" t="s">
        <v>398</v>
      </c>
      <c r="D145" s="284"/>
      <c r="E145" s="284"/>
      <c r="F145" s="284"/>
      <c r="G145" s="284"/>
      <c r="H145" s="284"/>
      <c r="I145" s="284"/>
      <c r="J145" s="284"/>
      <c r="K145" s="221"/>
    </row>
    <row r="146" spans="2:11" ht="17.25" customHeight="1" x14ac:dyDescent="0.3">
      <c r="B146" s="220"/>
      <c r="C146" s="222" t="s">
        <v>334</v>
      </c>
      <c r="D146" s="222"/>
      <c r="E146" s="222"/>
      <c r="F146" s="222" t="s">
        <v>335</v>
      </c>
      <c r="G146" s="223"/>
      <c r="H146" s="222" t="s">
        <v>102</v>
      </c>
      <c r="I146" s="222" t="s">
        <v>53</v>
      </c>
      <c r="J146" s="222" t="s">
        <v>336</v>
      </c>
      <c r="K146" s="221"/>
    </row>
    <row r="147" spans="2:11" ht="17.25" customHeight="1" x14ac:dyDescent="0.3">
      <c r="B147" s="220"/>
      <c r="C147" s="224" t="s">
        <v>337</v>
      </c>
      <c r="D147" s="224"/>
      <c r="E147" s="224"/>
      <c r="F147" s="225" t="s">
        <v>338</v>
      </c>
      <c r="G147" s="226"/>
      <c r="H147" s="224"/>
      <c r="I147" s="224"/>
      <c r="J147" s="224" t="s">
        <v>339</v>
      </c>
      <c r="K147" s="221"/>
    </row>
    <row r="148" spans="2:11" ht="5.25" customHeight="1" x14ac:dyDescent="0.3">
      <c r="B148" s="230"/>
      <c r="C148" s="227"/>
      <c r="D148" s="227"/>
      <c r="E148" s="227"/>
      <c r="F148" s="227"/>
      <c r="G148" s="228"/>
      <c r="H148" s="227"/>
      <c r="I148" s="227"/>
      <c r="J148" s="227"/>
      <c r="K148" s="249"/>
    </row>
    <row r="149" spans="2:11" ht="15" customHeight="1" x14ac:dyDescent="0.3">
      <c r="B149" s="230"/>
      <c r="C149" s="253" t="s">
        <v>343</v>
      </c>
      <c r="D149" s="210"/>
      <c r="E149" s="210"/>
      <c r="F149" s="254" t="s">
        <v>340</v>
      </c>
      <c r="G149" s="210"/>
      <c r="H149" s="253" t="s">
        <v>379</v>
      </c>
      <c r="I149" s="253" t="s">
        <v>342</v>
      </c>
      <c r="J149" s="253">
        <v>120</v>
      </c>
      <c r="K149" s="249"/>
    </row>
    <row r="150" spans="2:11" ht="15" customHeight="1" x14ac:dyDescent="0.3">
      <c r="B150" s="230"/>
      <c r="C150" s="253" t="s">
        <v>388</v>
      </c>
      <c r="D150" s="210"/>
      <c r="E150" s="210"/>
      <c r="F150" s="254" t="s">
        <v>340</v>
      </c>
      <c r="G150" s="210"/>
      <c r="H150" s="253" t="s">
        <v>399</v>
      </c>
      <c r="I150" s="253" t="s">
        <v>342</v>
      </c>
      <c r="J150" s="253" t="s">
        <v>390</v>
      </c>
      <c r="K150" s="249"/>
    </row>
    <row r="151" spans="2:11" ht="15" customHeight="1" x14ac:dyDescent="0.3">
      <c r="B151" s="230"/>
      <c r="C151" s="253" t="s">
        <v>289</v>
      </c>
      <c r="D151" s="210"/>
      <c r="E151" s="210"/>
      <c r="F151" s="254" t="s">
        <v>340</v>
      </c>
      <c r="G151" s="210"/>
      <c r="H151" s="253" t="s">
        <v>400</v>
      </c>
      <c r="I151" s="253" t="s">
        <v>342</v>
      </c>
      <c r="J151" s="253" t="s">
        <v>390</v>
      </c>
      <c r="K151" s="249"/>
    </row>
    <row r="152" spans="2:11" ht="15" customHeight="1" x14ac:dyDescent="0.3">
      <c r="B152" s="230"/>
      <c r="C152" s="253" t="s">
        <v>345</v>
      </c>
      <c r="D152" s="210"/>
      <c r="E152" s="210"/>
      <c r="F152" s="254" t="s">
        <v>346</v>
      </c>
      <c r="G152" s="210"/>
      <c r="H152" s="253" t="s">
        <v>379</v>
      </c>
      <c r="I152" s="253" t="s">
        <v>342</v>
      </c>
      <c r="J152" s="253">
        <v>50</v>
      </c>
      <c r="K152" s="249"/>
    </row>
    <row r="153" spans="2:11" ht="15" customHeight="1" x14ac:dyDescent="0.3">
      <c r="B153" s="230"/>
      <c r="C153" s="253" t="s">
        <v>348</v>
      </c>
      <c r="D153" s="210"/>
      <c r="E153" s="210"/>
      <c r="F153" s="254" t="s">
        <v>340</v>
      </c>
      <c r="G153" s="210"/>
      <c r="H153" s="253" t="s">
        <v>379</v>
      </c>
      <c r="I153" s="253" t="s">
        <v>350</v>
      </c>
      <c r="J153" s="253"/>
      <c r="K153" s="249"/>
    </row>
    <row r="154" spans="2:11" ht="15" customHeight="1" x14ac:dyDescent="0.3">
      <c r="B154" s="230"/>
      <c r="C154" s="253" t="s">
        <v>359</v>
      </c>
      <c r="D154" s="210"/>
      <c r="E154" s="210"/>
      <c r="F154" s="254" t="s">
        <v>346</v>
      </c>
      <c r="G154" s="210"/>
      <c r="H154" s="253" t="s">
        <v>379</v>
      </c>
      <c r="I154" s="253" t="s">
        <v>342</v>
      </c>
      <c r="J154" s="253">
        <v>50</v>
      </c>
      <c r="K154" s="249"/>
    </row>
    <row r="155" spans="2:11" ht="15" customHeight="1" x14ac:dyDescent="0.3">
      <c r="B155" s="230"/>
      <c r="C155" s="253" t="s">
        <v>367</v>
      </c>
      <c r="D155" s="210"/>
      <c r="E155" s="210"/>
      <c r="F155" s="254" t="s">
        <v>346</v>
      </c>
      <c r="G155" s="210"/>
      <c r="H155" s="253" t="s">
        <v>379</v>
      </c>
      <c r="I155" s="253" t="s">
        <v>342</v>
      </c>
      <c r="J155" s="253">
        <v>50</v>
      </c>
      <c r="K155" s="249"/>
    </row>
    <row r="156" spans="2:11" ht="15" customHeight="1" x14ac:dyDescent="0.3">
      <c r="B156" s="230"/>
      <c r="C156" s="253" t="s">
        <v>365</v>
      </c>
      <c r="D156" s="210"/>
      <c r="E156" s="210"/>
      <c r="F156" s="254" t="s">
        <v>346</v>
      </c>
      <c r="G156" s="210"/>
      <c r="H156" s="253" t="s">
        <v>379</v>
      </c>
      <c r="I156" s="253" t="s">
        <v>342</v>
      </c>
      <c r="J156" s="253">
        <v>50</v>
      </c>
      <c r="K156" s="249"/>
    </row>
    <row r="157" spans="2:11" ht="15" customHeight="1" x14ac:dyDescent="0.3">
      <c r="B157" s="230"/>
      <c r="C157" s="253" t="s">
        <v>85</v>
      </c>
      <c r="D157" s="210"/>
      <c r="E157" s="210"/>
      <c r="F157" s="254" t="s">
        <v>340</v>
      </c>
      <c r="G157" s="210"/>
      <c r="H157" s="253" t="s">
        <v>401</v>
      </c>
      <c r="I157" s="253" t="s">
        <v>342</v>
      </c>
      <c r="J157" s="253" t="s">
        <v>402</v>
      </c>
      <c r="K157" s="249"/>
    </row>
    <row r="158" spans="2:11" ht="15" customHeight="1" x14ac:dyDescent="0.3">
      <c r="B158" s="230"/>
      <c r="C158" s="253" t="s">
        <v>310</v>
      </c>
      <c r="D158" s="210"/>
      <c r="E158" s="210"/>
      <c r="F158" s="254" t="s">
        <v>340</v>
      </c>
      <c r="G158" s="210"/>
      <c r="H158" s="253" t="s">
        <v>403</v>
      </c>
      <c r="I158" s="253" t="s">
        <v>374</v>
      </c>
      <c r="J158" s="253"/>
      <c r="K158" s="249"/>
    </row>
    <row r="159" spans="2:11" ht="15" customHeight="1" x14ac:dyDescent="0.3">
      <c r="B159" s="255"/>
      <c r="C159" s="237"/>
      <c r="D159" s="237"/>
      <c r="E159" s="237"/>
      <c r="F159" s="237"/>
      <c r="G159" s="237"/>
      <c r="H159" s="237"/>
      <c r="I159" s="237"/>
      <c r="J159" s="237"/>
      <c r="K159" s="256"/>
    </row>
    <row r="160" spans="2:11" ht="18.75" customHeight="1" x14ac:dyDescent="0.3">
      <c r="B160" s="206"/>
      <c r="C160" s="210"/>
      <c r="D160" s="210"/>
      <c r="E160" s="210"/>
      <c r="F160" s="229"/>
      <c r="G160" s="210"/>
      <c r="H160" s="210"/>
      <c r="I160" s="210"/>
      <c r="J160" s="210"/>
      <c r="K160" s="206"/>
    </row>
    <row r="161" spans="2:11" ht="18.75" customHeight="1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</row>
    <row r="162" spans="2:11" ht="7.5" customHeight="1" x14ac:dyDescent="0.3">
      <c r="B162" s="197"/>
      <c r="C162" s="198"/>
      <c r="D162" s="198"/>
      <c r="E162" s="198"/>
      <c r="F162" s="198"/>
      <c r="G162" s="198"/>
      <c r="H162" s="198"/>
      <c r="I162" s="198"/>
      <c r="J162" s="198"/>
      <c r="K162" s="199"/>
    </row>
    <row r="163" spans="2:11" ht="45" customHeight="1" x14ac:dyDescent="0.3">
      <c r="B163" s="201"/>
      <c r="C163" s="280" t="s">
        <v>404</v>
      </c>
      <c r="D163" s="280"/>
      <c r="E163" s="280"/>
      <c r="F163" s="280"/>
      <c r="G163" s="280"/>
      <c r="H163" s="280"/>
      <c r="I163" s="280"/>
      <c r="J163" s="280"/>
      <c r="K163" s="202"/>
    </row>
    <row r="164" spans="2:11" ht="17.25" customHeight="1" x14ac:dyDescent="0.3">
      <c r="B164" s="201"/>
      <c r="C164" s="222" t="s">
        <v>334</v>
      </c>
      <c r="D164" s="222"/>
      <c r="E164" s="222"/>
      <c r="F164" s="222" t="s">
        <v>335</v>
      </c>
      <c r="G164" s="257"/>
      <c r="H164" s="258" t="s">
        <v>102</v>
      </c>
      <c r="I164" s="258" t="s">
        <v>53</v>
      </c>
      <c r="J164" s="222" t="s">
        <v>336</v>
      </c>
      <c r="K164" s="202"/>
    </row>
    <row r="165" spans="2:11" ht="17.25" customHeight="1" x14ac:dyDescent="0.3">
      <c r="B165" s="203"/>
      <c r="C165" s="224" t="s">
        <v>337</v>
      </c>
      <c r="D165" s="224"/>
      <c r="E165" s="224"/>
      <c r="F165" s="225" t="s">
        <v>338</v>
      </c>
      <c r="G165" s="259"/>
      <c r="H165" s="260"/>
      <c r="I165" s="260"/>
      <c r="J165" s="224" t="s">
        <v>339</v>
      </c>
      <c r="K165" s="204"/>
    </row>
    <row r="166" spans="2:11" ht="5.25" customHeight="1" x14ac:dyDescent="0.3">
      <c r="B166" s="230"/>
      <c r="C166" s="227"/>
      <c r="D166" s="227"/>
      <c r="E166" s="227"/>
      <c r="F166" s="227"/>
      <c r="G166" s="228"/>
      <c r="H166" s="227"/>
      <c r="I166" s="227"/>
      <c r="J166" s="227"/>
      <c r="K166" s="249"/>
    </row>
    <row r="167" spans="2:11" ht="15" customHeight="1" x14ac:dyDescent="0.3">
      <c r="B167" s="230"/>
      <c r="C167" s="210" t="s">
        <v>343</v>
      </c>
      <c r="D167" s="210"/>
      <c r="E167" s="210"/>
      <c r="F167" s="229" t="s">
        <v>340</v>
      </c>
      <c r="G167" s="210"/>
      <c r="H167" s="210" t="s">
        <v>379</v>
      </c>
      <c r="I167" s="210" t="s">
        <v>342</v>
      </c>
      <c r="J167" s="210">
        <v>120</v>
      </c>
      <c r="K167" s="249"/>
    </row>
    <row r="168" spans="2:11" ht="15" customHeight="1" x14ac:dyDescent="0.3">
      <c r="B168" s="230"/>
      <c r="C168" s="210" t="s">
        <v>388</v>
      </c>
      <c r="D168" s="210"/>
      <c r="E168" s="210"/>
      <c r="F168" s="229" t="s">
        <v>340</v>
      </c>
      <c r="G168" s="210"/>
      <c r="H168" s="210" t="s">
        <v>389</v>
      </c>
      <c r="I168" s="210" t="s">
        <v>342</v>
      </c>
      <c r="J168" s="210" t="s">
        <v>390</v>
      </c>
      <c r="K168" s="249"/>
    </row>
    <row r="169" spans="2:11" ht="15" customHeight="1" x14ac:dyDescent="0.3">
      <c r="B169" s="230"/>
      <c r="C169" s="210" t="s">
        <v>289</v>
      </c>
      <c r="D169" s="210"/>
      <c r="E169" s="210"/>
      <c r="F169" s="229" t="s">
        <v>340</v>
      </c>
      <c r="G169" s="210"/>
      <c r="H169" s="210" t="s">
        <v>405</v>
      </c>
      <c r="I169" s="210" t="s">
        <v>342</v>
      </c>
      <c r="J169" s="210" t="s">
        <v>390</v>
      </c>
      <c r="K169" s="249"/>
    </row>
    <row r="170" spans="2:11" ht="15" customHeight="1" x14ac:dyDescent="0.3">
      <c r="B170" s="230"/>
      <c r="C170" s="210" t="s">
        <v>345</v>
      </c>
      <c r="D170" s="210"/>
      <c r="E170" s="210"/>
      <c r="F170" s="229" t="s">
        <v>346</v>
      </c>
      <c r="G170" s="210"/>
      <c r="H170" s="210" t="s">
        <v>405</v>
      </c>
      <c r="I170" s="210" t="s">
        <v>342</v>
      </c>
      <c r="J170" s="210">
        <v>50</v>
      </c>
      <c r="K170" s="249"/>
    </row>
    <row r="171" spans="2:11" ht="15" customHeight="1" x14ac:dyDescent="0.3">
      <c r="B171" s="230"/>
      <c r="C171" s="210" t="s">
        <v>348</v>
      </c>
      <c r="D171" s="210"/>
      <c r="E171" s="210"/>
      <c r="F171" s="229" t="s">
        <v>340</v>
      </c>
      <c r="G171" s="210"/>
      <c r="H171" s="210" t="s">
        <v>405</v>
      </c>
      <c r="I171" s="210" t="s">
        <v>350</v>
      </c>
      <c r="J171" s="210"/>
      <c r="K171" s="249"/>
    </row>
    <row r="172" spans="2:11" ht="15" customHeight="1" x14ac:dyDescent="0.3">
      <c r="B172" s="230"/>
      <c r="C172" s="210" t="s">
        <v>359</v>
      </c>
      <c r="D172" s="210"/>
      <c r="E172" s="210"/>
      <c r="F172" s="229" t="s">
        <v>346</v>
      </c>
      <c r="G172" s="210"/>
      <c r="H172" s="210" t="s">
        <v>405</v>
      </c>
      <c r="I172" s="210" t="s">
        <v>342</v>
      </c>
      <c r="J172" s="210">
        <v>50</v>
      </c>
      <c r="K172" s="249"/>
    </row>
    <row r="173" spans="2:11" ht="15" customHeight="1" x14ac:dyDescent="0.3">
      <c r="B173" s="230"/>
      <c r="C173" s="210" t="s">
        <v>367</v>
      </c>
      <c r="D173" s="210"/>
      <c r="E173" s="210"/>
      <c r="F173" s="229" t="s">
        <v>346</v>
      </c>
      <c r="G173" s="210"/>
      <c r="H173" s="210" t="s">
        <v>405</v>
      </c>
      <c r="I173" s="210" t="s">
        <v>342</v>
      </c>
      <c r="J173" s="210">
        <v>50</v>
      </c>
      <c r="K173" s="249"/>
    </row>
    <row r="174" spans="2:11" ht="15" customHeight="1" x14ac:dyDescent="0.3">
      <c r="B174" s="230"/>
      <c r="C174" s="210" t="s">
        <v>365</v>
      </c>
      <c r="D174" s="210"/>
      <c r="E174" s="210"/>
      <c r="F174" s="229" t="s">
        <v>346</v>
      </c>
      <c r="G174" s="210"/>
      <c r="H174" s="210" t="s">
        <v>405</v>
      </c>
      <c r="I174" s="210" t="s">
        <v>342</v>
      </c>
      <c r="J174" s="210">
        <v>50</v>
      </c>
      <c r="K174" s="249"/>
    </row>
    <row r="175" spans="2:11" ht="15" customHeight="1" x14ac:dyDescent="0.3">
      <c r="B175" s="230"/>
      <c r="C175" s="210" t="s">
        <v>101</v>
      </c>
      <c r="D175" s="210"/>
      <c r="E175" s="210"/>
      <c r="F175" s="229" t="s">
        <v>340</v>
      </c>
      <c r="G175" s="210"/>
      <c r="H175" s="210" t="s">
        <v>406</v>
      </c>
      <c r="I175" s="210" t="s">
        <v>407</v>
      </c>
      <c r="J175" s="210"/>
      <c r="K175" s="249"/>
    </row>
    <row r="176" spans="2:11" ht="15" customHeight="1" x14ac:dyDescent="0.3">
      <c r="B176" s="230"/>
      <c r="C176" s="210" t="s">
        <v>53</v>
      </c>
      <c r="D176" s="210"/>
      <c r="E176" s="210"/>
      <c r="F176" s="229" t="s">
        <v>340</v>
      </c>
      <c r="G176" s="210"/>
      <c r="H176" s="210" t="s">
        <v>408</v>
      </c>
      <c r="I176" s="210" t="s">
        <v>409</v>
      </c>
      <c r="J176" s="210">
        <v>1</v>
      </c>
      <c r="K176" s="249"/>
    </row>
    <row r="177" spans="2:11" ht="15" customHeight="1" x14ac:dyDescent="0.3">
      <c r="B177" s="230"/>
      <c r="C177" s="210" t="s">
        <v>49</v>
      </c>
      <c r="D177" s="210"/>
      <c r="E177" s="210"/>
      <c r="F177" s="229" t="s">
        <v>340</v>
      </c>
      <c r="G177" s="210"/>
      <c r="H177" s="210" t="s">
        <v>410</v>
      </c>
      <c r="I177" s="210" t="s">
        <v>342</v>
      </c>
      <c r="J177" s="210">
        <v>20</v>
      </c>
      <c r="K177" s="249"/>
    </row>
    <row r="178" spans="2:11" ht="15" customHeight="1" x14ac:dyDescent="0.3">
      <c r="B178" s="230"/>
      <c r="C178" s="210" t="s">
        <v>102</v>
      </c>
      <c r="D178" s="210"/>
      <c r="E178" s="210"/>
      <c r="F178" s="229" t="s">
        <v>340</v>
      </c>
      <c r="G178" s="210"/>
      <c r="H178" s="210" t="s">
        <v>411</v>
      </c>
      <c r="I178" s="210" t="s">
        <v>342</v>
      </c>
      <c r="J178" s="210">
        <v>255</v>
      </c>
      <c r="K178" s="249"/>
    </row>
    <row r="179" spans="2:11" ht="15" customHeight="1" x14ac:dyDescent="0.3">
      <c r="B179" s="230"/>
      <c r="C179" s="210" t="s">
        <v>103</v>
      </c>
      <c r="D179" s="210"/>
      <c r="E179" s="210"/>
      <c r="F179" s="229" t="s">
        <v>340</v>
      </c>
      <c r="G179" s="210"/>
      <c r="H179" s="210" t="s">
        <v>305</v>
      </c>
      <c r="I179" s="210" t="s">
        <v>342</v>
      </c>
      <c r="J179" s="210">
        <v>10</v>
      </c>
      <c r="K179" s="249"/>
    </row>
    <row r="180" spans="2:11" ht="15" customHeight="1" x14ac:dyDescent="0.3">
      <c r="B180" s="230"/>
      <c r="C180" s="210" t="s">
        <v>104</v>
      </c>
      <c r="D180" s="210"/>
      <c r="E180" s="210"/>
      <c r="F180" s="229" t="s">
        <v>340</v>
      </c>
      <c r="G180" s="210"/>
      <c r="H180" s="210" t="s">
        <v>412</v>
      </c>
      <c r="I180" s="210" t="s">
        <v>374</v>
      </c>
      <c r="J180" s="210"/>
      <c r="K180" s="249"/>
    </row>
    <row r="181" spans="2:11" ht="15" customHeight="1" x14ac:dyDescent="0.3">
      <c r="B181" s="230"/>
      <c r="C181" s="210" t="s">
        <v>413</v>
      </c>
      <c r="D181" s="210"/>
      <c r="E181" s="210"/>
      <c r="F181" s="229" t="s">
        <v>340</v>
      </c>
      <c r="G181" s="210"/>
      <c r="H181" s="210" t="s">
        <v>414</v>
      </c>
      <c r="I181" s="210" t="s">
        <v>374</v>
      </c>
      <c r="J181" s="210"/>
      <c r="K181" s="249"/>
    </row>
    <row r="182" spans="2:11" ht="15" customHeight="1" x14ac:dyDescent="0.3">
      <c r="B182" s="230"/>
      <c r="C182" s="210" t="s">
        <v>310</v>
      </c>
      <c r="D182" s="210"/>
      <c r="E182" s="210"/>
      <c r="F182" s="229" t="s">
        <v>340</v>
      </c>
      <c r="G182" s="210"/>
      <c r="H182" s="210" t="s">
        <v>415</v>
      </c>
      <c r="I182" s="210" t="s">
        <v>374</v>
      </c>
      <c r="J182" s="210"/>
      <c r="K182" s="249"/>
    </row>
    <row r="183" spans="2:11" ht="15" customHeight="1" x14ac:dyDescent="0.3">
      <c r="B183" s="230"/>
      <c r="C183" s="210" t="s">
        <v>106</v>
      </c>
      <c r="D183" s="210"/>
      <c r="E183" s="210"/>
      <c r="F183" s="229" t="s">
        <v>346</v>
      </c>
      <c r="G183" s="210"/>
      <c r="H183" s="210" t="s">
        <v>416</v>
      </c>
      <c r="I183" s="210" t="s">
        <v>342</v>
      </c>
      <c r="J183" s="210">
        <v>50</v>
      </c>
      <c r="K183" s="249"/>
    </row>
    <row r="184" spans="2:11" ht="15" customHeight="1" x14ac:dyDescent="0.3">
      <c r="B184" s="230"/>
      <c r="C184" s="210" t="s">
        <v>417</v>
      </c>
      <c r="D184" s="210"/>
      <c r="E184" s="210"/>
      <c r="F184" s="229" t="s">
        <v>346</v>
      </c>
      <c r="G184" s="210"/>
      <c r="H184" s="210" t="s">
        <v>418</v>
      </c>
      <c r="I184" s="210" t="s">
        <v>419</v>
      </c>
      <c r="J184" s="210"/>
      <c r="K184" s="249"/>
    </row>
    <row r="185" spans="2:11" ht="15" customHeight="1" x14ac:dyDescent="0.3">
      <c r="B185" s="230"/>
      <c r="C185" s="210" t="s">
        <v>420</v>
      </c>
      <c r="D185" s="210"/>
      <c r="E185" s="210"/>
      <c r="F185" s="229" t="s">
        <v>346</v>
      </c>
      <c r="G185" s="210"/>
      <c r="H185" s="210" t="s">
        <v>421</v>
      </c>
      <c r="I185" s="210" t="s">
        <v>419</v>
      </c>
      <c r="J185" s="210"/>
      <c r="K185" s="249"/>
    </row>
    <row r="186" spans="2:11" ht="15" customHeight="1" x14ac:dyDescent="0.3">
      <c r="B186" s="230"/>
      <c r="C186" s="210" t="s">
        <v>422</v>
      </c>
      <c r="D186" s="210"/>
      <c r="E186" s="210"/>
      <c r="F186" s="229" t="s">
        <v>346</v>
      </c>
      <c r="G186" s="210"/>
      <c r="H186" s="210" t="s">
        <v>423</v>
      </c>
      <c r="I186" s="210" t="s">
        <v>419</v>
      </c>
      <c r="J186" s="210"/>
      <c r="K186" s="249"/>
    </row>
    <row r="187" spans="2:11" ht="15" customHeight="1" x14ac:dyDescent="0.3">
      <c r="B187" s="230"/>
      <c r="C187" s="215" t="s">
        <v>424</v>
      </c>
      <c r="D187" s="210"/>
      <c r="E187" s="210"/>
      <c r="F187" s="229" t="s">
        <v>346</v>
      </c>
      <c r="G187" s="210"/>
      <c r="H187" s="210" t="s">
        <v>425</v>
      </c>
      <c r="I187" s="210" t="s">
        <v>426</v>
      </c>
      <c r="J187" s="261" t="s">
        <v>427</v>
      </c>
      <c r="K187" s="249"/>
    </row>
    <row r="188" spans="2:11" ht="15" customHeight="1" x14ac:dyDescent="0.3">
      <c r="B188" s="230"/>
      <c r="C188" s="215" t="s">
        <v>36</v>
      </c>
      <c r="D188" s="210"/>
      <c r="E188" s="210"/>
      <c r="F188" s="229" t="s">
        <v>340</v>
      </c>
      <c r="G188" s="210"/>
      <c r="H188" s="206" t="s">
        <v>428</v>
      </c>
      <c r="I188" s="210" t="s">
        <v>429</v>
      </c>
      <c r="J188" s="210"/>
      <c r="K188" s="249"/>
    </row>
    <row r="189" spans="2:11" ht="15" customHeight="1" x14ac:dyDescent="0.3">
      <c r="B189" s="230"/>
      <c r="C189" s="215" t="s">
        <v>430</v>
      </c>
      <c r="D189" s="210"/>
      <c r="E189" s="210"/>
      <c r="F189" s="229" t="s">
        <v>340</v>
      </c>
      <c r="G189" s="210"/>
      <c r="H189" s="210" t="s">
        <v>431</v>
      </c>
      <c r="I189" s="210" t="s">
        <v>374</v>
      </c>
      <c r="J189" s="210"/>
      <c r="K189" s="249"/>
    </row>
    <row r="190" spans="2:11" ht="15" customHeight="1" x14ac:dyDescent="0.3">
      <c r="B190" s="230"/>
      <c r="C190" s="215" t="s">
        <v>432</v>
      </c>
      <c r="D190" s="210"/>
      <c r="E190" s="210"/>
      <c r="F190" s="229" t="s">
        <v>340</v>
      </c>
      <c r="G190" s="210"/>
      <c r="H190" s="210" t="s">
        <v>433</v>
      </c>
      <c r="I190" s="210" t="s">
        <v>374</v>
      </c>
      <c r="J190" s="210"/>
      <c r="K190" s="249"/>
    </row>
    <row r="191" spans="2:11" ht="15" customHeight="1" x14ac:dyDescent="0.3">
      <c r="B191" s="230"/>
      <c r="C191" s="215" t="s">
        <v>434</v>
      </c>
      <c r="D191" s="210"/>
      <c r="E191" s="210"/>
      <c r="F191" s="229" t="s">
        <v>346</v>
      </c>
      <c r="G191" s="210"/>
      <c r="H191" s="210" t="s">
        <v>435</v>
      </c>
      <c r="I191" s="210" t="s">
        <v>374</v>
      </c>
      <c r="J191" s="210"/>
      <c r="K191" s="249"/>
    </row>
    <row r="192" spans="2:11" ht="15" customHeight="1" x14ac:dyDescent="0.3">
      <c r="B192" s="255"/>
      <c r="C192" s="262"/>
      <c r="D192" s="237"/>
      <c r="E192" s="237"/>
      <c r="F192" s="237"/>
      <c r="G192" s="237"/>
      <c r="H192" s="237"/>
      <c r="I192" s="237"/>
      <c r="J192" s="237"/>
      <c r="K192" s="256"/>
    </row>
    <row r="193" spans="2:11" ht="18.75" customHeight="1" x14ac:dyDescent="0.3">
      <c r="B193" s="206"/>
      <c r="C193" s="210"/>
      <c r="D193" s="210"/>
      <c r="E193" s="210"/>
      <c r="F193" s="229"/>
      <c r="G193" s="210"/>
      <c r="H193" s="210"/>
      <c r="I193" s="210"/>
      <c r="J193" s="210"/>
      <c r="K193" s="206"/>
    </row>
    <row r="194" spans="2:11" ht="18.75" customHeight="1" x14ac:dyDescent="0.3">
      <c r="B194" s="206"/>
      <c r="C194" s="210"/>
      <c r="D194" s="210"/>
      <c r="E194" s="210"/>
      <c r="F194" s="229"/>
      <c r="G194" s="210"/>
      <c r="H194" s="210"/>
      <c r="I194" s="210"/>
      <c r="J194" s="210"/>
      <c r="K194" s="206"/>
    </row>
    <row r="195" spans="2:11" ht="18.75" customHeight="1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</row>
    <row r="196" spans="2:11" ht="13.5" customHeight="1" x14ac:dyDescent="0.3">
      <c r="B196" s="197"/>
      <c r="C196" s="198"/>
      <c r="D196" s="198"/>
      <c r="E196" s="198"/>
      <c r="F196" s="198"/>
      <c r="G196" s="198"/>
      <c r="H196" s="198"/>
      <c r="I196" s="198"/>
      <c r="J196" s="198"/>
      <c r="K196" s="199"/>
    </row>
    <row r="197" spans="2:11" ht="21" customHeight="1" x14ac:dyDescent="0.3">
      <c r="B197" s="201"/>
      <c r="C197" s="280" t="s">
        <v>436</v>
      </c>
      <c r="D197" s="280"/>
      <c r="E197" s="280"/>
      <c r="F197" s="280"/>
      <c r="G197" s="280"/>
      <c r="H197" s="280"/>
      <c r="I197" s="280"/>
      <c r="J197" s="280"/>
      <c r="K197" s="202"/>
    </row>
    <row r="198" spans="2:11" ht="25.5" customHeight="1" x14ac:dyDescent="0.3">
      <c r="B198" s="201"/>
      <c r="C198" s="263" t="s">
        <v>437</v>
      </c>
      <c r="D198" s="263"/>
      <c r="E198" s="263"/>
      <c r="F198" s="263" t="s">
        <v>438</v>
      </c>
      <c r="G198" s="264"/>
      <c r="H198" s="285" t="s">
        <v>439</v>
      </c>
      <c r="I198" s="285"/>
      <c r="J198" s="285"/>
      <c r="K198" s="202"/>
    </row>
    <row r="199" spans="2:11" ht="5.25" customHeight="1" x14ac:dyDescent="0.3">
      <c r="B199" s="230"/>
      <c r="C199" s="227"/>
      <c r="D199" s="227"/>
      <c r="E199" s="227"/>
      <c r="F199" s="227"/>
      <c r="G199" s="210"/>
      <c r="H199" s="227"/>
      <c r="I199" s="227"/>
      <c r="J199" s="227"/>
      <c r="K199" s="249"/>
    </row>
    <row r="200" spans="2:11" ht="15" customHeight="1" x14ac:dyDescent="0.3">
      <c r="B200" s="230"/>
      <c r="C200" s="210" t="s">
        <v>429</v>
      </c>
      <c r="D200" s="210"/>
      <c r="E200" s="210"/>
      <c r="F200" s="229" t="s">
        <v>37</v>
      </c>
      <c r="G200" s="210"/>
      <c r="H200" s="286" t="s">
        <v>440</v>
      </c>
      <c r="I200" s="286"/>
      <c r="J200" s="286"/>
      <c r="K200" s="249"/>
    </row>
    <row r="201" spans="2:11" ht="15" customHeight="1" x14ac:dyDescent="0.3">
      <c r="B201" s="230"/>
      <c r="C201" s="234"/>
      <c r="D201" s="210"/>
      <c r="E201" s="210"/>
      <c r="F201" s="229" t="s">
        <v>38</v>
      </c>
      <c r="G201" s="210"/>
      <c r="H201" s="286" t="s">
        <v>441</v>
      </c>
      <c r="I201" s="286"/>
      <c r="J201" s="286"/>
      <c r="K201" s="249"/>
    </row>
    <row r="202" spans="2:11" ht="15" customHeight="1" x14ac:dyDescent="0.3">
      <c r="B202" s="230"/>
      <c r="C202" s="234"/>
      <c r="D202" s="210"/>
      <c r="E202" s="210"/>
      <c r="F202" s="229" t="s">
        <v>41</v>
      </c>
      <c r="G202" s="210"/>
      <c r="H202" s="286" t="s">
        <v>442</v>
      </c>
      <c r="I202" s="286"/>
      <c r="J202" s="286"/>
      <c r="K202" s="249"/>
    </row>
    <row r="203" spans="2:11" ht="15" customHeight="1" x14ac:dyDescent="0.3">
      <c r="B203" s="230"/>
      <c r="C203" s="210"/>
      <c r="D203" s="210"/>
      <c r="E203" s="210"/>
      <c r="F203" s="229" t="s">
        <v>39</v>
      </c>
      <c r="G203" s="210"/>
      <c r="H203" s="286" t="s">
        <v>443</v>
      </c>
      <c r="I203" s="286"/>
      <c r="J203" s="286"/>
      <c r="K203" s="249"/>
    </row>
    <row r="204" spans="2:11" ht="15" customHeight="1" x14ac:dyDescent="0.3">
      <c r="B204" s="230"/>
      <c r="C204" s="210"/>
      <c r="D204" s="210"/>
      <c r="E204" s="210"/>
      <c r="F204" s="229" t="s">
        <v>40</v>
      </c>
      <c r="G204" s="210"/>
      <c r="H204" s="286" t="s">
        <v>444</v>
      </c>
      <c r="I204" s="286"/>
      <c r="J204" s="286"/>
      <c r="K204" s="249"/>
    </row>
    <row r="205" spans="2:11" ht="15" customHeight="1" x14ac:dyDescent="0.3">
      <c r="B205" s="230"/>
      <c r="C205" s="210"/>
      <c r="D205" s="210"/>
      <c r="E205" s="210"/>
      <c r="F205" s="229"/>
      <c r="G205" s="210"/>
      <c r="H205" s="210"/>
      <c r="I205" s="210"/>
      <c r="J205" s="210"/>
      <c r="K205" s="249"/>
    </row>
    <row r="206" spans="2:11" ht="15" customHeight="1" x14ac:dyDescent="0.3">
      <c r="B206" s="230"/>
      <c r="C206" s="210" t="s">
        <v>386</v>
      </c>
      <c r="D206" s="210"/>
      <c r="E206" s="210"/>
      <c r="F206" s="229" t="s">
        <v>73</v>
      </c>
      <c r="G206" s="210"/>
      <c r="H206" s="286" t="s">
        <v>445</v>
      </c>
      <c r="I206" s="286"/>
      <c r="J206" s="286"/>
      <c r="K206" s="249"/>
    </row>
    <row r="207" spans="2:11" ht="15" customHeight="1" x14ac:dyDescent="0.3">
      <c r="B207" s="230"/>
      <c r="C207" s="234"/>
      <c r="D207" s="210"/>
      <c r="E207" s="210"/>
      <c r="F207" s="229" t="s">
        <v>283</v>
      </c>
      <c r="G207" s="210"/>
      <c r="H207" s="286" t="s">
        <v>284</v>
      </c>
      <c r="I207" s="286"/>
      <c r="J207" s="286"/>
      <c r="K207" s="249"/>
    </row>
    <row r="208" spans="2:11" ht="15" customHeight="1" x14ac:dyDescent="0.3">
      <c r="B208" s="230"/>
      <c r="C208" s="210"/>
      <c r="D208" s="210"/>
      <c r="E208" s="210"/>
      <c r="F208" s="229" t="s">
        <v>281</v>
      </c>
      <c r="G208" s="210"/>
      <c r="H208" s="286" t="s">
        <v>446</v>
      </c>
      <c r="I208" s="286"/>
      <c r="J208" s="286"/>
      <c r="K208" s="249"/>
    </row>
    <row r="209" spans="2:11" ht="15" customHeight="1" x14ac:dyDescent="0.3">
      <c r="B209" s="265"/>
      <c r="C209" s="234"/>
      <c r="D209" s="234"/>
      <c r="E209" s="234"/>
      <c r="F209" s="229" t="s">
        <v>285</v>
      </c>
      <c r="G209" s="215"/>
      <c r="H209" s="287" t="s">
        <v>286</v>
      </c>
      <c r="I209" s="287"/>
      <c r="J209" s="287"/>
      <c r="K209" s="266"/>
    </row>
    <row r="210" spans="2:11" ht="15" customHeight="1" x14ac:dyDescent="0.3">
      <c r="B210" s="265"/>
      <c r="C210" s="234"/>
      <c r="D210" s="234"/>
      <c r="E210" s="234"/>
      <c r="F210" s="229" t="s">
        <v>287</v>
      </c>
      <c r="G210" s="215"/>
      <c r="H210" s="287" t="s">
        <v>447</v>
      </c>
      <c r="I210" s="287"/>
      <c r="J210" s="287"/>
      <c r="K210" s="266"/>
    </row>
    <row r="211" spans="2:11" ht="15" customHeight="1" x14ac:dyDescent="0.3">
      <c r="B211" s="265"/>
      <c r="C211" s="234"/>
      <c r="D211" s="234"/>
      <c r="E211" s="234"/>
      <c r="F211" s="267"/>
      <c r="G211" s="215"/>
      <c r="H211" s="268"/>
      <c r="I211" s="268"/>
      <c r="J211" s="268"/>
      <c r="K211" s="266"/>
    </row>
    <row r="212" spans="2:11" ht="15" customHeight="1" x14ac:dyDescent="0.3">
      <c r="B212" s="265"/>
      <c r="C212" s="210" t="s">
        <v>409</v>
      </c>
      <c r="D212" s="234"/>
      <c r="E212" s="234"/>
      <c r="F212" s="229">
        <v>1</v>
      </c>
      <c r="G212" s="215"/>
      <c r="H212" s="287" t="s">
        <v>448</v>
      </c>
      <c r="I212" s="287"/>
      <c r="J212" s="287"/>
      <c r="K212" s="266"/>
    </row>
    <row r="213" spans="2:11" ht="15" customHeight="1" x14ac:dyDescent="0.3">
      <c r="B213" s="265"/>
      <c r="C213" s="234"/>
      <c r="D213" s="234"/>
      <c r="E213" s="234"/>
      <c r="F213" s="229">
        <v>2</v>
      </c>
      <c r="G213" s="215"/>
      <c r="H213" s="287" t="s">
        <v>449</v>
      </c>
      <c r="I213" s="287"/>
      <c r="J213" s="287"/>
      <c r="K213" s="266"/>
    </row>
    <row r="214" spans="2:11" ht="15" customHeight="1" x14ac:dyDescent="0.3">
      <c r="B214" s="265"/>
      <c r="C214" s="234"/>
      <c r="D214" s="234"/>
      <c r="E214" s="234"/>
      <c r="F214" s="229">
        <v>3</v>
      </c>
      <c r="G214" s="215"/>
      <c r="H214" s="287" t="s">
        <v>450</v>
      </c>
      <c r="I214" s="287"/>
      <c r="J214" s="287"/>
      <c r="K214" s="266"/>
    </row>
    <row r="215" spans="2:11" ht="15" customHeight="1" x14ac:dyDescent="0.3">
      <c r="B215" s="265"/>
      <c r="C215" s="234"/>
      <c r="D215" s="234"/>
      <c r="E215" s="234"/>
      <c r="F215" s="229">
        <v>4</v>
      </c>
      <c r="G215" s="215"/>
      <c r="H215" s="287" t="s">
        <v>451</v>
      </c>
      <c r="I215" s="287"/>
      <c r="J215" s="287"/>
      <c r="K215" s="266"/>
    </row>
    <row r="216" spans="2:11" ht="12.75" customHeight="1" x14ac:dyDescent="0.3">
      <c r="B216" s="269"/>
      <c r="C216" s="270"/>
      <c r="D216" s="270"/>
      <c r="E216" s="270"/>
      <c r="F216" s="270"/>
      <c r="G216" s="270"/>
      <c r="H216" s="270"/>
      <c r="I216" s="270"/>
      <c r="J216" s="270"/>
      <c r="K216" s="271"/>
    </row>
  </sheetData>
  <mergeCells count="77">
    <mergeCell ref="H214:J214"/>
    <mergeCell ref="H215:J215"/>
    <mergeCell ref="H208:J208"/>
    <mergeCell ref="H209:J209"/>
    <mergeCell ref="H210:J210"/>
    <mergeCell ref="H212:J212"/>
    <mergeCell ref="H213:J213"/>
    <mergeCell ref="H202:J202"/>
    <mergeCell ref="H203:J203"/>
    <mergeCell ref="H204:J204"/>
    <mergeCell ref="H206:J206"/>
    <mergeCell ref="H207:J207"/>
    <mergeCell ref="C163:J163"/>
    <mergeCell ref="C197:J197"/>
    <mergeCell ref="H198:J198"/>
    <mergeCell ref="H200:J200"/>
    <mergeCell ref="H201:J201"/>
    <mergeCell ref="D68:J68"/>
    <mergeCell ref="C73:J73"/>
    <mergeCell ref="C100:J100"/>
    <mergeCell ref="C120:J120"/>
    <mergeCell ref="C145:J145"/>
    <mergeCell ref="D63:J63"/>
    <mergeCell ref="D64:J64"/>
    <mergeCell ref="D65:J65"/>
    <mergeCell ref="D66:J66"/>
    <mergeCell ref="D67:J67"/>
    <mergeCell ref="D57:J57"/>
    <mergeCell ref="D58:J58"/>
    <mergeCell ref="D59:J59"/>
    <mergeCell ref="D60:J60"/>
    <mergeCell ref="D61:J61"/>
    <mergeCell ref="C50:J50"/>
    <mergeCell ref="C52:J52"/>
    <mergeCell ref="C53:J53"/>
    <mergeCell ref="C55:J55"/>
    <mergeCell ref="D56:J56"/>
    <mergeCell ref="D45:J45"/>
    <mergeCell ref="E46:J46"/>
    <mergeCell ref="E47:J47"/>
    <mergeCell ref="E48:J48"/>
    <mergeCell ref="D49:J49"/>
    <mergeCell ref="G39:J39"/>
    <mergeCell ref="G40:J40"/>
    <mergeCell ref="G41:J41"/>
    <mergeCell ref="G42:J42"/>
    <mergeCell ref="G43:J43"/>
    <mergeCell ref="G34:J34"/>
    <mergeCell ref="G35:J35"/>
    <mergeCell ref="G36:J36"/>
    <mergeCell ref="G37:J37"/>
    <mergeCell ref="G38:J38"/>
    <mergeCell ref="D28:J28"/>
    <mergeCell ref="D29:J29"/>
    <mergeCell ref="D31:J31"/>
    <mergeCell ref="D32:J32"/>
    <mergeCell ref="D33:J33"/>
    <mergeCell ref="F21:J21"/>
    <mergeCell ref="C23:J23"/>
    <mergeCell ref="C24:J24"/>
    <mergeCell ref="D25:J25"/>
    <mergeCell ref="D26:J26"/>
    <mergeCell ref="F16:J16"/>
    <mergeCell ref="F17:J17"/>
    <mergeCell ref="F18:J18"/>
    <mergeCell ref="F19:J19"/>
    <mergeCell ref="F20:J20"/>
    <mergeCell ref="D10:J10"/>
    <mergeCell ref="D11:J11"/>
    <mergeCell ref="D13:J13"/>
    <mergeCell ref="D14:J14"/>
    <mergeCell ref="D15:J15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Rekapitulace stavby</vt:lpstr>
      <vt:lpstr>035 - Stanoviště kontejne...</vt:lpstr>
      <vt:lpstr>Pokyny pro vyplnění</vt:lpstr>
      <vt:lpstr>'035 - Stanoviště kontejne...'!_FilterDatabase_0</vt:lpstr>
      <vt:lpstr>'035 - Stanoviště kontejne...'!_FiltrDatabaze</vt:lpstr>
      <vt:lpstr>'035 - Stanoviště kontejne...'!Názvy_tisku</vt:lpstr>
      <vt:lpstr>'Rekapitulace stavby'!Názvy_tisku</vt:lpstr>
      <vt:lpstr>'035 - Stanoviště kontejne...'!Print_Area_0</vt:lpstr>
      <vt:lpstr>'Pokyny pro vyplnění'!Print_Area_0</vt:lpstr>
      <vt:lpstr>'Rekapitulace stavby'!Print_Area_0</vt:lpstr>
      <vt:lpstr>'035 - Stanoviště kontejne...'!Print_Titles_0</vt:lpstr>
      <vt:lpstr>'Rekapitulace stavby'!Print_Titles_0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jirina-PC\jirina</dc:creator>
  <cp:lastModifiedBy>Berger Jiří</cp:lastModifiedBy>
  <cp:revision>0</cp:revision>
  <dcterms:created xsi:type="dcterms:W3CDTF">2019-02-22T07:42:33Z</dcterms:created>
  <dcterms:modified xsi:type="dcterms:W3CDTF">2019-05-10T11:36:30Z</dcterms:modified>
</cp:coreProperties>
</file>