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9375"/>
  </bookViews>
  <sheets>
    <sheet name="vodovody-Příloha C1" sheetId="7" r:id="rId1"/>
    <sheet name="kanalizace-Příloha C.2" sheetId="6" r:id="rId2"/>
    <sheet name="kanalizace-Příloha C.3" sheetId="9" r:id="rId3"/>
    <sheet name="List1" sheetId="8" r:id="rId4"/>
  </sheets>
  <calcPr calcId="125725"/>
</workbook>
</file>

<file path=xl/calcChain.xml><?xml version="1.0" encoding="utf-8"?>
<calcChain xmlns="http://schemas.openxmlformats.org/spreadsheetml/2006/main">
  <c r="O13" i="9"/>
  <c r="H13"/>
  <c r="G13"/>
  <c r="E9"/>
  <c r="E13" s="1"/>
  <c r="N38" i="7"/>
  <c r="M38"/>
  <c r="G38"/>
  <c r="H36"/>
  <c r="H35"/>
  <c r="H31"/>
  <c r="E31"/>
  <c r="H28"/>
  <c r="E28"/>
  <c r="H27"/>
  <c r="H26"/>
  <c r="H22"/>
  <c r="H21"/>
  <c r="H12"/>
  <c r="H11"/>
  <c r="H10"/>
  <c r="H9"/>
  <c r="H7"/>
  <c r="E7"/>
  <c r="E38" s="1"/>
  <c r="H6"/>
  <c r="H38" s="1"/>
  <c r="O33" i="6"/>
  <c r="G33"/>
  <c r="E32"/>
  <c r="E31"/>
  <c r="E30"/>
  <c r="E29"/>
  <c r="H17"/>
  <c r="E17" s="1"/>
  <c r="E16"/>
  <c r="H9"/>
  <c r="E8"/>
  <c r="H33" l="1"/>
  <c r="E9"/>
  <c r="E33" s="1"/>
</calcChain>
</file>

<file path=xl/sharedStrings.xml><?xml version="1.0" encoding="utf-8"?>
<sst xmlns="http://schemas.openxmlformats.org/spreadsheetml/2006/main" count="209" uniqueCount="147">
  <si>
    <t>SOP</t>
  </si>
  <si>
    <t>1008/SOP/NJ/2010</t>
  </si>
  <si>
    <t>1208/SOP/NJ/2012</t>
  </si>
  <si>
    <t>1421/SOP/NJ/2013</t>
  </si>
  <si>
    <t>1421/SOP/NJ/2018/D1</t>
  </si>
  <si>
    <t>335/SOP/NJ/2007</t>
  </si>
  <si>
    <t>39/SOP/NJ/2007</t>
  </si>
  <si>
    <t>40/SOP/NJ/2007</t>
  </si>
  <si>
    <t>42/SOP/NJ/2007</t>
  </si>
  <si>
    <t>42/SOP/NJ/2015/D1</t>
  </si>
  <si>
    <t>44/SOP/NJ/2007</t>
  </si>
  <si>
    <t>45/SOP/NJ/2007</t>
  </si>
  <si>
    <t>608/SOP/NJ/2008</t>
  </si>
  <si>
    <t>608/SOP/NJ/2009/D1</t>
  </si>
  <si>
    <t>1213/SOP/NJ/2012</t>
  </si>
  <si>
    <t>257/SOP/NJ/2007</t>
  </si>
  <si>
    <t>41/SOP/NJ/2007</t>
  </si>
  <si>
    <t>43/SOP/NJ/2007</t>
  </si>
  <si>
    <t>46/SOP/NJ/2007</t>
  </si>
  <si>
    <t>777/SOP/NJ/2009</t>
  </si>
  <si>
    <t>823/SOP/NJ/2009</t>
  </si>
  <si>
    <t>objekt na síti</t>
  </si>
  <si>
    <t>počet přípojek</t>
  </si>
  <si>
    <t>Vodovodní řad pro krytý bazén</t>
  </si>
  <si>
    <t>Prodloužení vodovodu - lokalita Šenk</t>
  </si>
  <si>
    <t xml:space="preserve">Vodovod pro rodinné domy a autobazar Bartošky Frenštát </t>
  </si>
  <si>
    <t>Vodovod Frenštát pod Radhoštěm - Martinská čtvrť</t>
  </si>
  <si>
    <t>Vodovod Frenštát pod Radhoštěm - lokalita Za Střelnicí</t>
  </si>
  <si>
    <t>Vodovod Frenštát pod Radhoštěm - Papratná</t>
  </si>
  <si>
    <t>Vodovodní řad Frenštát pod Radhoštěm - Bartošky</t>
  </si>
  <si>
    <t>Vodovod Frenštát pod Radhoštěm - Kopaná</t>
  </si>
  <si>
    <t>Vodovod Frenštát p.R. / Bezručova - větev A3 (dokončení)</t>
  </si>
  <si>
    <t>ATS</t>
  </si>
  <si>
    <t>OKD</t>
  </si>
  <si>
    <t>ATS Frenštát pod Radhoštěm - Papratná (zajištění pitné vody)</t>
  </si>
  <si>
    <t>Pasport vodovodního řadu na poz. Č. 1338/21 a 1318/6 (ul.Felixe)</t>
  </si>
  <si>
    <t>Venkovní vodovod, parc.č. 1318/6, 4634, 1338/25  v k.ú. Frenštát pR (ul.Felixe)</t>
  </si>
  <si>
    <t>předávací místo v RŠ (číslo)</t>
  </si>
  <si>
    <t xml:space="preserve">název stoky kam se napojí </t>
  </si>
  <si>
    <t>poznámka</t>
  </si>
  <si>
    <t>BI-1-1</t>
  </si>
  <si>
    <t>OKD se napojí na SmVak v RŠ 1176 - stoky BI</t>
  </si>
  <si>
    <t>AI</t>
  </si>
  <si>
    <t>SmVaK</t>
  </si>
  <si>
    <t>AC-12</t>
  </si>
  <si>
    <t>OKD se napojí na SmVak v RŠ 201 stoky AC</t>
  </si>
  <si>
    <t>AC</t>
  </si>
  <si>
    <t>AC-22</t>
  </si>
  <si>
    <t>A</t>
  </si>
  <si>
    <t>PVC 300</t>
  </si>
  <si>
    <t>beton 300</t>
  </si>
  <si>
    <t>beton 400</t>
  </si>
  <si>
    <t>beton 600</t>
  </si>
  <si>
    <t>beton 800</t>
  </si>
  <si>
    <t>beton 1000</t>
  </si>
  <si>
    <t>beton 1200</t>
  </si>
  <si>
    <t>kamenina 300</t>
  </si>
  <si>
    <t>beton 250</t>
  </si>
  <si>
    <t>beton 500</t>
  </si>
  <si>
    <t>kamenina 250</t>
  </si>
  <si>
    <t>kamenina 150</t>
  </si>
  <si>
    <t>kamenina 200</t>
  </si>
  <si>
    <t>kamenina 400</t>
  </si>
  <si>
    <t>PVC 200</t>
  </si>
  <si>
    <t>PP 300</t>
  </si>
  <si>
    <t>PP 250</t>
  </si>
  <si>
    <t>PE 80</t>
  </si>
  <si>
    <t>PVC 80</t>
  </si>
  <si>
    <t>PE 50</t>
  </si>
  <si>
    <t>PE 100</t>
  </si>
  <si>
    <t>PVC 150</t>
  </si>
  <si>
    <t>litina 100</t>
  </si>
  <si>
    <t>litina tvárná 80</t>
  </si>
  <si>
    <t>litina tvárná 100</t>
  </si>
  <si>
    <t>litina šedá 60</t>
  </si>
  <si>
    <t>litina šedá 80</t>
  </si>
  <si>
    <t>litina šedá 100</t>
  </si>
  <si>
    <t>PE 32</t>
  </si>
  <si>
    <t>PVC 100</t>
  </si>
  <si>
    <t>IPE+ 50</t>
  </si>
  <si>
    <t>IPE+ 80</t>
  </si>
  <si>
    <t>IPE+ 100</t>
  </si>
  <si>
    <t>IPE+ 150</t>
  </si>
  <si>
    <t>ocel 80</t>
  </si>
  <si>
    <t>268/SOPN/NJ/2008</t>
  </si>
  <si>
    <t>PP 100</t>
  </si>
  <si>
    <t>PP 200</t>
  </si>
  <si>
    <t>PP 600</t>
  </si>
  <si>
    <t>KČS</t>
  </si>
  <si>
    <t>AC-20-1</t>
  </si>
  <si>
    <t>Tlakový vodovod - rekonstrukce v ul. Jiráskova +ATS (Věžové domy - Školská čtvrť)</t>
  </si>
  <si>
    <t>délka celkem</t>
  </si>
  <si>
    <r>
      <rPr>
        <sz val="7"/>
        <rFont val="Arial Narrow"/>
        <family val="2"/>
        <charset val="238"/>
      </rPr>
      <t xml:space="preserve"> </t>
    </r>
    <r>
      <rPr>
        <sz val="9.5"/>
        <rFont val="Arial Narrow"/>
        <family val="2"/>
        <charset val="238"/>
      </rPr>
      <t>Vodovod Frenštát p.R. / Bezručova, I. část - přerušovací vodojem 2x20 m3 (včetně nátokového potrubí), hlavní větev A, podružné větve A1, A2 a A3" a "Vodovod Frenštát p.R. / Bezručova, II. etapa - dokončení větve A2, větev A4, větev A5"</t>
    </r>
  </si>
  <si>
    <r>
      <t>VDJ 2x20m3)</t>
    </r>
    <r>
      <rPr>
        <sz val="10"/>
        <color rgb="FFFF0000"/>
        <rFont val="Arial Narrow"/>
        <family val="2"/>
        <charset val="238"/>
      </rPr>
      <t xml:space="preserve"> </t>
    </r>
  </si>
  <si>
    <r>
      <t xml:space="preserve">„Veřejná kanalizace </t>
    </r>
    <r>
      <rPr>
        <b/>
        <sz val="10"/>
        <color theme="1"/>
        <rFont val="Arial Narrow"/>
        <family val="2"/>
        <charset val="238"/>
      </rPr>
      <t xml:space="preserve">Za Střelnicí“ </t>
    </r>
  </si>
  <si>
    <r>
      <t xml:space="preserve">„Prodloužení kanalizačního </t>
    </r>
    <r>
      <rPr>
        <b/>
        <sz val="10"/>
        <color theme="1"/>
        <rFont val="Arial Narrow"/>
        <family val="2"/>
        <charset val="238"/>
      </rPr>
      <t>sběrače E</t>
    </r>
    <r>
      <rPr>
        <sz val="10"/>
        <color theme="1"/>
        <rFont val="Arial Narrow"/>
        <family val="2"/>
        <charset val="238"/>
      </rPr>
      <t xml:space="preserve">“ </t>
    </r>
  </si>
  <si>
    <r>
      <t>„Kanalizace Frenštát p/R  -</t>
    </r>
    <r>
      <rPr>
        <b/>
        <sz val="10"/>
        <color theme="1"/>
        <rFont val="Arial Narrow"/>
        <family val="2"/>
        <charset val="238"/>
      </rPr>
      <t xml:space="preserve"> Papratná</t>
    </r>
    <r>
      <rPr>
        <sz val="10"/>
        <color theme="1"/>
        <rFont val="Arial Narrow"/>
        <family val="2"/>
        <charset val="238"/>
      </rPr>
      <t xml:space="preserve">“   
</t>
    </r>
  </si>
  <si>
    <r>
      <t xml:space="preserve">„Veřejná kanalizace </t>
    </r>
    <r>
      <rPr>
        <b/>
        <sz val="10"/>
        <color theme="1"/>
        <rFont val="Arial Narrow"/>
        <family val="2"/>
        <charset val="238"/>
      </rPr>
      <t>Martinská čtvrť</t>
    </r>
    <r>
      <rPr>
        <sz val="10"/>
        <color theme="1"/>
        <rFont val="Arial Narrow"/>
        <family val="2"/>
        <charset val="238"/>
      </rPr>
      <t xml:space="preserve">“ </t>
    </r>
  </si>
  <si>
    <r>
      <t>„</t>
    </r>
    <r>
      <rPr>
        <b/>
        <sz val="10"/>
        <color theme="1"/>
        <rFont val="Arial Narrow"/>
        <family val="2"/>
        <charset val="238"/>
      </rPr>
      <t>Podnikatelská zóna Martinská čtvrť</t>
    </r>
    <r>
      <rPr>
        <sz val="10"/>
        <color theme="1"/>
        <rFont val="Arial Narrow"/>
        <family val="2"/>
        <charset val="238"/>
      </rPr>
      <t xml:space="preserve"> – změna kan. přípojky na kanal. řad“ –  splaš. kanalizace</t>
    </r>
  </si>
  <si>
    <r>
      <t xml:space="preserve">„Kanalizace Frenštát pod Radhoštěm – </t>
    </r>
    <r>
      <rPr>
        <b/>
        <sz val="10"/>
        <color theme="1"/>
        <rFont val="Arial Narrow"/>
        <family val="2"/>
        <charset val="238"/>
      </rPr>
      <t>Bartošky</t>
    </r>
    <r>
      <rPr>
        <sz val="10"/>
        <color theme="1"/>
        <rFont val="Arial Narrow"/>
        <family val="2"/>
        <charset val="238"/>
      </rPr>
      <t>“</t>
    </r>
  </si>
  <si>
    <r>
      <t xml:space="preserve">„Jednotná kan. </t>
    </r>
    <r>
      <rPr>
        <b/>
        <sz val="10"/>
        <color theme="1"/>
        <rFont val="Arial Narrow"/>
        <family val="2"/>
        <charset val="238"/>
      </rPr>
      <t>Bezručova ul. (Potoční</t>
    </r>
    <r>
      <rPr>
        <sz val="10"/>
        <color theme="1"/>
        <rFont val="Arial Narrow"/>
        <family val="2"/>
        <charset val="238"/>
      </rPr>
      <t>) ve Frenštátě p.R.“</t>
    </r>
  </si>
  <si>
    <r>
      <t xml:space="preserve">„Prodloužení kanalizačního sběrače pro bytové domy na </t>
    </r>
    <r>
      <rPr>
        <b/>
        <sz val="10"/>
        <color theme="1"/>
        <rFont val="Arial Narrow"/>
        <family val="2"/>
        <charset val="238"/>
      </rPr>
      <t xml:space="preserve">ul. Dolní </t>
    </r>
    <r>
      <rPr>
        <sz val="10"/>
        <color theme="1"/>
        <rFont val="Arial Narrow"/>
        <family val="2"/>
        <charset val="238"/>
      </rPr>
      <t xml:space="preserve">č.p. 1225, 1226 a 1227 ve Frenštátě p.R.“ </t>
    </r>
  </si>
  <si>
    <t>pol.</t>
  </si>
  <si>
    <t xml:space="preserve">Současné provozní smlouvy </t>
  </si>
  <si>
    <t>název kanalizace</t>
  </si>
  <si>
    <t>údaje z GIS</t>
  </si>
  <si>
    <t>profil a materiál</t>
  </si>
  <si>
    <t>délka dílčí</t>
  </si>
  <si>
    <t>délka</t>
  </si>
  <si>
    <t>délka  celkem (m)</t>
  </si>
  <si>
    <t>IČME: 8105-634719-00297852-3/1</t>
  </si>
  <si>
    <t>Vlastník provozně  související kanalizace</t>
  </si>
  <si>
    <t>Město                                    Frenštát p/R</t>
  </si>
  <si>
    <t>Celková délka kanalizace</t>
  </si>
  <si>
    <t>délka          (m)</t>
  </si>
  <si>
    <t>předávací místo (p.č. pozemku)</t>
  </si>
  <si>
    <t>4290/6</t>
  </si>
  <si>
    <t>Vlastník provozně souvisejícího vodovodu</t>
  </si>
  <si>
    <t>1099/1</t>
  </si>
  <si>
    <t>1338/56</t>
  </si>
  <si>
    <t>3598/2</t>
  </si>
  <si>
    <t xml:space="preserve">SmVaK </t>
  </si>
  <si>
    <t>2725/2 , 2730/1</t>
  </si>
  <si>
    <t>1521/34</t>
  </si>
  <si>
    <t>3850/1</t>
  </si>
  <si>
    <t>3657/1</t>
  </si>
  <si>
    <t>2078/15, k.ú. Trojanovice</t>
  </si>
  <si>
    <t>2974/1</t>
  </si>
  <si>
    <t>město Frenštát</t>
  </si>
  <si>
    <t>IČME: 8105-634719-00297852-1/1</t>
  </si>
  <si>
    <t>Název vodovodu</t>
  </si>
  <si>
    <t>Celková délka vodovodu</t>
  </si>
  <si>
    <r>
      <t>PV fakturovaná v r. 2020 (m</t>
    </r>
    <r>
      <rPr>
        <b/>
        <vertAlign val="superscript"/>
        <sz val="10"/>
        <rFont val="Arial Narrow"/>
        <family val="2"/>
        <charset val="238"/>
      </rPr>
      <t>3</t>
    </r>
    <r>
      <rPr>
        <b/>
        <sz val="10"/>
        <rFont val="Arial Narrow"/>
        <family val="2"/>
        <charset val="238"/>
      </rPr>
      <t>/rok)</t>
    </r>
  </si>
  <si>
    <t>Vodovody ve vlastnictví města Frenštát pod Radhoštěm</t>
  </si>
  <si>
    <t>Příloha C.1 - Zadávací dokumentace</t>
  </si>
  <si>
    <t xml:space="preserve">počet OM </t>
  </si>
  <si>
    <t>Počet OM</t>
  </si>
  <si>
    <t>Počet přípojek</t>
  </si>
  <si>
    <t>Voda fakturovaná v r.2020  (m3/rok)</t>
  </si>
  <si>
    <t>Kanalizace ve vlastnictví města Frenštát pod Radhoštěm</t>
  </si>
  <si>
    <t>Kanalizace Kopaná - 1. etapa (Projekt OPŽP)</t>
  </si>
  <si>
    <t>kanalizace v lokalitě Kopaná - 1. etapa (projekt OPŽP) provozována od 04/2021 není součástí přehledu kanalizační sítě ve stavu r. 2020</t>
  </si>
  <si>
    <t xml:space="preserve">kanalizace v lokalitě Kopaná - 1. etapa (projekt OPŽP) provozována od 04/2021 </t>
  </si>
  <si>
    <t>napojování od 04/2021 - cílová hodnota 86 /v r.2022 předpoklad 70</t>
  </si>
  <si>
    <t>Odkanalizování lokality Kopaná ve Frenštátě pod Radhoštěm - 1.etapa</t>
  </si>
  <si>
    <t>Příloha C.3 - Zadávací dokumentace</t>
  </si>
  <si>
    <t>Příloha C.2 - Zadávací dokumentace</t>
  </si>
</sst>
</file>

<file path=xl/styles.xml><?xml version="1.0" encoding="utf-8"?>
<styleSheet xmlns="http://schemas.openxmlformats.org/spreadsheetml/2006/main">
  <fonts count="18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Arial Narrow"/>
      <family val="2"/>
      <charset val="238"/>
    </font>
    <font>
      <sz val="7"/>
      <name val="Arial Narrow"/>
      <family val="2"/>
      <charset val="238"/>
    </font>
    <font>
      <sz val="9.5"/>
      <name val="Arial Narrow"/>
      <family val="2"/>
      <charset val="238"/>
    </font>
    <font>
      <b/>
      <sz val="10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vertical="center" wrapText="1"/>
    </xf>
    <xf numFmtId="3" fontId="0" fillId="0" borderId="0" xfId="0" applyNumberFormat="1"/>
    <xf numFmtId="0" fontId="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1" fillId="0" borderId="0" xfId="0" applyNumberFormat="1" applyFont="1" applyBorder="1"/>
    <xf numFmtId="0" fontId="1" fillId="0" borderId="13" xfId="0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4" fontId="12" fillId="0" borderId="7" xfId="0" applyNumberFormat="1" applyFont="1" applyFill="1" applyBorder="1" applyAlignment="1">
      <alignment vertical="center"/>
    </xf>
    <xf numFmtId="4" fontId="12" fillId="0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1" fillId="0" borderId="7" xfId="0" applyNumberFormat="1" applyFont="1" applyBorder="1" applyAlignment="1">
      <alignment vertical="center"/>
    </xf>
    <xf numFmtId="4" fontId="8" fillId="0" borderId="7" xfId="0" applyNumberFormat="1" applyFont="1" applyBorder="1" applyAlignment="1">
      <alignment vertical="center"/>
    </xf>
    <xf numFmtId="4" fontId="8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29" xfId="0" applyFont="1" applyBorder="1" applyAlignment="1">
      <alignment horizontal="left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0" fillId="0" borderId="8" xfId="0" applyBorder="1" applyAlignment="1"/>
    <xf numFmtId="0" fontId="0" fillId="0" borderId="11" xfId="0" applyBorder="1" applyAlignment="1"/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3" borderId="35" xfId="0" applyFont="1" applyFill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12" fillId="0" borderId="24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0" fillId="0" borderId="11" xfId="0" applyBorder="1" applyAlignment="1"/>
    <xf numFmtId="0" fontId="7" fillId="0" borderId="8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0" fillId="0" borderId="8" xfId="0" applyBorder="1" applyAlignment="1"/>
    <xf numFmtId="0" fontId="0" fillId="0" borderId="5" xfId="0" applyBorder="1" applyAlignment="1"/>
    <xf numFmtId="0" fontId="1" fillId="0" borderId="20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 wrapText="1"/>
    </xf>
    <xf numFmtId="0" fontId="0" fillId="0" borderId="11" xfId="0" applyBorder="1"/>
    <xf numFmtId="0" fontId="0" fillId="0" borderId="5" xfId="0" applyBorder="1"/>
    <xf numFmtId="0" fontId="4" fillId="2" borderId="1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vertical="center"/>
    </xf>
    <xf numFmtId="0" fontId="14" fillId="0" borderId="0" xfId="0" applyFont="1"/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2" fillId="0" borderId="45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 wrapText="1"/>
    </xf>
    <xf numFmtId="0" fontId="12" fillId="4" borderId="2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center"/>
    </xf>
    <xf numFmtId="0" fontId="4" fillId="0" borderId="34" xfId="0" applyFont="1" applyBorder="1" applyAlignment="1">
      <alignment horizontal="center" vertical="center" wrapText="1"/>
    </xf>
    <xf numFmtId="4" fontId="8" fillId="0" borderId="46" xfId="0" applyNumberFormat="1" applyFont="1" applyBorder="1" applyAlignment="1">
      <alignment vertical="center"/>
    </xf>
    <xf numFmtId="0" fontId="0" fillId="0" borderId="1" xfId="0" applyBorder="1" applyAlignment="1"/>
    <xf numFmtId="0" fontId="1" fillId="0" borderId="47" xfId="0" applyFont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3" fontId="8" fillId="0" borderId="7" xfId="0" applyNumberFormat="1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4" borderId="7" xfId="0" applyNumberFormat="1" applyFont="1" applyFill="1" applyBorder="1" applyAlignment="1">
      <alignment horizontal="center" vertical="center"/>
    </xf>
    <xf numFmtId="3" fontId="1" fillId="0" borderId="17" xfId="0" applyNumberFormat="1" applyFont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4" borderId="22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1" fontId="2" fillId="2" borderId="34" xfId="0" applyNumberFormat="1" applyFon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horizontal="center" vertical="center"/>
    </xf>
    <xf numFmtId="1" fontId="2" fillId="2" borderId="11" xfId="0" applyNumberFormat="1" applyFont="1" applyFill="1" applyBorder="1" applyAlignment="1">
      <alignment horizontal="center" vertical="center"/>
    </xf>
    <xf numFmtId="1" fontId="2" fillId="2" borderId="5" xfId="0" applyNumberFormat="1" applyFont="1" applyFill="1" applyBorder="1" applyAlignment="1">
      <alignment horizontal="center" vertical="center"/>
    </xf>
    <xf numFmtId="1" fontId="2" fillId="2" borderId="8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11" xfId="0" applyNumberFormat="1" applyFont="1" applyFill="1" applyBorder="1" applyAlignment="1">
      <alignment horizontal="center" vertical="center"/>
    </xf>
    <xf numFmtId="3" fontId="0" fillId="3" borderId="3" xfId="0" applyNumberFormat="1" applyFill="1" applyBorder="1" applyAlignment="1">
      <alignment horizontal="right" vertical="center"/>
    </xf>
    <xf numFmtId="3" fontId="0" fillId="3" borderId="3" xfId="0" applyNumberFormat="1" applyFill="1" applyBorder="1" applyAlignment="1">
      <alignment horizontal="right" vertical="center"/>
    </xf>
    <xf numFmtId="3" fontId="0" fillId="3" borderId="15" xfId="0" applyNumberFormat="1" applyFill="1" applyBorder="1" applyAlignment="1">
      <alignment horizontal="right" vertical="center"/>
    </xf>
    <xf numFmtId="1" fontId="8" fillId="2" borderId="46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vertical="center"/>
    </xf>
    <xf numFmtId="3" fontId="8" fillId="0" borderId="46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3" borderId="48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49" fontId="1" fillId="0" borderId="32" xfId="0" applyNumberFormat="1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4" fontId="4" fillId="0" borderId="13" xfId="0" applyNumberFormat="1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" fontId="2" fillId="2" borderId="26" xfId="0" applyNumberFormat="1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right" vertical="center"/>
    </xf>
    <xf numFmtId="0" fontId="0" fillId="0" borderId="37" xfId="0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left" vertical="center" wrapText="1"/>
    </xf>
    <xf numFmtId="4" fontId="7" fillId="0" borderId="38" xfId="0" applyNumberFormat="1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0" fillId="0" borderId="38" xfId="0" applyBorder="1" applyAlignment="1"/>
    <xf numFmtId="0" fontId="4" fillId="0" borderId="29" xfId="0" applyFont="1" applyBorder="1" applyAlignment="1">
      <alignment horizontal="center" vertical="center" wrapText="1"/>
    </xf>
    <xf numFmtId="1" fontId="2" fillId="2" borderId="38" xfId="0" applyNumberFormat="1" applyFont="1" applyFill="1" applyBorder="1" applyAlignment="1">
      <alignment horizontal="center" vertical="center"/>
    </xf>
    <xf numFmtId="3" fontId="0" fillId="3" borderId="51" xfId="0" applyNumberFormat="1" applyFill="1" applyBorder="1" applyAlignment="1">
      <alignment horizontal="right" vertical="center"/>
    </xf>
    <xf numFmtId="0" fontId="1" fillId="3" borderId="52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3" fontId="8" fillId="3" borderId="17" xfId="0" applyNumberFormat="1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0" xfId="0" applyBorder="1"/>
    <xf numFmtId="0" fontId="6" fillId="0" borderId="24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49"/>
  <sheetViews>
    <sheetView tabSelected="1" topLeftCell="C1" workbookViewId="0">
      <selection activeCell="D2" sqref="D2:F2"/>
    </sheetView>
  </sheetViews>
  <sheetFormatPr defaultRowHeight="12.75"/>
  <cols>
    <col min="2" max="2" width="31" hidden="1" customWidth="1"/>
    <col min="4" max="4" width="35" customWidth="1"/>
    <col min="5" max="5" width="14.42578125" customWidth="1"/>
    <col min="6" max="6" width="11.85546875" customWidth="1"/>
    <col min="8" max="8" width="10" customWidth="1"/>
    <col min="10" max="10" width="9.7109375" customWidth="1"/>
    <col min="11" max="12" width="13" customWidth="1"/>
    <col min="13" max="13" width="10.7109375" customWidth="1"/>
    <col min="14" max="14" width="14" customWidth="1"/>
  </cols>
  <sheetData>
    <row r="1" spans="2:15" ht="15">
      <c r="L1" s="125" t="s">
        <v>134</v>
      </c>
      <c r="M1" s="125"/>
      <c r="N1" s="125"/>
    </row>
    <row r="2" spans="2:15" ht="15">
      <c r="B2" s="2"/>
      <c r="C2" s="2"/>
      <c r="D2" s="116" t="s">
        <v>133</v>
      </c>
      <c r="E2" s="2"/>
      <c r="F2" s="11"/>
      <c r="G2" s="11"/>
      <c r="H2" s="11"/>
      <c r="I2" s="2"/>
      <c r="J2" s="2"/>
      <c r="K2" s="2"/>
      <c r="M2" s="9"/>
    </row>
    <row r="3" spans="2:15" ht="13.5" thickBot="1">
      <c r="B3" s="1"/>
      <c r="C3" s="1"/>
      <c r="D3" s="1"/>
      <c r="E3" s="1"/>
      <c r="F3" s="12"/>
      <c r="G3" s="12"/>
      <c r="H3" s="12"/>
      <c r="I3" s="1"/>
      <c r="J3" s="1"/>
      <c r="K3" s="1"/>
      <c r="M3" s="9"/>
    </row>
    <row r="4" spans="2:15" ht="26.25" customHeight="1">
      <c r="B4" s="70" t="s">
        <v>0</v>
      </c>
      <c r="C4" s="68" t="s">
        <v>102</v>
      </c>
      <c r="D4" s="16" t="s">
        <v>130</v>
      </c>
      <c r="E4" s="73" t="s">
        <v>91</v>
      </c>
      <c r="F4" s="75" t="s">
        <v>105</v>
      </c>
      <c r="G4" s="75"/>
      <c r="H4" s="75"/>
      <c r="I4" s="73" t="s">
        <v>21</v>
      </c>
      <c r="J4" s="73" t="s">
        <v>115</v>
      </c>
      <c r="K4" s="73" t="s">
        <v>117</v>
      </c>
      <c r="L4" s="126" t="s">
        <v>22</v>
      </c>
      <c r="M4" s="127" t="s">
        <v>135</v>
      </c>
      <c r="N4" s="80" t="s">
        <v>132</v>
      </c>
      <c r="O4" s="3"/>
    </row>
    <row r="5" spans="2:15" ht="25.5" customHeight="1" thickBot="1">
      <c r="B5" s="71"/>
      <c r="C5" s="72"/>
      <c r="D5" s="32" t="s">
        <v>129</v>
      </c>
      <c r="E5" s="74"/>
      <c r="F5" s="33" t="s">
        <v>106</v>
      </c>
      <c r="G5" s="33" t="s">
        <v>107</v>
      </c>
      <c r="H5" s="33" t="s">
        <v>114</v>
      </c>
      <c r="I5" s="74"/>
      <c r="J5" s="74"/>
      <c r="K5" s="74"/>
      <c r="L5" s="128"/>
      <c r="M5" s="129"/>
      <c r="N5" s="81"/>
      <c r="O5" s="3"/>
    </row>
    <row r="6" spans="2:15" ht="27" customHeight="1">
      <c r="B6" s="34" t="s">
        <v>1</v>
      </c>
      <c r="C6" s="36">
        <v>1</v>
      </c>
      <c r="D6" s="21" t="s">
        <v>23</v>
      </c>
      <c r="E6" s="23">
        <v>169.2</v>
      </c>
      <c r="F6" s="53" t="s">
        <v>66</v>
      </c>
      <c r="G6" s="53">
        <v>169.2</v>
      </c>
      <c r="H6" s="53">
        <f>G6</f>
        <v>169.2</v>
      </c>
      <c r="I6" s="40"/>
      <c r="J6" s="40" t="s">
        <v>116</v>
      </c>
      <c r="K6" s="117" t="s">
        <v>121</v>
      </c>
      <c r="L6" s="144">
        <v>241</v>
      </c>
      <c r="M6" s="145">
        <v>1</v>
      </c>
      <c r="N6" s="146">
        <v>0</v>
      </c>
    </row>
    <row r="7" spans="2:15">
      <c r="B7" s="76" t="s">
        <v>2</v>
      </c>
      <c r="C7" s="77">
        <v>2</v>
      </c>
      <c r="D7" s="69" t="s">
        <v>24</v>
      </c>
      <c r="E7" s="58">
        <f>18.16+170.78</f>
        <v>188.94</v>
      </c>
      <c r="F7" s="39" t="s">
        <v>68</v>
      </c>
      <c r="G7" s="39">
        <v>18.16</v>
      </c>
      <c r="H7" s="60">
        <f>G7+G8</f>
        <v>188.94</v>
      </c>
      <c r="I7" s="54"/>
      <c r="J7" s="55" t="s">
        <v>118</v>
      </c>
      <c r="K7" s="118" t="s">
        <v>43</v>
      </c>
      <c r="L7" s="147"/>
      <c r="M7" s="148">
        <v>7</v>
      </c>
      <c r="N7" s="149">
        <v>623</v>
      </c>
    </row>
    <row r="8" spans="2:15">
      <c r="B8" s="76"/>
      <c r="C8" s="77"/>
      <c r="D8" s="69"/>
      <c r="E8" s="58"/>
      <c r="F8" s="39" t="s">
        <v>66</v>
      </c>
      <c r="G8" s="39">
        <v>170.78</v>
      </c>
      <c r="H8" s="60"/>
      <c r="I8" s="54"/>
      <c r="J8" s="67"/>
      <c r="K8" s="119"/>
      <c r="L8" s="147"/>
      <c r="M8" s="148"/>
      <c r="N8" s="149"/>
    </row>
    <row r="9" spans="2:15" ht="33" customHeight="1">
      <c r="B9" s="35" t="s">
        <v>3</v>
      </c>
      <c r="C9" s="43">
        <v>3</v>
      </c>
      <c r="D9" s="22" t="s">
        <v>35</v>
      </c>
      <c r="E9" s="20">
        <v>51.85</v>
      </c>
      <c r="F9" s="39" t="s">
        <v>67</v>
      </c>
      <c r="G9" s="39">
        <v>51.85</v>
      </c>
      <c r="H9" s="39">
        <f>G9</f>
        <v>51.85</v>
      </c>
      <c r="I9" s="37"/>
      <c r="J9" s="37" t="s">
        <v>119</v>
      </c>
      <c r="K9" s="120" t="s">
        <v>121</v>
      </c>
      <c r="L9" s="147"/>
      <c r="M9" s="148">
        <v>4</v>
      </c>
      <c r="N9" s="150">
        <v>80</v>
      </c>
    </row>
    <row r="10" spans="2:15" ht="31.5" customHeight="1">
      <c r="B10" s="35" t="s">
        <v>4</v>
      </c>
      <c r="C10" s="43">
        <v>4</v>
      </c>
      <c r="D10" s="22" t="s">
        <v>36</v>
      </c>
      <c r="E10" s="20">
        <v>91.63</v>
      </c>
      <c r="F10" s="39" t="s">
        <v>68</v>
      </c>
      <c r="G10" s="39">
        <v>91.63</v>
      </c>
      <c r="H10" s="39">
        <f t="shared" ref="H10:H11" si="0">G10</f>
        <v>91.63</v>
      </c>
      <c r="I10" s="37"/>
      <c r="J10" s="37"/>
      <c r="K10" s="120" t="s">
        <v>128</v>
      </c>
      <c r="L10" s="147"/>
      <c r="M10" s="148"/>
      <c r="N10" s="150">
        <v>0</v>
      </c>
    </row>
    <row r="11" spans="2:15" ht="33.75" customHeight="1">
      <c r="B11" s="35" t="s">
        <v>5</v>
      </c>
      <c r="C11" s="43">
        <v>5</v>
      </c>
      <c r="D11" s="41" t="s">
        <v>25</v>
      </c>
      <c r="E11" s="20">
        <v>316.55</v>
      </c>
      <c r="F11" s="39" t="s">
        <v>68</v>
      </c>
      <c r="G11" s="39">
        <v>316.55</v>
      </c>
      <c r="H11" s="39">
        <f t="shared" si="0"/>
        <v>316.55</v>
      </c>
      <c r="I11" s="37"/>
      <c r="J11" s="37" t="s">
        <v>120</v>
      </c>
      <c r="K11" s="120" t="s">
        <v>33</v>
      </c>
      <c r="L11" s="147"/>
      <c r="M11" s="151">
        <v>5</v>
      </c>
      <c r="N11" s="150">
        <v>499</v>
      </c>
    </row>
    <row r="12" spans="2:15" ht="12.75" customHeight="1">
      <c r="B12" s="76" t="s">
        <v>6</v>
      </c>
      <c r="C12" s="77">
        <v>6</v>
      </c>
      <c r="D12" s="56" t="s">
        <v>26</v>
      </c>
      <c r="E12" s="58">
        <v>1787.56</v>
      </c>
      <c r="F12" s="39" t="s">
        <v>66</v>
      </c>
      <c r="G12" s="39">
        <v>166.99</v>
      </c>
      <c r="H12" s="60">
        <f>SUM(G12:G20)</f>
        <v>1787.5600000000002</v>
      </c>
      <c r="I12" s="55"/>
      <c r="J12" s="55" t="s">
        <v>122</v>
      </c>
      <c r="K12" s="118" t="s">
        <v>43</v>
      </c>
      <c r="L12" s="147"/>
      <c r="M12" s="148">
        <v>41</v>
      </c>
      <c r="N12" s="149">
        <v>17326</v>
      </c>
    </row>
    <row r="13" spans="2:15">
      <c r="B13" s="76"/>
      <c r="C13" s="77"/>
      <c r="D13" s="56"/>
      <c r="E13" s="58"/>
      <c r="F13" s="39" t="s">
        <v>69</v>
      </c>
      <c r="G13" s="39">
        <v>12.83</v>
      </c>
      <c r="H13" s="60"/>
      <c r="I13" s="66"/>
      <c r="J13" s="66"/>
      <c r="K13" s="121"/>
      <c r="L13" s="147"/>
      <c r="M13" s="148"/>
      <c r="N13" s="149"/>
    </row>
    <row r="14" spans="2:15">
      <c r="B14" s="76"/>
      <c r="C14" s="77"/>
      <c r="D14" s="56"/>
      <c r="E14" s="58"/>
      <c r="F14" s="39" t="s">
        <v>70</v>
      </c>
      <c r="G14" s="39">
        <v>458.93</v>
      </c>
      <c r="H14" s="60"/>
      <c r="I14" s="66"/>
      <c r="J14" s="66"/>
      <c r="K14" s="121"/>
      <c r="L14" s="147"/>
      <c r="M14" s="148"/>
      <c r="N14" s="149"/>
    </row>
    <row r="15" spans="2:15">
      <c r="B15" s="76"/>
      <c r="C15" s="77"/>
      <c r="D15" s="56"/>
      <c r="E15" s="58"/>
      <c r="F15" s="39" t="s">
        <v>71</v>
      </c>
      <c r="G15" s="39">
        <v>33.75</v>
      </c>
      <c r="H15" s="60"/>
      <c r="I15" s="66"/>
      <c r="J15" s="66"/>
      <c r="K15" s="121"/>
      <c r="L15" s="147"/>
      <c r="M15" s="148"/>
      <c r="N15" s="149"/>
    </row>
    <row r="16" spans="2:15">
      <c r="B16" s="76"/>
      <c r="C16" s="77"/>
      <c r="D16" s="56"/>
      <c r="E16" s="58"/>
      <c r="F16" s="39" t="s">
        <v>72</v>
      </c>
      <c r="G16" s="39">
        <v>65.44</v>
      </c>
      <c r="H16" s="60"/>
      <c r="I16" s="66"/>
      <c r="J16" s="66"/>
      <c r="K16" s="121"/>
      <c r="L16" s="147"/>
      <c r="M16" s="148"/>
      <c r="N16" s="149"/>
    </row>
    <row r="17" spans="2:14">
      <c r="B17" s="76"/>
      <c r="C17" s="77"/>
      <c r="D17" s="56"/>
      <c r="E17" s="58"/>
      <c r="F17" s="39" t="s">
        <v>73</v>
      </c>
      <c r="G17" s="39">
        <v>93.21</v>
      </c>
      <c r="H17" s="60"/>
      <c r="I17" s="66"/>
      <c r="J17" s="66"/>
      <c r="K17" s="121"/>
      <c r="L17" s="147"/>
      <c r="M17" s="148"/>
      <c r="N17" s="149"/>
    </row>
    <row r="18" spans="2:14">
      <c r="B18" s="76"/>
      <c r="C18" s="77"/>
      <c r="D18" s="56"/>
      <c r="E18" s="58"/>
      <c r="F18" s="39" t="s">
        <v>74</v>
      </c>
      <c r="G18" s="39">
        <v>72.23</v>
      </c>
      <c r="H18" s="60"/>
      <c r="I18" s="66"/>
      <c r="J18" s="66"/>
      <c r="K18" s="121"/>
      <c r="L18" s="147"/>
      <c r="M18" s="148"/>
      <c r="N18" s="149"/>
    </row>
    <row r="19" spans="2:14">
      <c r="B19" s="76"/>
      <c r="C19" s="77"/>
      <c r="D19" s="56"/>
      <c r="E19" s="58"/>
      <c r="F19" s="39" t="s">
        <v>75</v>
      </c>
      <c r="G19" s="39">
        <v>856.53</v>
      </c>
      <c r="H19" s="60"/>
      <c r="I19" s="66"/>
      <c r="J19" s="66"/>
      <c r="K19" s="121"/>
      <c r="L19" s="147"/>
      <c r="M19" s="148"/>
      <c r="N19" s="149"/>
    </row>
    <row r="20" spans="2:14">
      <c r="B20" s="76"/>
      <c r="C20" s="77"/>
      <c r="D20" s="56"/>
      <c r="E20" s="58"/>
      <c r="F20" s="39" t="s">
        <v>76</v>
      </c>
      <c r="G20" s="39">
        <v>27.65</v>
      </c>
      <c r="H20" s="60"/>
      <c r="I20" s="67"/>
      <c r="J20" s="67"/>
      <c r="K20" s="119"/>
      <c r="L20" s="147"/>
      <c r="M20" s="148"/>
      <c r="N20" s="149"/>
    </row>
    <row r="21" spans="2:14" ht="34.5" customHeight="1">
      <c r="B21" s="35" t="s">
        <v>7</v>
      </c>
      <c r="C21" s="43">
        <v>7</v>
      </c>
      <c r="D21" s="41" t="s">
        <v>27</v>
      </c>
      <c r="E21" s="20">
        <v>694.12</v>
      </c>
      <c r="F21" s="39" t="s">
        <v>67</v>
      </c>
      <c r="G21" s="39">
        <v>694.12</v>
      </c>
      <c r="H21" s="39">
        <f>G21</f>
        <v>694.12</v>
      </c>
      <c r="I21" s="37"/>
      <c r="J21" s="37" t="s">
        <v>123</v>
      </c>
      <c r="K21" s="120" t="s">
        <v>43</v>
      </c>
      <c r="L21" s="147"/>
      <c r="M21" s="151">
        <v>46</v>
      </c>
      <c r="N21" s="150">
        <v>4205</v>
      </c>
    </row>
    <row r="22" spans="2:14" ht="12.75" customHeight="1">
      <c r="B22" s="78" t="s">
        <v>8</v>
      </c>
      <c r="C22" s="77">
        <v>8</v>
      </c>
      <c r="D22" s="56" t="s">
        <v>28</v>
      </c>
      <c r="E22" s="58">
        <v>1211.1300000000001</v>
      </c>
      <c r="F22" s="39" t="s">
        <v>77</v>
      </c>
      <c r="G22" s="39">
        <v>0</v>
      </c>
      <c r="H22" s="60">
        <f>G22+G23+G25</f>
        <v>1211.1300000000001</v>
      </c>
      <c r="I22" s="55"/>
      <c r="J22" s="55" t="s">
        <v>124</v>
      </c>
      <c r="K22" s="118" t="s">
        <v>33</v>
      </c>
      <c r="L22" s="147"/>
      <c r="M22" s="148">
        <v>44</v>
      </c>
      <c r="N22" s="149">
        <v>3791</v>
      </c>
    </row>
    <row r="23" spans="2:14">
      <c r="B23" s="78"/>
      <c r="C23" s="77"/>
      <c r="D23" s="56"/>
      <c r="E23" s="58"/>
      <c r="F23" s="39" t="s">
        <v>67</v>
      </c>
      <c r="G23" s="39">
        <v>632.38</v>
      </c>
      <c r="H23" s="60"/>
      <c r="I23" s="66"/>
      <c r="J23" s="66"/>
      <c r="K23" s="121"/>
      <c r="L23" s="147"/>
      <c r="M23" s="148"/>
      <c r="N23" s="149"/>
    </row>
    <row r="24" spans="2:14" ht="12.75" hidden="1" customHeight="1">
      <c r="B24" s="78"/>
      <c r="C24" s="77"/>
      <c r="D24" s="56"/>
      <c r="E24" s="58"/>
      <c r="F24" s="39"/>
      <c r="G24" s="39"/>
      <c r="H24" s="60"/>
      <c r="I24" s="66"/>
      <c r="J24" s="66"/>
      <c r="K24" s="121"/>
      <c r="L24" s="147"/>
      <c r="M24" s="148"/>
      <c r="N24" s="149"/>
    </row>
    <row r="25" spans="2:14">
      <c r="B25" s="78"/>
      <c r="C25" s="77"/>
      <c r="D25" s="56"/>
      <c r="E25" s="58"/>
      <c r="F25" s="39" t="s">
        <v>78</v>
      </c>
      <c r="G25" s="39">
        <v>578.75</v>
      </c>
      <c r="H25" s="60"/>
      <c r="I25" s="67"/>
      <c r="J25" s="67"/>
      <c r="K25" s="119"/>
      <c r="L25" s="147"/>
      <c r="M25" s="148"/>
      <c r="N25" s="149"/>
    </row>
    <row r="26" spans="2:14" ht="36.75" customHeight="1">
      <c r="B26" s="35" t="s">
        <v>9</v>
      </c>
      <c r="C26" s="43">
        <v>9</v>
      </c>
      <c r="D26" s="41" t="s">
        <v>34</v>
      </c>
      <c r="E26" s="20">
        <v>20.38</v>
      </c>
      <c r="F26" s="39" t="s">
        <v>72</v>
      </c>
      <c r="G26" s="39">
        <v>20.38</v>
      </c>
      <c r="H26" s="39">
        <f>G26</f>
        <v>20.38</v>
      </c>
      <c r="I26" s="37" t="s">
        <v>32</v>
      </c>
      <c r="J26" s="37"/>
      <c r="K26" s="120"/>
      <c r="L26" s="147"/>
      <c r="M26" s="148"/>
      <c r="N26" s="150">
        <v>0</v>
      </c>
    </row>
    <row r="27" spans="2:14" ht="30" customHeight="1">
      <c r="B27" s="35" t="s">
        <v>10</v>
      </c>
      <c r="C27" s="43">
        <v>10</v>
      </c>
      <c r="D27" s="41" t="s">
        <v>29</v>
      </c>
      <c r="E27" s="20">
        <v>539.79999999999995</v>
      </c>
      <c r="F27" s="39" t="s">
        <v>78</v>
      </c>
      <c r="G27" s="39">
        <v>539.79999999999995</v>
      </c>
      <c r="H27" s="39">
        <f>G27</f>
        <v>539.79999999999995</v>
      </c>
      <c r="I27" s="37"/>
      <c r="J27" s="37" t="s">
        <v>125</v>
      </c>
      <c r="K27" s="120" t="s">
        <v>33</v>
      </c>
      <c r="L27" s="147"/>
      <c r="M27" s="151">
        <v>10</v>
      </c>
      <c r="N27" s="150">
        <v>1178</v>
      </c>
    </row>
    <row r="28" spans="2:14" ht="12.75" customHeight="1">
      <c r="B28" s="76" t="s">
        <v>11</v>
      </c>
      <c r="C28" s="77">
        <v>11</v>
      </c>
      <c r="D28" s="56" t="s">
        <v>30</v>
      </c>
      <c r="E28" s="58">
        <f>394.91+28.56+1695.38</f>
        <v>2118.8500000000004</v>
      </c>
      <c r="F28" s="39" t="s">
        <v>68</v>
      </c>
      <c r="G28" s="39">
        <v>394.91</v>
      </c>
      <c r="H28" s="60">
        <f>G28+G29+G30</f>
        <v>2118.8500000000004</v>
      </c>
      <c r="I28" s="54" t="s">
        <v>32</v>
      </c>
      <c r="J28" s="55" t="s">
        <v>127</v>
      </c>
      <c r="K28" s="118" t="s">
        <v>33</v>
      </c>
      <c r="L28" s="147"/>
      <c r="M28" s="148">
        <v>63</v>
      </c>
      <c r="N28" s="149">
        <v>6124</v>
      </c>
    </row>
    <row r="29" spans="2:14">
      <c r="B29" s="76"/>
      <c r="C29" s="77"/>
      <c r="D29" s="56"/>
      <c r="E29" s="58"/>
      <c r="F29" s="39" t="s">
        <v>66</v>
      </c>
      <c r="G29" s="39">
        <v>28.56</v>
      </c>
      <c r="H29" s="60"/>
      <c r="I29" s="54"/>
      <c r="J29" s="66"/>
      <c r="K29" s="121"/>
      <c r="L29" s="147"/>
      <c r="M29" s="148"/>
      <c r="N29" s="149"/>
    </row>
    <row r="30" spans="2:14" ht="15" customHeight="1">
      <c r="B30" s="76"/>
      <c r="C30" s="77"/>
      <c r="D30" s="56"/>
      <c r="E30" s="58"/>
      <c r="F30" s="39" t="s">
        <v>67</v>
      </c>
      <c r="G30" s="39">
        <v>1695.38</v>
      </c>
      <c r="H30" s="60"/>
      <c r="I30" s="54"/>
      <c r="J30" s="67"/>
      <c r="K30" s="119"/>
      <c r="L30" s="147"/>
      <c r="M30" s="148"/>
      <c r="N30" s="149"/>
    </row>
    <row r="31" spans="2:14" ht="12.75" customHeight="1">
      <c r="B31" s="76" t="s">
        <v>12</v>
      </c>
      <c r="C31" s="77">
        <v>12</v>
      </c>
      <c r="D31" s="56" t="s">
        <v>92</v>
      </c>
      <c r="E31" s="58">
        <f>692.16+1473.77+133.25+918.43</f>
        <v>3217.6099999999997</v>
      </c>
      <c r="F31" s="39" t="s">
        <v>79</v>
      </c>
      <c r="G31" s="39">
        <v>692.16</v>
      </c>
      <c r="H31" s="60">
        <f>SUM(G31:G34)</f>
        <v>3217.6099999999997</v>
      </c>
      <c r="I31" s="62" t="s">
        <v>93</v>
      </c>
      <c r="J31" s="63" t="s">
        <v>126</v>
      </c>
      <c r="K31" s="122" t="s">
        <v>43</v>
      </c>
      <c r="L31" s="147"/>
      <c r="M31" s="148">
        <v>48</v>
      </c>
      <c r="N31" s="149">
        <v>2594</v>
      </c>
    </row>
    <row r="32" spans="2:14">
      <c r="B32" s="76"/>
      <c r="C32" s="77"/>
      <c r="D32" s="56"/>
      <c r="E32" s="58"/>
      <c r="F32" s="39" t="s">
        <v>80</v>
      </c>
      <c r="G32" s="39">
        <v>1473.77</v>
      </c>
      <c r="H32" s="60"/>
      <c r="I32" s="62"/>
      <c r="J32" s="64"/>
      <c r="K32" s="123"/>
      <c r="L32" s="147"/>
      <c r="M32" s="148"/>
      <c r="N32" s="149"/>
    </row>
    <row r="33" spans="2:14">
      <c r="B33" s="76"/>
      <c r="C33" s="77"/>
      <c r="D33" s="56"/>
      <c r="E33" s="58"/>
      <c r="F33" s="39" t="s">
        <v>81</v>
      </c>
      <c r="G33" s="39">
        <v>133.25</v>
      </c>
      <c r="H33" s="60"/>
      <c r="I33" s="62"/>
      <c r="J33" s="64"/>
      <c r="K33" s="123"/>
      <c r="L33" s="147"/>
      <c r="M33" s="148"/>
      <c r="N33" s="149"/>
    </row>
    <row r="34" spans="2:14" ht="38.25" customHeight="1">
      <c r="B34" s="76"/>
      <c r="C34" s="77"/>
      <c r="D34" s="56"/>
      <c r="E34" s="58"/>
      <c r="F34" s="39" t="s">
        <v>82</v>
      </c>
      <c r="G34" s="39">
        <v>918.43</v>
      </c>
      <c r="H34" s="60"/>
      <c r="I34" s="62"/>
      <c r="J34" s="65"/>
      <c r="K34" s="124"/>
      <c r="L34" s="147"/>
      <c r="M34" s="148"/>
      <c r="N34" s="149"/>
    </row>
    <row r="35" spans="2:14" ht="34.5" customHeight="1">
      <c r="B35" s="35" t="s">
        <v>13</v>
      </c>
      <c r="C35" s="43">
        <v>13</v>
      </c>
      <c r="D35" s="41" t="s">
        <v>31</v>
      </c>
      <c r="E35" s="20">
        <v>93.9</v>
      </c>
      <c r="F35" s="39" t="s">
        <v>66</v>
      </c>
      <c r="G35" s="39">
        <v>93.9</v>
      </c>
      <c r="H35" s="39">
        <f>G35</f>
        <v>93.9</v>
      </c>
      <c r="I35" s="37"/>
      <c r="J35" s="37"/>
      <c r="K35" s="120"/>
      <c r="L35" s="147"/>
      <c r="M35" s="151">
        <v>0</v>
      </c>
      <c r="N35" s="150">
        <v>0</v>
      </c>
    </row>
    <row r="36" spans="2:14" ht="20.25" customHeight="1">
      <c r="B36" s="76" t="s">
        <v>84</v>
      </c>
      <c r="C36" s="77">
        <v>14</v>
      </c>
      <c r="D36" s="56" t="s">
        <v>90</v>
      </c>
      <c r="E36" s="58">
        <v>263.82</v>
      </c>
      <c r="F36" s="39" t="s">
        <v>78</v>
      </c>
      <c r="G36" s="39">
        <v>259.79000000000002</v>
      </c>
      <c r="H36" s="60">
        <f>G36+G37</f>
        <v>263.82</v>
      </c>
      <c r="I36" s="55" t="s">
        <v>32</v>
      </c>
      <c r="J36" s="55">
        <v>750</v>
      </c>
      <c r="K36" s="118" t="s">
        <v>43</v>
      </c>
      <c r="L36" s="147"/>
      <c r="M36" s="148">
        <v>0</v>
      </c>
      <c r="N36" s="150"/>
    </row>
    <row r="37" spans="2:14" ht="17.25" customHeight="1" thickBot="1">
      <c r="B37" s="79"/>
      <c r="C37" s="130"/>
      <c r="D37" s="57"/>
      <c r="E37" s="59"/>
      <c r="F37" s="50" t="s">
        <v>83</v>
      </c>
      <c r="G37" s="50">
        <v>4.03</v>
      </c>
      <c r="H37" s="61"/>
      <c r="I37" s="66"/>
      <c r="J37" s="66"/>
      <c r="K37" s="121"/>
      <c r="L37" s="152"/>
      <c r="M37" s="153"/>
      <c r="N37" s="154"/>
    </row>
    <row r="38" spans="2:14" ht="25.5" customHeight="1" thickBot="1">
      <c r="B38" s="115"/>
      <c r="C38" s="24"/>
      <c r="D38" s="139" t="s">
        <v>131</v>
      </c>
      <c r="E38" s="140">
        <f>SUM(E6:E36)</f>
        <v>10765.339999999998</v>
      </c>
      <c r="F38" s="26"/>
      <c r="G38" s="26">
        <f>SUM(G6:G37)</f>
        <v>10765.340000000002</v>
      </c>
      <c r="H38" s="26">
        <f>SUM(H6:H37)</f>
        <v>10765.34</v>
      </c>
      <c r="I38" s="25"/>
      <c r="J38" s="25"/>
      <c r="K38" s="25"/>
      <c r="L38" s="141">
        <v>241</v>
      </c>
      <c r="M38" s="142">
        <f>SUM(M6:M37)</f>
        <v>269</v>
      </c>
      <c r="N38" s="143">
        <f>SUM(N6:N35)</f>
        <v>36420</v>
      </c>
    </row>
    <row r="39" spans="2:14">
      <c r="F39" s="9"/>
      <c r="G39" s="9"/>
      <c r="H39" s="9"/>
      <c r="M39" s="9"/>
    </row>
    <row r="40" spans="2:14">
      <c r="D40" s="5"/>
      <c r="F40" s="9"/>
      <c r="G40" s="9"/>
      <c r="H40" s="9"/>
      <c r="M40" s="9"/>
    </row>
    <row r="41" spans="2:14">
      <c r="D41" s="1"/>
      <c r="E41" s="4"/>
      <c r="F41" s="13"/>
      <c r="G41" s="13"/>
      <c r="H41" s="13"/>
      <c r="I41" s="1"/>
      <c r="J41" s="1"/>
      <c r="K41" s="1"/>
      <c r="M41" s="9"/>
    </row>
    <row r="42" spans="2:14">
      <c r="D42" s="6"/>
      <c r="E42" s="8"/>
      <c r="F42" s="14"/>
      <c r="G42" s="14"/>
      <c r="H42" s="14"/>
      <c r="I42" s="1"/>
      <c r="J42" s="1"/>
      <c r="K42" s="1"/>
      <c r="M42" s="9"/>
    </row>
    <row r="43" spans="2:14">
      <c r="D43" s="1"/>
      <c r="E43" s="4"/>
      <c r="F43" s="13"/>
      <c r="G43" s="13"/>
      <c r="H43" s="13"/>
      <c r="I43" s="1"/>
      <c r="J43" s="1"/>
      <c r="K43" s="1"/>
      <c r="M43" s="9"/>
    </row>
    <row r="44" spans="2:14">
      <c r="D44" s="1"/>
      <c r="E44" s="4"/>
      <c r="F44" s="13"/>
      <c r="G44" s="13"/>
      <c r="H44" s="13"/>
      <c r="I44" s="1"/>
      <c r="J44" s="1"/>
      <c r="K44" s="1"/>
      <c r="M44" s="9"/>
    </row>
    <row r="45" spans="2:14">
      <c r="D45" s="1"/>
      <c r="E45" s="4"/>
      <c r="F45" s="13"/>
      <c r="G45" s="13"/>
      <c r="H45" s="13"/>
      <c r="I45" s="1"/>
      <c r="J45" s="1"/>
      <c r="K45" s="1"/>
      <c r="M45" s="9"/>
    </row>
    <row r="46" spans="2:14">
      <c r="D46" s="1"/>
      <c r="E46" s="4"/>
      <c r="F46" s="13"/>
      <c r="G46" s="13"/>
      <c r="H46" s="13"/>
      <c r="I46" s="1"/>
      <c r="J46" s="1"/>
      <c r="K46" s="1"/>
      <c r="M46" s="9"/>
    </row>
    <row r="47" spans="2:14">
      <c r="E47" s="4"/>
      <c r="F47" s="13"/>
      <c r="G47" s="13"/>
      <c r="H47" s="13"/>
      <c r="I47" s="1"/>
      <c r="J47" s="1"/>
      <c r="K47" s="1"/>
      <c r="M47" s="9"/>
    </row>
    <row r="48" spans="2:14">
      <c r="E48" s="4"/>
      <c r="F48" s="13"/>
      <c r="G48" s="13"/>
      <c r="H48" s="13"/>
      <c r="I48" s="1"/>
      <c r="J48" s="1"/>
      <c r="K48" s="1"/>
      <c r="M48" s="9"/>
    </row>
    <row r="49" spans="5:13">
      <c r="E49" s="4"/>
      <c r="F49" s="13"/>
      <c r="G49" s="13"/>
      <c r="H49" s="13"/>
      <c r="I49" s="1"/>
      <c r="J49" s="1"/>
      <c r="K49" s="1"/>
      <c r="M49" s="9"/>
    </row>
  </sheetData>
  <mergeCells count="72">
    <mergeCell ref="L1:N1"/>
    <mergeCell ref="L6:L37"/>
    <mergeCell ref="N4:N5"/>
    <mergeCell ref="J4:J5"/>
    <mergeCell ref="I36:I37"/>
    <mergeCell ref="J36:J37"/>
    <mergeCell ref="K36:K37"/>
    <mergeCell ref="M36:M37"/>
    <mergeCell ref="K4:K5"/>
    <mergeCell ref="L4:L5"/>
    <mergeCell ref="M4:M5"/>
    <mergeCell ref="J31:J34"/>
    <mergeCell ref="K31:K34"/>
    <mergeCell ref="M31:M34"/>
    <mergeCell ref="N31:N34"/>
    <mergeCell ref="K28:K30"/>
    <mergeCell ref="B36:B37"/>
    <mergeCell ref="C36:C37"/>
    <mergeCell ref="D36:D37"/>
    <mergeCell ref="E36:E37"/>
    <mergeCell ref="H36:H37"/>
    <mergeCell ref="I28:I30"/>
    <mergeCell ref="J28:J30"/>
    <mergeCell ref="M28:M30"/>
    <mergeCell ref="N28:N30"/>
    <mergeCell ref="B31:B34"/>
    <mergeCell ref="C31:C34"/>
    <mergeCell ref="D31:D34"/>
    <mergeCell ref="E31:E34"/>
    <mergeCell ref="H31:H34"/>
    <mergeCell ref="I31:I34"/>
    <mergeCell ref="B28:B30"/>
    <mergeCell ref="C28:C30"/>
    <mergeCell ref="D28:D30"/>
    <mergeCell ref="E28:E30"/>
    <mergeCell ref="H28:H30"/>
    <mergeCell ref="N12:N20"/>
    <mergeCell ref="B22:B25"/>
    <mergeCell ref="C22:C25"/>
    <mergeCell ref="D22:D25"/>
    <mergeCell ref="E22:E25"/>
    <mergeCell ref="H22:H25"/>
    <mergeCell ref="I22:I25"/>
    <mergeCell ref="J22:J25"/>
    <mergeCell ref="K22:K25"/>
    <mergeCell ref="M22:M26"/>
    <mergeCell ref="N22:N25"/>
    <mergeCell ref="M9:M10"/>
    <mergeCell ref="B12:B20"/>
    <mergeCell ref="C12:C20"/>
    <mergeCell ref="D12:D20"/>
    <mergeCell ref="E12:E20"/>
    <mergeCell ref="H12:H20"/>
    <mergeCell ref="I12:I20"/>
    <mergeCell ref="J12:J20"/>
    <mergeCell ref="K12:K20"/>
    <mergeCell ref="M12:M20"/>
    <mergeCell ref="N7:N8"/>
    <mergeCell ref="B4:B5"/>
    <mergeCell ref="C4:C5"/>
    <mergeCell ref="E4:E5"/>
    <mergeCell ref="F4:H4"/>
    <mergeCell ref="I4:I5"/>
    <mergeCell ref="B7:B8"/>
    <mergeCell ref="C7:C8"/>
    <mergeCell ref="D7:D8"/>
    <mergeCell ref="E7:E8"/>
    <mergeCell ref="H7:H8"/>
    <mergeCell ref="I7:I8"/>
    <mergeCell ref="J7:J8"/>
    <mergeCell ref="K7:K8"/>
    <mergeCell ref="M7:M8"/>
  </mergeCells>
  <pageMargins left="0.39370078740157483" right="0.35433070866141736" top="0.37" bottom="0.47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P36"/>
  <sheetViews>
    <sheetView topLeftCell="B1" zoomScaleNormal="100" workbookViewId="0">
      <selection activeCell="F16" sqref="F16"/>
    </sheetView>
  </sheetViews>
  <sheetFormatPr defaultRowHeight="12.75"/>
  <cols>
    <col min="1" max="1" width="2.7109375" customWidth="1"/>
    <col min="2" max="2" width="7.7109375" style="9" customWidth="1"/>
    <col min="3" max="3" width="15.42578125" hidden="1" customWidth="1"/>
    <col min="4" max="4" width="30" customWidth="1"/>
    <col min="5" max="5" width="10" customWidth="1"/>
    <col min="6" max="6" width="13.28515625" customWidth="1"/>
    <col min="7" max="7" width="9.5703125" customWidth="1"/>
    <col min="8" max="8" width="9" customWidth="1"/>
    <col min="9" max="9" width="11" customWidth="1"/>
    <col min="10" max="10" width="11.7109375" customWidth="1"/>
    <col min="11" max="11" width="11.85546875" customWidth="1"/>
    <col min="12" max="12" width="15.85546875" customWidth="1"/>
    <col min="13" max="14" width="13.28515625" customWidth="1"/>
    <col min="15" max="15" width="14.5703125" customWidth="1"/>
  </cols>
  <sheetData>
    <row r="1" spans="2:15" ht="17.25" customHeight="1">
      <c r="M1" s="125" t="s">
        <v>146</v>
      </c>
      <c r="N1" s="125"/>
      <c r="O1" s="125"/>
    </row>
    <row r="2" spans="2:15" s="169" customFormat="1" ht="21" customHeight="1">
      <c r="B2" s="168" t="s">
        <v>139</v>
      </c>
      <c r="C2" s="31"/>
      <c r="D2" s="11"/>
    </row>
    <row r="3" spans="2:15" ht="7.5" customHeight="1" thickBot="1"/>
    <row r="4" spans="2:15" ht="8.25" hidden="1" customHeight="1" thickBot="1"/>
    <row r="5" spans="2:15" ht="13.5" hidden="1" thickBot="1"/>
    <row r="6" spans="2:15" ht="23.25" customHeight="1">
      <c r="B6" s="110" t="s">
        <v>102</v>
      </c>
      <c r="C6" s="94" t="s">
        <v>103</v>
      </c>
      <c r="D6" s="131" t="s">
        <v>104</v>
      </c>
      <c r="E6" s="94" t="s">
        <v>109</v>
      </c>
      <c r="F6" s="95" t="s">
        <v>105</v>
      </c>
      <c r="G6" s="96"/>
      <c r="H6" s="97"/>
      <c r="I6" s="94" t="s">
        <v>37</v>
      </c>
      <c r="J6" s="94" t="s">
        <v>38</v>
      </c>
      <c r="K6" s="135" t="s">
        <v>111</v>
      </c>
      <c r="L6" s="94" t="s">
        <v>39</v>
      </c>
      <c r="M6" s="94" t="s">
        <v>137</v>
      </c>
      <c r="N6" s="171" t="s">
        <v>136</v>
      </c>
      <c r="O6" s="170" t="s">
        <v>138</v>
      </c>
    </row>
    <row r="7" spans="2:15" ht="29.25" customHeight="1" thickBot="1">
      <c r="B7" s="177"/>
      <c r="C7" s="178"/>
      <c r="D7" s="179" t="s">
        <v>110</v>
      </c>
      <c r="E7" s="178"/>
      <c r="F7" s="180" t="s">
        <v>106</v>
      </c>
      <c r="G7" s="180" t="s">
        <v>107</v>
      </c>
      <c r="H7" s="180" t="s">
        <v>108</v>
      </c>
      <c r="I7" s="178"/>
      <c r="J7" s="178"/>
      <c r="K7" s="181"/>
      <c r="L7" s="178"/>
      <c r="M7" s="178"/>
      <c r="N7" s="182"/>
      <c r="O7" s="183"/>
    </row>
    <row r="8" spans="2:15" ht="40.5" customHeight="1">
      <c r="B8" s="184">
        <v>1</v>
      </c>
      <c r="C8" s="185" t="s">
        <v>16</v>
      </c>
      <c r="D8" s="186" t="s">
        <v>94</v>
      </c>
      <c r="E8" s="187">
        <f>SUM(H8)</f>
        <v>278.44</v>
      </c>
      <c r="F8" s="188" t="s">
        <v>49</v>
      </c>
      <c r="G8" s="188">
        <v>278.44</v>
      </c>
      <c r="H8" s="188">
        <v>278.44</v>
      </c>
      <c r="I8" s="189">
        <v>1187</v>
      </c>
      <c r="J8" s="189" t="s">
        <v>40</v>
      </c>
      <c r="K8" s="190" t="s">
        <v>33</v>
      </c>
      <c r="L8" s="191" t="s">
        <v>41</v>
      </c>
      <c r="M8" s="192">
        <v>66</v>
      </c>
      <c r="N8" s="193">
        <v>12</v>
      </c>
      <c r="O8" s="194">
        <v>1316</v>
      </c>
    </row>
    <row r="9" spans="2:15" ht="18.75" customHeight="1">
      <c r="B9" s="98">
        <v>2</v>
      </c>
      <c r="C9" s="101" t="s">
        <v>17</v>
      </c>
      <c r="D9" s="87" t="s">
        <v>95</v>
      </c>
      <c r="E9" s="89">
        <f>SUM(H9)</f>
        <v>680.31999999999994</v>
      </c>
      <c r="F9" s="39" t="s">
        <v>50</v>
      </c>
      <c r="G9" s="39">
        <v>48.72</v>
      </c>
      <c r="H9" s="61">
        <f>SUM(G9:G15)</f>
        <v>680.31999999999994</v>
      </c>
      <c r="I9" s="55">
        <v>651</v>
      </c>
      <c r="J9" s="55" t="s">
        <v>42</v>
      </c>
      <c r="K9" s="118" t="s">
        <v>43</v>
      </c>
      <c r="L9" s="92"/>
      <c r="M9" s="138"/>
      <c r="N9" s="156">
        <v>12</v>
      </c>
      <c r="O9" s="163">
        <v>12380</v>
      </c>
    </row>
    <row r="10" spans="2:15" ht="16.5" customHeight="1">
      <c r="B10" s="99"/>
      <c r="C10" s="102"/>
      <c r="D10" s="111"/>
      <c r="E10" s="106"/>
      <c r="F10" s="39" t="s">
        <v>51</v>
      </c>
      <c r="G10" s="39">
        <v>154.56</v>
      </c>
      <c r="H10" s="113"/>
      <c r="I10" s="66"/>
      <c r="J10" s="66"/>
      <c r="K10" s="121"/>
      <c r="L10" s="86"/>
      <c r="M10" s="138"/>
      <c r="N10" s="157"/>
      <c r="O10" s="163"/>
    </row>
    <row r="11" spans="2:15" ht="17.25" customHeight="1">
      <c r="B11" s="99"/>
      <c r="C11" s="102"/>
      <c r="D11" s="111"/>
      <c r="E11" s="106"/>
      <c r="F11" s="39" t="s">
        <v>52</v>
      </c>
      <c r="G11" s="39">
        <v>116.92</v>
      </c>
      <c r="H11" s="113"/>
      <c r="I11" s="66"/>
      <c r="J11" s="66"/>
      <c r="K11" s="121"/>
      <c r="L11" s="86"/>
      <c r="M11" s="138"/>
      <c r="N11" s="157"/>
      <c r="O11" s="163"/>
    </row>
    <row r="12" spans="2:15" ht="16.5" customHeight="1">
      <c r="B12" s="99"/>
      <c r="C12" s="102"/>
      <c r="D12" s="111"/>
      <c r="E12" s="106"/>
      <c r="F12" s="39" t="s">
        <v>53</v>
      </c>
      <c r="G12" s="39">
        <v>278.39999999999998</v>
      </c>
      <c r="H12" s="113"/>
      <c r="I12" s="66"/>
      <c r="J12" s="66"/>
      <c r="K12" s="121"/>
      <c r="L12" s="86"/>
      <c r="M12" s="138"/>
      <c r="N12" s="157"/>
      <c r="O12" s="163"/>
    </row>
    <row r="13" spans="2:15" ht="15.75" customHeight="1">
      <c r="B13" s="99"/>
      <c r="C13" s="102"/>
      <c r="D13" s="111"/>
      <c r="E13" s="106"/>
      <c r="F13" s="39" t="s">
        <v>54</v>
      </c>
      <c r="G13" s="39">
        <v>53.38</v>
      </c>
      <c r="H13" s="113"/>
      <c r="I13" s="66"/>
      <c r="J13" s="66"/>
      <c r="K13" s="121"/>
      <c r="L13" s="86"/>
      <c r="M13" s="138"/>
      <c r="N13" s="157"/>
      <c r="O13" s="163"/>
    </row>
    <row r="14" spans="2:15" ht="16.5" customHeight="1">
      <c r="B14" s="99"/>
      <c r="C14" s="102"/>
      <c r="D14" s="111"/>
      <c r="E14" s="106"/>
      <c r="F14" s="39" t="s">
        <v>55</v>
      </c>
      <c r="G14" s="39">
        <v>16.62</v>
      </c>
      <c r="H14" s="113"/>
      <c r="I14" s="66"/>
      <c r="J14" s="66"/>
      <c r="K14" s="121"/>
      <c r="L14" s="86"/>
      <c r="M14" s="138"/>
      <c r="N14" s="157"/>
      <c r="O14" s="163"/>
    </row>
    <row r="15" spans="2:15" ht="21" customHeight="1">
      <c r="B15" s="100"/>
      <c r="C15" s="103"/>
      <c r="D15" s="112"/>
      <c r="E15" s="107"/>
      <c r="F15" s="47" t="s">
        <v>56</v>
      </c>
      <c r="G15" s="47">
        <v>11.72</v>
      </c>
      <c r="H15" s="114"/>
      <c r="I15" s="67"/>
      <c r="J15" s="67"/>
      <c r="K15" s="119"/>
      <c r="L15" s="93"/>
      <c r="M15" s="138"/>
      <c r="N15" s="158"/>
      <c r="O15" s="163"/>
    </row>
    <row r="16" spans="2:15" ht="39.75" customHeight="1">
      <c r="B16" s="52">
        <v>3</v>
      </c>
      <c r="C16" s="51" t="s">
        <v>18</v>
      </c>
      <c r="D16" s="38" t="s">
        <v>96</v>
      </c>
      <c r="E16" s="49">
        <f>SUM(H16)</f>
        <v>1350.56</v>
      </c>
      <c r="F16" s="47" t="s">
        <v>49</v>
      </c>
      <c r="G16" s="47">
        <v>1350.56</v>
      </c>
      <c r="H16" s="47">
        <v>1350.56</v>
      </c>
      <c r="I16" s="37">
        <v>460</v>
      </c>
      <c r="J16" s="37" t="s">
        <v>44</v>
      </c>
      <c r="K16" s="120" t="s">
        <v>33</v>
      </c>
      <c r="L16" s="42" t="s">
        <v>45</v>
      </c>
      <c r="M16" s="138"/>
      <c r="N16" s="155">
        <v>9</v>
      </c>
      <c r="O16" s="162">
        <v>1014</v>
      </c>
    </row>
    <row r="17" spans="2:15" ht="15.75" customHeight="1">
      <c r="B17" s="98">
        <v>4</v>
      </c>
      <c r="C17" s="101" t="s">
        <v>15</v>
      </c>
      <c r="D17" s="87" t="s">
        <v>97</v>
      </c>
      <c r="E17" s="89">
        <f>SUM(H17)</f>
        <v>2004.58</v>
      </c>
      <c r="F17" s="47" t="s">
        <v>57</v>
      </c>
      <c r="G17" s="47">
        <v>10.99</v>
      </c>
      <c r="H17" s="91">
        <f>SUM(G17:G28)</f>
        <v>2004.58</v>
      </c>
      <c r="I17" s="55">
        <v>210</v>
      </c>
      <c r="J17" s="55" t="s">
        <v>46</v>
      </c>
      <c r="K17" s="118" t="s">
        <v>43</v>
      </c>
      <c r="L17" s="136"/>
      <c r="M17" s="138"/>
      <c r="N17" s="156">
        <v>23</v>
      </c>
      <c r="O17" s="163">
        <v>22584</v>
      </c>
    </row>
    <row r="18" spans="2:15" ht="17.25" customHeight="1">
      <c r="B18" s="99"/>
      <c r="C18" s="102"/>
      <c r="D18" s="104"/>
      <c r="E18" s="106"/>
      <c r="F18" s="47" t="s">
        <v>50</v>
      </c>
      <c r="G18" s="47">
        <v>143.6</v>
      </c>
      <c r="H18" s="108"/>
      <c r="I18" s="66"/>
      <c r="J18" s="66"/>
      <c r="K18" s="121"/>
      <c r="L18" s="17"/>
      <c r="M18" s="138"/>
      <c r="N18" s="157"/>
      <c r="O18" s="163"/>
    </row>
    <row r="19" spans="2:15" ht="15.75" customHeight="1">
      <c r="B19" s="99"/>
      <c r="C19" s="102"/>
      <c r="D19" s="104"/>
      <c r="E19" s="106"/>
      <c r="F19" s="47" t="s">
        <v>51</v>
      </c>
      <c r="G19" s="47">
        <v>178.29</v>
      </c>
      <c r="H19" s="108"/>
      <c r="I19" s="66"/>
      <c r="J19" s="66"/>
      <c r="K19" s="121"/>
      <c r="L19" s="17"/>
      <c r="M19" s="138"/>
      <c r="N19" s="157"/>
      <c r="O19" s="163"/>
    </row>
    <row r="20" spans="2:15" ht="17.25" customHeight="1">
      <c r="B20" s="99"/>
      <c r="C20" s="102"/>
      <c r="D20" s="104"/>
      <c r="E20" s="106"/>
      <c r="F20" s="47" t="s">
        <v>58</v>
      </c>
      <c r="G20" s="47">
        <v>32.76</v>
      </c>
      <c r="H20" s="108"/>
      <c r="I20" s="66"/>
      <c r="J20" s="66"/>
      <c r="K20" s="121"/>
      <c r="L20" s="17"/>
      <c r="M20" s="138"/>
      <c r="N20" s="157"/>
      <c r="O20" s="163"/>
    </row>
    <row r="21" spans="2:15" ht="16.5" customHeight="1">
      <c r="B21" s="99"/>
      <c r="C21" s="102"/>
      <c r="D21" s="104"/>
      <c r="E21" s="106"/>
      <c r="F21" s="47" t="s">
        <v>52</v>
      </c>
      <c r="G21" s="47">
        <v>174.29</v>
      </c>
      <c r="H21" s="108"/>
      <c r="I21" s="66"/>
      <c r="J21" s="66"/>
      <c r="K21" s="121"/>
      <c r="L21" s="17"/>
      <c r="M21" s="138"/>
      <c r="N21" s="157"/>
      <c r="O21" s="163"/>
    </row>
    <row r="22" spans="2:15" ht="16.5" customHeight="1">
      <c r="B22" s="99"/>
      <c r="C22" s="102"/>
      <c r="D22" s="104"/>
      <c r="E22" s="106"/>
      <c r="F22" s="47" t="s">
        <v>60</v>
      </c>
      <c r="G22" s="47">
        <v>75.34</v>
      </c>
      <c r="H22" s="108"/>
      <c r="I22" s="66"/>
      <c r="J22" s="66"/>
      <c r="K22" s="121"/>
      <c r="L22" s="17"/>
      <c r="M22" s="138"/>
      <c r="N22" s="157"/>
      <c r="O22" s="163"/>
    </row>
    <row r="23" spans="2:15" ht="15.75" customHeight="1">
      <c r="B23" s="99"/>
      <c r="C23" s="102"/>
      <c r="D23" s="104"/>
      <c r="E23" s="106"/>
      <c r="F23" s="47" t="s">
        <v>61</v>
      </c>
      <c r="G23" s="47">
        <v>336.39</v>
      </c>
      <c r="H23" s="108"/>
      <c r="I23" s="66"/>
      <c r="J23" s="66"/>
      <c r="K23" s="121"/>
      <c r="L23" s="17"/>
      <c r="M23" s="138"/>
      <c r="N23" s="157"/>
      <c r="O23" s="163"/>
    </row>
    <row r="24" spans="2:15" ht="17.25" customHeight="1">
      <c r="B24" s="99"/>
      <c r="C24" s="102"/>
      <c r="D24" s="104"/>
      <c r="E24" s="106"/>
      <c r="F24" s="47" t="s">
        <v>59</v>
      </c>
      <c r="G24" s="47">
        <v>111.01</v>
      </c>
      <c r="H24" s="108"/>
      <c r="I24" s="66"/>
      <c r="J24" s="66"/>
      <c r="K24" s="121"/>
      <c r="L24" s="17"/>
      <c r="M24" s="138"/>
      <c r="N24" s="157"/>
      <c r="O24" s="163"/>
    </row>
    <row r="25" spans="2:15" ht="15.75" customHeight="1">
      <c r="B25" s="99"/>
      <c r="C25" s="102"/>
      <c r="D25" s="104"/>
      <c r="E25" s="106"/>
      <c r="F25" s="47" t="s">
        <v>56</v>
      </c>
      <c r="G25" s="47">
        <v>456.03</v>
      </c>
      <c r="H25" s="108"/>
      <c r="I25" s="66"/>
      <c r="J25" s="66"/>
      <c r="K25" s="121"/>
      <c r="L25" s="17"/>
      <c r="M25" s="138"/>
      <c r="N25" s="157"/>
      <c r="O25" s="163"/>
    </row>
    <row r="26" spans="2:15" ht="16.5" customHeight="1">
      <c r="B26" s="99"/>
      <c r="C26" s="102"/>
      <c r="D26" s="104"/>
      <c r="E26" s="106"/>
      <c r="F26" s="47" t="s">
        <v>62</v>
      </c>
      <c r="G26" s="47">
        <v>225.84</v>
      </c>
      <c r="H26" s="108"/>
      <c r="I26" s="66"/>
      <c r="J26" s="66"/>
      <c r="K26" s="121"/>
      <c r="L26" s="17"/>
      <c r="M26" s="138"/>
      <c r="N26" s="157"/>
      <c r="O26" s="163"/>
    </row>
    <row r="27" spans="2:15" ht="15" customHeight="1">
      <c r="B27" s="99"/>
      <c r="C27" s="102"/>
      <c r="D27" s="104"/>
      <c r="E27" s="106"/>
      <c r="F27" s="47" t="s">
        <v>63</v>
      </c>
      <c r="G27" s="47">
        <v>248.68</v>
      </c>
      <c r="H27" s="108"/>
      <c r="I27" s="66"/>
      <c r="J27" s="66"/>
      <c r="K27" s="121"/>
      <c r="L27" s="17"/>
      <c r="M27" s="138"/>
      <c r="N27" s="157"/>
      <c r="O27" s="163"/>
    </row>
    <row r="28" spans="2:15" ht="14.25" customHeight="1">
      <c r="B28" s="100"/>
      <c r="C28" s="103"/>
      <c r="D28" s="105"/>
      <c r="E28" s="107"/>
      <c r="F28" s="47" t="s">
        <v>49</v>
      </c>
      <c r="G28" s="47">
        <v>11.36</v>
      </c>
      <c r="H28" s="109"/>
      <c r="I28" s="67"/>
      <c r="J28" s="67"/>
      <c r="K28" s="119"/>
      <c r="L28" s="18"/>
      <c r="M28" s="138"/>
      <c r="N28" s="158"/>
      <c r="O28" s="163"/>
    </row>
    <row r="29" spans="2:15" ht="48" customHeight="1">
      <c r="B29" s="52">
        <v>5</v>
      </c>
      <c r="C29" s="51" t="s">
        <v>19</v>
      </c>
      <c r="D29" s="48" t="s">
        <v>98</v>
      </c>
      <c r="E29" s="49">
        <f>SUM(H29)</f>
        <v>170.39</v>
      </c>
      <c r="F29" s="39" t="s">
        <v>56</v>
      </c>
      <c r="G29" s="39">
        <v>170.39</v>
      </c>
      <c r="H29" s="39">
        <v>170.39</v>
      </c>
      <c r="I29" s="37">
        <v>560</v>
      </c>
      <c r="J29" s="37" t="s">
        <v>47</v>
      </c>
      <c r="K29" s="132" t="s">
        <v>112</v>
      </c>
      <c r="L29" s="45"/>
      <c r="M29" s="138"/>
      <c r="N29" s="159">
        <v>2</v>
      </c>
      <c r="O29" s="162">
        <v>904</v>
      </c>
    </row>
    <row r="30" spans="2:15" ht="32.25" customHeight="1">
      <c r="B30" s="52">
        <v>6</v>
      </c>
      <c r="C30" s="51" t="s">
        <v>20</v>
      </c>
      <c r="D30" s="48" t="s">
        <v>99</v>
      </c>
      <c r="E30" s="49">
        <f t="shared" ref="E30:E32" si="0">SUM(H30)</f>
        <v>535.42999999999995</v>
      </c>
      <c r="F30" s="47" t="s">
        <v>49</v>
      </c>
      <c r="G30" s="47">
        <v>535.42999999999995</v>
      </c>
      <c r="H30" s="47">
        <v>535.42999999999995</v>
      </c>
      <c r="I30" s="37">
        <v>472</v>
      </c>
      <c r="J30" s="37" t="s">
        <v>44</v>
      </c>
      <c r="K30" s="120" t="s">
        <v>33</v>
      </c>
      <c r="L30" s="134"/>
      <c r="M30" s="138"/>
      <c r="N30" s="160">
        <v>15</v>
      </c>
      <c r="O30" s="162">
        <v>1160</v>
      </c>
    </row>
    <row r="31" spans="2:15" ht="35.25" customHeight="1">
      <c r="B31" s="52">
        <v>7</v>
      </c>
      <c r="C31" s="51" t="s">
        <v>20</v>
      </c>
      <c r="D31" s="48" t="s">
        <v>100</v>
      </c>
      <c r="E31" s="49">
        <f t="shared" si="0"/>
        <v>177.67</v>
      </c>
      <c r="F31" s="39" t="s">
        <v>64</v>
      </c>
      <c r="G31" s="39">
        <v>177.67</v>
      </c>
      <c r="H31" s="39">
        <v>177.67</v>
      </c>
      <c r="I31" s="37">
        <v>99</v>
      </c>
      <c r="J31" s="37" t="s">
        <v>48</v>
      </c>
      <c r="K31" s="120" t="s">
        <v>43</v>
      </c>
      <c r="L31" s="46"/>
      <c r="M31" s="138"/>
      <c r="N31" s="161">
        <v>0</v>
      </c>
      <c r="O31" s="164">
        <v>0</v>
      </c>
    </row>
    <row r="32" spans="2:15" ht="47.25" customHeight="1" thickBot="1">
      <c r="B32" s="195">
        <v>8</v>
      </c>
      <c r="C32" s="196" t="s">
        <v>14</v>
      </c>
      <c r="D32" s="197" t="s">
        <v>101</v>
      </c>
      <c r="E32" s="198">
        <f t="shared" si="0"/>
        <v>5.2</v>
      </c>
      <c r="F32" s="44" t="s">
        <v>65</v>
      </c>
      <c r="G32" s="44">
        <v>5.2</v>
      </c>
      <c r="H32" s="44">
        <v>5.2</v>
      </c>
      <c r="I32" s="196">
        <v>189</v>
      </c>
      <c r="J32" s="196" t="s">
        <v>46</v>
      </c>
      <c r="K32" s="199" t="s">
        <v>43</v>
      </c>
      <c r="L32" s="200"/>
      <c r="M32" s="201"/>
      <c r="N32" s="202">
        <v>1</v>
      </c>
      <c r="O32" s="203">
        <v>1435</v>
      </c>
    </row>
    <row r="33" spans="2:15" s="31" customFormat="1" ht="24.75" customHeight="1" thickBot="1">
      <c r="B33" s="19"/>
      <c r="C33" s="28"/>
      <c r="D33" s="28" t="s">
        <v>113</v>
      </c>
      <c r="E33" s="137">
        <f>SUM(E8:E32)</f>
        <v>5202.59</v>
      </c>
      <c r="F33" s="29"/>
      <c r="G33" s="30">
        <f>SUM(G8:G32)</f>
        <v>5202.59</v>
      </c>
      <c r="H33" s="166">
        <f>SUM(H8:H32)</f>
        <v>5202.59</v>
      </c>
      <c r="I33" s="29"/>
      <c r="J33" s="29"/>
      <c r="K33" s="133"/>
      <c r="L33" s="29"/>
      <c r="M33" s="167">
        <v>66</v>
      </c>
      <c r="N33" s="165">
        <v>74</v>
      </c>
      <c r="O33" s="207">
        <f>SUM(O8:O32)</f>
        <v>40793</v>
      </c>
    </row>
    <row r="34" spans="2:15" ht="5.25" customHeight="1">
      <c r="F34" s="7"/>
      <c r="G34" s="7"/>
      <c r="H34" s="7"/>
      <c r="I34" s="7"/>
      <c r="J34" s="7"/>
      <c r="K34" s="7"/>
      <c r="L34" s="7"/>
      <c r="M34" s="7"/>
      <c r="N34" s="7"/>
      <c r="O34" s="15"/>
    </row>
    <row r="35" spans="2:15">
      <c r="B35" s="27" t="s">
        <v>141</v>
      </c>
      <c r="D35" s="10"/>
    </row>
    <row r="36" spans="2:15">
      <c r="D36" s="10"/>
    </row>
  </sheetData>
  <mergeCells count="34">
    <mergeCell ref="M1:O1"/>
    <mergeCell ref="N17:N28"/>
    <mergeCell ref="N9:N15"/>
    <mergeCell ref="M6:M7"/>
    <mergeCell ref="M8:M32"/>
    <mergeCell ref="E9:E15"/>
    <mergeCell ref="H9:H15"/>
    <mergeCell ref="L6:L7"/>
    <mergeCell ref="O6:O7"/>
    <mergeCell ref="N6:N7"/>
    <mergeCell ref="B6:B7"/>
    <mergeCell ref="C6:C7"/>
    <mergeCell ref="B9:B15"/>
    <mergeCell ref="C9:C15"/>
    <mergeCell ref="D9:D15"/>
    <mergeCell ref="B17:B28"/>
    <mergeCell ref="C17:C28"/>
    <mergeCell ref="D17:D28"/>
    <mergeCell ref="E17:E28"/>
    <mergeCell ref="H17:H28"/>
    <mergeCell ref="O17:O28"/>
    <mergeCell ref="E6:E7"/>
    <mergeCell ref="F6:H6"/>
    <mergeCell ref="J6:J7"/>
    <mergeCell ref="K6:K7"/>
    <mergeCell ref="K17:K28"/>
    <mergeCell ref="I6:I7"/>
    <mergeCell ref="O9:O15"/>
    <mergeCell ref="I17:I28"/>
    <mergeCell ref="J17:J28"/>
    <mergeCell ref="I9:I15"/>
    <mergeCell ref="J9:J15"/>
    <mergeCell ref="K9:K15"/>
    <mergeCell ref="L9:L15"/>
  </mergeCells>
  <pageMargins left="0.34" right="0.19" top="0.32" bottom="0.31" header="0.23" footer="0.25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P16"/>
  <sheetViews>
    <sheetView topLeftCell="B1" zoomScaleNormal="100" workbookViewId="0">
      <selection activeCell="E7" sqref="E7:E8"/>
    </sheetView>
  </sheetViews>
  <sheetFormatPr defaultRowHeight="12.75"/>
  <cols>
    <col min="1" max="1" width="2.7109375" customWidth="1"/>
    <col min="2" max="2" width="7.7109375" style="9" customWidth="1"/>
    <col min="3" max="3" width="15.42578125" hidden="1" customWidth="1"/>
    <col min="4" max="4" width="30" customWidth="1"/>
    <col min="5" max="5" width="10" customWidth="1"/>
    <col min="6" max="6" width="13.28515625" customWidth="1"/>
    <col min="7" max="7" width="9.5703125" customWidth="1"/>
    <col min="8" max="8" width="9" customWidth="1"/>
    <col min="9" max="9" width="11" customWidth="1"/>
    <col min="10" max="10" width="11.7109375" customWidth="1"/>
    <col min="11" max="11" width="11.85546875" customWidth="1"/>
    <col min="12" max="12" width="15.85546875" customWidth="1"/>
    <col min="13" max="14" width="13.28515625" customWidth="1"/>
    <col min="15" max="15" width="14.5703125" customWidth="1"/>
  </cols>
  <sheetData>
    <row r="1" spans="2:15" ht="22.5" customHeight="1">
      <c r="M1" s="125" t="s">
        <v>145</v>
      </c>
      <c r="N1" s="125"/>
      <c r="O1" s="125"/>
    </row>
    <row r="2" spans="2:15">
      <c r="D2" s="10"/>
    </row>
    <row r="5" spans="2:15" ht="27.75" customHeight="1">
      <c r="B5" s="209" t="s">
        <v>140</v>
      </c>
      <c r="C5" s="209"/>
      <c r="D5" s="210"/>
      <c r="E5" s="211"/>
      <c r="F5" s="169"/>
    </row>
    <row r="6" spans="2:15" ht="14.25" customHeight="1" thickBot="1"/>
    <row r="7" spans="2:15" ht="15" customHeight="1">
      <c r="B7" s="110" t="s">
        <v>102</v>
      </c>
      <c r="C7" s="94" t="s">
        <v>103</v>
      </c>
      <c r="D7" s="205" t="s">
        <v>104</v>
      </c>
      <c r="E7" s="94" t="s">
        <v>109</v>
      </c>
      <c r="F7" s="95" t="s">
        <v>105</v>
      </c>
      <c r="G7" s="96"/>
      <c r="H7" s="97"/>
      <c r="I7" s="94" t="s">
        <v>37</v>
      </c>
      <c r="J7" s="94" t="s">
        <v>38</v>
      </c>
      <c r="K7" s="135" t="s">
        <v>111</v>
      </c>
      <c r="L7" s="94" t="s">
        <v>39</v>
      </c>
      <c r="M7" s="94" t="s">
        <v>137</v>
      </c>
      <c r="N7" s="171" t="s">
        <v>136</v>
      </c>
      <c r="O7" s="170" t="s">
        <v>138</v>
      </c>
    </row>
    <row r="8" spans="2:15" ht="35.25" customHeight="1" thickBot="1">
      <c r="B8" s="172"/>
      <c r="C8" s="173"/>
      <c r="D8" s="206"/>
      <c r="E8" s="173"/>
      <c r="F8" s="174" t="s">
        <v>106</v>
      </c>
      <c r="G8" s="174" t="s">
        <v>107</v>
      </c>
      <c r="H8" s="174" t="s">
        <v>108</v>
      </c>
      <c r="I8" s="173"/>
      <c r="J8" s="173"/>
      <c r="K8" s="175"/>
      <c r="L8" s="173"/>
      <c r="M8" s="173"/>
      <c r="N8" s="176"/>
      <c r="O8" s="204"/>
    </row>
    <row r="9" spans="2:15" ht="21.75" customHeight="1">
      <c r="B9" s="218"/>
      <c r="C9" s="219"/>
      <c r="D9" s="212" t="s">
        <v>144</v>
      </c>
      <c r="E9" s="88">
        <f>SUM(H9)</f>
        <v>3202.94</v>
      </c>
      <c r="F9" s="47" t="s">
        <v>85</v>
      </c>
      <c r="G9" s="47">
        <v>233.63</v>
      </c>
      <c r="H9" s="90">
        <v>3202.94</v>
      </c>
      <c r="I9" s="84" t="s">
        <v>88</v>
      </c>
      <c r="J9" s="82" t="s">
        <v>89</v>
      </c>
      <c r="K9" s="82">
        <v>539</v>
      </c>
      <c r="L9" s="82"/>
      <c r="M9" s="214" t="s">
        <v>143</v>
      </c>
      <c r="N9" s="215"/>
      <c r="O9" s="220">
        <v>0</v>
      </c>
    </row>
    <row r="10" spans="2:15" ht="19.5" customHeight="1">
      <c r="B10" s="221"/>
      <c r="C10" s="219"/>
      <c r="D10" s="212"/>
      <c r="E10" s="88"/>
      <c r="F10" s="47" t="s">
        <v>86</v>
      </c>
      <c r="G10" s="47">
        <v>5.0599999999999996</v>
      </c>
      <c r="H10" s="90"/>
      <c r="I10" s="84"/>
      <c r="J10" s="82"/>
      <c r="K10" s="82"/>
      <c r="L10" s="82"/>
      <c r="M10" s="214"/>
      <c r="N10" s="215"/>
      <c r="O10" s="222"/>
    </row>
    <row r="11" spans="2:15" ht="21" customHeight="1">
      <c r="B11" s="221"/>
      <c r="C11" s="219"/>
      <c r="D11" s="212"/>
      <c r="E11" s="88"/>
      <c r="F11" s="47" t="s">
        <v>65</v>
      </c>
      <c r="G11" s="47">
        <v>2923.02</v>
      </c>
      <c r="H11" s="90"/>
      <c r="I11" s="84"/>
      <c r="J11" s="82"/>
      <c r="K11" s="82"/>
      <c r="L11" s="82"/>
      <c r="M11" s="214"/>
      <c r="N11" s="215"/>
      <c r="O11" s="222"/>
    </row>
    <row r="12" spans="2:15" ht="21" customHeight="1" thickBot="1">
      <c r="B12" s="221"/>
      <c r="C12" s="219"/>
      <c r="D12" s="213"/>
      <c r="E12" s="89"/>
      <c r="F12" s="50" t="s">
        <v>87</v>
      </c>
      <c r="G12" s="50">
        <v>41.1</v>
      </c>
      <c r="H12" s="91"/>
      <c r="I12" s="85"/>
      <c r="J12" s="83"/>
      <c r="K12" s="83"/>
      <c r="L12" s="83"/>
      <c r="M12" s="216"/>
      <c r="N12" s="217"/>
      <c r="O12" s="223"/>
    </row>
    <row r="13" spans="2:15" ht="31.5" customHeight="1" thickBot="1">
      <c r="B13" s="19"/>
      <c r="C13" s="28"/>
      <c r="D13" s="28" t="s">
        <v>113</v>
      </c>
      <c r="E13" s="137">
        <f>E9</f>
        <v>3202.94</v>
      </c>
      <c r="F13" s="29"/>
      <c r="G13" s="30">
        <f>SUM(G9:G12)</f>
        <v>3202.81</v>
      </c>
      <c r="H13" s="30">
        <f>SUM(H9:H12)</f>
        <v>3202.94</v>
      </c>
      <c r="I13" s="29"/>
      <c r="J13" s="29"/>
      <c r="K13" s="133"/>
      <c r="L13" s="29"/>
      <c r="M13" s="167"/>
      <c r="N13" s="165"/>
      <c r="O13" s="224">
        <f>SUM(O9:O12)</f>
        <v>0</v>
      </c>
    </row>
    <row r="15" spans="2:15" ht="18.75" customHeight="1">
      <c r="B15" s="208" t="s">
        <v>142</v>
      </c>
      <c r="D15" s="10"/>
    </row>
    <row r="16" spans="2:15" ht="22.5" customHeight="1"/>
  </sheetData>
  <mergeCells count="24">
    <mergeCell ref="K9:K12"/>
    <mergeCell ref="L9:L12"/>
    <mergeCell ref="M9:M12"/>
    <mergeCell ref="N9:N12"/>
    <mergeCell ref="O9:O12"/>
    <mergeCell ref="B9:B12"/>
    <mergeCell ref="D9:D12"/>
    <mergeCell ref="E9:E12"/>
    <mergeCell ref="H9:H12"/>
    <mergeCell ref="I9:I12"/>
    <mergeCell ref="J9:J12"/>
    <mergeCell ref="J7:J8"/>
    <mergeCell ref="K7:K8"/>
    <mergeCell ref="L7:L8"/>
    <mergeCell ref="M7:M8"/>
    <mergeCell ref="N7:N8"/>
    <mergeCell ref="O7:O8"/>
    <mergeCell ref="B7:B8"/>
    <mergeCell ref="C7:C8"/>
    <mergeCell ref="D7:D8"/>
    <mergeCell ref="E7:E8"/>
    <mergeCell ref="F7:H7"/>
    <mergeCell ref="I7:I8"/>
    <mergeCell ref="M1:O1"/>
  </mergeCells>
  <pageMargins left="0.34" right="0.19" top="0.32" bottom="0.31" header="0.23" footer="0.25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vodovody-Příloha C1</vt:lpstr>
      <vt:lpstr>kanalizace-Příloha C.2</vt:lpstr>
      <vt:lpstr>kanalizace-Příloha C.3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RKI</dc:creator>
  <cp:lastModifiedBy>Frybova</cp:lastModifiedBy>
  <cp:lastPrinted>2021-06-03T15:32:31Z</cp:lastPrinted>
  <dcterms:created xsi:type="dcterms:W3CDTF">2021-04-14T09:09:26Z</dcterms:created>
  <dcterms:modified xsi:type="dcterms:W3CDTF">2021-06-03T15:59:18Z</dcterms:modified>
</cp:coreProperties>
</file>