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vmartinikova\2021\A21-015-MK k č.p. 602, Horečky\PD-oprava MK k č.p. 602, Horečky\"/>
    </mc:Choice>
  </mc:AlternateContent>
  <xr:revisionPtr revIDLastSave="0" documentId="8_{2E4A7392-D07D-44ED-B014-7CD3FCE76A9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kapitulace stavby" sheetId="1" r:id="rId1"/>
    <sheet name="01 - Oprava komunikace na..." sheetId="2" r:id="rId2"/>
  </sheets>
  <definedNames>
    <definedName name="_xlnm._FilterDatabase" localSheetId="1" hidden="1">'01 - Oprava komunikace na...'!$C$123:$K$199</definedName>
    <definedName name="_xlnm.Print_Titles" localSheetId="1">'01 - Oprava komunikace na...'!$123:$123</definedName>
    <definedName name="_xlnm.Print_Titles" localSheetId="0">'Rekapitulace stavby'!$92:$92</definedName>
    <definedName name="_xlnm.Print_Area" localSheetId="1">'01 - Oprava komunikace na...'!$C$4:$J$76,'01 - Oprava komunikace na...'!$C$82:$J$105,'01 - Oprava komunikace na...'!$C$111:$K$199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99" i="2"/>
  <c r="BH199" i="2"/>
  <c r="BG199" i="2"/>
  <c r="BF199" i="2"/>
  <c r="T199" i="2"/>
  <c r="T198" i="2"/>
  <c r="R199" i="2"/>
  <c r="R198" i="2" s="1"/>
  <c r="P199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T169" i="2" s="1"/>
  <c r="R170" i="2"/>
  <c r="R169" i="2"/>
  <c r="P170" i="2"/>
  <c r="P169" i="2" s="1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T155" i="2"/>
  <c r="R156" i="2"/>
  <c r="R155" i="2" s="1"/>
  <c r="P156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/>
  <c r="J23" i="2"/>
  <c r="J21" i="2"/>
  <c r="E21" i="2"/>
  <c r="J120" i="2"/>
  <c r="J20" i="2"/>
  <c r="J18" i="2"/>
  <c r="E18" i="2"/>
  <c r="F121" i="2"/>
  <c r="J17" i="2"/>
  <c r="J15" i="2"/>
  <c r="E15" i="2"/>
  <c r="F120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199" i="2"/>
  <c r="J199" i="2"/>
  <c r="BK196" i="2"/>
  <c r="J196" i="2"/>
  <c r="BK195" i="2"/>
  <c r="J195" i="2"/>
  <c r="BK193" i="2"/>
  <c r="J193" i="2"/>
  <c r="J192" i="2"/>
  <c r="BK181" i="2"/>
  <c r="J179" i="2"/>
  <c r="BK178" i="2"/>
  <c r="BK177" i="2"/>
  <c r="BK170" i="2"/>
  <c r="BK167" i="2"/>
  <c r="J166" i="2"/>
  <c r="BK160" i="2"/>
  <c r="J159" i="2"/>
  <c r="J147" i="2"/>
  <c r="J139" i="2"/>
  <c r="J137" i="2"/>
  <c r="J127" i="2"/>
  <c r="AS94" i="1"/>
  <c r="BK192" i="2"/>
  <c r="BK189" i="2"/>
  <c r="BK179" i="2"/>
  <c r="J178" i="2"/>
  <c r="BK175" i="2"/>
  <c r="J173" i="2"/>
  <c r="J172" i="2"/>
  <c r="J162" i="2"/>
  <c r="J160" i="2"/>
  <c r="BK156" i="2"/>
  <c r="BK154" i="2"/>
  <c r="BK148" i="2"/>
  <c r="BK147" i="2"/>
  <c r="J145" i="2"/>
  <c r="J141" i="2"/>
  <c r="J189" i="2"/>
  <c r="J181" i="2"/>
  <c r="J177" i="2"/>
  <c r="BK173" i="2"/>
  <c r="BK172" i="2"/>
  <c r="BK166" i="2"/>
  <c r="J164" i="2"/>
  <c r="J161" i="2"/>
  <c r="J154" i="2"/>
  <c r="J152" i="2"/>
  <c r="BK150" i="2"/>
  <c r="BK145" i="2"/>
  <c r="BK143" i="2"/>
  <c r="BK141" i="2"/>
  <c r="BK137" i="2"/>
  <c r="J129" i="2"/>
  <c r="J175" i="2"/>
  <c r="J170" i="2"/>
  <c r="J167" i="2"/>
  <c r="BK164" i="2"/>
  <c r="BK162" i="2"/>
  <c r="BK161" i="2"/>
  <c r="BK159" i="2"/>
  <c r="J156" i="2"/>
  <c r="BK152" i="2"/>
  <c r="J150" i="2"/>
  <c r="J148" i="2"/>
  <c r="J143" i="2"/>
  <c r="BK139" i="2"/>
  <c r="BK129" i="2"/>
  <c r="BK127" i="2"/>
  <c r="BK126" i="2" l="1"/>
  <c r="J126" i="2" s="1"/>
  <c r="J98" i="2" s="1"/>
  <c r="P126" i="2"/>
  <c r="R126" i="2"/>
  <c r="T126" i="2"/>
  <c r="BK158" i="2"/>
  <c r="J158" i="2"/>
  <c r="J100" i="2"/>
  <c r="P158" i="2"/>
  <c r="R158" i="2"/>
  <c r="T158" i="2"/>
  <c r="BK171" i="2"/>
  <c r="J171" i="2" s="1"/>
  <c r="J102" i="2" s="1"/>
  <c r="P171" i="2"/>
  <c r="R171" i="2"/>
  <c r="T171" i="2"/>
  <c r="BK191" i="2"/>
  <c r="J191" i="2"/>
  <c r="J103" i="2"/>
  <c r="P191" i="2"/>
  <c r="R191" i="2"/>
  <c r="T191" i="2"/>
  <c r="J91" i="2"/>
  <c r="J92" i="2"/>
  <c r="BE141" i="2"/>
  <c r="BE145" i="2"/>
  <c r="BE173" i="2"/>
  <c r="F91" i="2"/>
  <c r="J118" i="2"/>
  <c r="BE147" i="2"/>
  <c r="BE156" i="2"/>
  <c r="BE159" i="2"/>
  <c r="BE160" i="2"/>
  <c r="BE161" i="2"/>
  <c r="BE167" i="2"/>
  <c r="BE170" i="2"/>
  <c r="E114" i="2"/>
  <c r="BE127" i="2"/>
  <c r="BE129" i="2"/>
  <c r="BE137" i="2"/>
  <c r="BE150" i="2"/>
  <c r="BE152" i="2"/>
  <c r="BE164" i="2"/>
  <c r="BE166" i="2"/>
  <c r="BE178" i="2"/>
  <c r="BE181" i="2"/>
  <c r="BE189" i="2"/>
  <c r="BE192" i="2"/>
  <c r="F92" i="2"/>
  <c r="BE139" i="2"/>
  <c r="BE143" i="2"/>
  <c r="BE148" i="2"/>
  <c r="BE154" i="2"/>
  <c r="BE162" i="2"/>
  <c r="BE172" i="2"/>
  <c r="BE175" i="2"/>
  <c r="BE177" i="2"/>
  <c r="BE179" i="2"/>
  <c r="BE193" i="2"/>
  <c r="BE195" i="2"/>
  <c r="BE196" i="2"/>
  <c r="BE199" i="2"/>
  <c r="BK155" i="2"/>
  <c r="J155" i="2" s="1"/>
  <c r="J99" i="2" s="1"/>
  <c r="BK169" i="2"/>
  <c r="J169" i="2"/>
  <c r="J101" i="2" s="1"/>
  <c r="BK198" i="2"/>
  <c r="J198" i="2" s="1"/>
  <c r="J104" i="2" s="1"/>
  <c r="F34" i="2"/>
  <c r="BA95" i="1" s="1"/>
  <c r="BA94" i="1" s="1"/>
  <c r="W30" i="1" s="1"/>
  <c r="F35" i="2"/>
  <c r="BB95" i="1" s="1"/>
  <c r="BB94" i="1" s="1"/>
  <c r="W31" i="1" s="1"/>
  <c r="F36" i="2"/>
  <c r="BC95" i="1" s="1"/>
  <c r="BC94" i="1" s="1"/>
  <c r="W32" i="1" s="1"/>
  <c r="J34" i="2"/>
  <c r="AW95" i="1" s="1"/>
  <c r="F37" i="2"/>
  <c r="BD95" i="1"/>
  <c r="BD94" i="1" s="1"/>
  <c r="W33" i="1" s="1"/>
  <c r="P125" i="2" l="1"/>
  <c r="P124" i="2"/>
  <c r="AU95" i="1"/>
  <c r="T125" i="2"/>
  <c r="T124" i="2" s="1"/>
  <c r="R125" i="2"/>
  <c r="R124" i="2"/>
  <c r="BK125" i="2"/>
  <c r="J125" i="2" s="1"/>
  <c r="J97" i="2" s="1"/>
  <c r="AU94" i="1"/>
  <c r="AX94" i="1"/>
  <c r="AW94" i="1"/>
  <c r="AK30" i="1"/>
  <c r="J33" i="2"/>
  <c r="AV95" i="1"/>
  <c r="AT95" i="1"/>
  <c r="AY94" i="1"/>
  <c r="F33" i="2"/>
  <c r="AZ95" i="1"/>
  <c r="AZ94" i="1"/>
  <c r="W29" i="1" s="1"/>
  <c r="BK124" i="2" l="1"/>
  <c r="J124" i="2"/>
  <c r="J96" i="2" s="1"/>
  <c r="AV94" i="1"/>
  <c r="AK29" i="1" s="1"/>
  <c r="AT94" i="1" l="1"/>
  <c r="J30" i="2"/>
  <c r="AG95" i="1"/>
  <c r="AG94" i="1"/>
  <c r="AN94" i="1" s="1"/>
  <c r="AN95" i="1" l="1"/>
  <c r="J39" i="2"/>
  <c r="AK26" i="1"/>
  <c r="AK35" i="1" s="1"/>
</calcChain>
</file>

<file path=xl/sharedStrings.xml><?xml version="1.0" encoding="utf-8"?>
<sst xmlns="http://schemas.openxmlformats.org/spreadsheetml/2006/main" count="1103" uniqueCount="290">
  <si>
    <t>Export Komplet</t>
  </si>
  <si>
    <t/>
  </si>
  <si>
    <t>2.0</t>
  </si>
  <si>
    <t>ZAMOK</t>
  </si>
  <si>
    <t>False</t>
  </si>
  <si>
    <t>{ac2d6e28-f26b-4136-9848-57133560f1f1}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</si>
  <si>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</si>
  <si>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</si>
  <si>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</si>
  <si>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</si>
  <si>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</si>
  <si>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</si>
  <si>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</si>
  <si>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</si>
  <si>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</si>
  <si>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</si>
  <si>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</si>
  <si>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na Horečkách - parc.č.4462</t>
  </si>
  <si>
    <t>KSO:</t>
  </si>
  <si>
    <t>CC-CZ:</t>
  </si>
  <si>
    <t>Místo:</t>
  </si>
  <si>
    <t>Frenštát pod Radhoštěm</t>
  </si>
  <si>
    <t>Datum:</t>
  </si>
  <si>
    <t>8. 6. 2020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</si>
  <si>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</si>
  <si>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</si>
  <si>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</si>
  <si>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</si>
  <si>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</si>
  <si>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</si>
  <si>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</si>
  <si>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</si>
  <si>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</si>
  <si>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</si>
  <si>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</si>
  <si>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</si>
  <si>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</si>
  <si>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</si>
  <si>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</si>
  <si>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</si>
  <si>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</si>
  <si>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</si>
  <si>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</si>
  <si>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</si>
  <si>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</si>
  <si>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</si>
  <si>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</si>
  <si>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</si>
  <si>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</si>
  <si>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</si>
  <si>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</si>
  <si>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</si>
  <si>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</si>
  <si>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</si>
  <si>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</si>
  <si>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</si>
  <si>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</si>
  <si>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</si>
  <si>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</si>
  <si>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</si>
  <si>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</si>
  <si>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</si>
  <si>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</si>
  <si>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</si>
  <si>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</si>
  <si>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</si>
  <si>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</si>
  <si>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</si>
  <si>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</si>
  <si>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</si>
  <si>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</si>
  <si>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</si>
  <si>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</si>
  <si>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</si>
  <si>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</si>
  <si>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</si>
  <si>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</si>
  <si>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</si>
  <si>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</si>
  <si>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</si>
  <si>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</si>
  <si>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</si>
  <si>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{43c71b96-e632-4fcb-97a4-b0424f37d564}</t>
  </si>
  <si>
    <t>2</t>
  </si>
  <si>
    <t>KRYCÍ LIST SOUPISU PRACÍ</t>
  </si>
  <si>
    <t>Objekt:</t>
  </si>
  <si>
    <t>01 - Oprava komunikace na Horečkách - parc.č.4462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</si>
  <si>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</si>
  <si>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</si>
  <si>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</si>
  <si>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</si>
  <si>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</si>
  <si>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</si>
  <si>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</si>
  <si>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</si>
  <si>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</si>
  <si>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</si>
  <si>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</si>
  <si>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</si>
  <si>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</si>
  <si>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</si>
  <si>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</si>
  <si>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</si>
  <si>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</si>
  <si>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</si>
  <si>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</si>
  <si>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</si>
  <si>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</si>
  <si>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</si>
  <si>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</si>
  <si>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</si>
  <si>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</si>
  <si>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</si>
  <si>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</si>
  <si>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</si>
  <si>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</si>
  <si>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</si>
  <si>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</si>
  <si>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</si>
  <si>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</si>
  <si>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m2</t>
  </si>
  <si>
    <t>CS ÚRS 2021 01</t>
  </si>
  <si>
    <t>4</t>
  </si>
  <si>
    <t>895493915</t>
  </si>
  <si>
    <t>VV</t>
  </si>
  <si>
    <t>"nezpevněná část"   3,1*57,0+2,7*20,0+0,4*6,0+0,9</t>
  </si>
  <si>
    <t>113154331</t>
  </si>
  <si>
    <t>Frézování živičného podkladu nebo krytu  s naložením na dopravní prostředek plochy přes 1 000 do 10 000 m2 bez překážek v trase pruhu šířky přes 1 m do 2 m, tloušťky vrstvy do 30 mm</t>
  </si>
  <si>
    <t>1705896245</t>
  </si>
  <si>
    <t>"nájezd"   2,0*20,0+7,0*9,5+0,5</t>
  </si>
  <si>
    <t>"oprava"   5,0*26,0</t>
  </si>
  <si>
    <t>"oprava"  3,75*47,0+0,75</t>
  </si>
  <si>
    <t>"oprava"   3,5*10,5+(5,7-3,5)*4,5+0,35</t>
  </si>
  <si>
    <t>"oprava"  3,1*53,0+0,7</t>
  </si>
  <si>
    <t>"oprava"  3,0*49,0</t>
  </si>
  <si>
    <t>Součet</t>
  </si>
  <si>
    <t>3</t>
  </si>
  <si>
    <t>122252203</t>
  </si>
  <si>
    <t>Odkopávky a prokopávky nezapažené pro silnice a dálnice strojně v hornině třídy těžitelnosti I do 100 m3</t>
  </si>
  <si>
    <t>m3</t>
  </si>
  <si>
    <t>-673708280</t>
  </si>
  <si>
    <t>"nezpevněná část"   234,0*0,2</t>
  </si>
  <si>
    <t>132251101</t>
  </si>
  <si>
    <t>Hloubení nezapažených rýh šířky do 800 mm strojně s urovnáním dna do předepsaného profilu a spádu v hornině třídy těžitelnosti I skupiny 3 do 20 m3</t>
  </si>
  <si>
    <t>1721928018</t>
  </si>
  <si>
    <t>"Kanalizace do vodoteče"    0,4*1,0*(5,0+10,0)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</si>
  <si>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</si>
  <si>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</si>
  <si>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</si>
  <si>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1180418949</t>
  </si>
  <si>
    <t>46,8+2,7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</si>
  <si>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</si>
  <si>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</si>
  <si>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</si>
  <si>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197912779</t>
  </si>
  <si>
    <t>49,5*5 'Přepočtené koeficientem množství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</si>
  <si>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</si>
  <si>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</si>
  <si>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</si>
  <si>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</si>
  <si>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-180362700</t>
  </si>
  <si>
    <t>49,5*1,6 'Přepočtené koeficientem množství</t>
  </si>
  <si>
    <t>8</t>
  </si>
  <si>
    <t>171251201</t>
  </si>
  <si>
    <t>Uložení sypaniny na skládky nebo meziskládky bez hutnění s upravením uložené sypaniny do předepsaného tvaru</t>
  </si>
  <si>
    <t>690381882</t>
  </si>
  <si>
    <t>9</t>
  </si>
  <si>
    <t>174151101</t>
  </si>
  <si>
    <t>Zásyp sypaninou z jakékoliv horniny strojně s uložením výkopku ve vrstvách se zhutněním jam, šachet, rýh nebo kolem objektů v těchto vykopávkách</t>
  </si>
  <si>
    <t>-1440502069</t>
  </si>
  <si>
    <t>"Kanalizace do vodoteče"   6,0-0,6-2,7</t>
  </si>
  <si>
    <t>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</si>
  <si>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</si>
  <si>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</si>
  <si>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-1199107939</t>
  </si>
  <si>
    <t>"Kanalizace do vodoteče"    0,4*0,45*(5,0+10,0)</t>
  </si>
  <si>
    <t>11</t>
  </si>
  <si>
    <t>M</t>
  </si>
  <si>
    <t>58341341</t>
  </si>
  <si>
    <t>kamenivo drcené drobné frakce 0/4</t>
  </si>
  <si>
    <t>1193701030</t>
  </si>
  <si>
    <t>2,7*2 'Přepočtené koeficientem množství</t>
  </si>
  <si>
    <t>12</t>
  </si>
  <si>
    <t>181951112</t>
  </si>
  <si>
    <t>Úprava pláně vyrovnáním výškových rozdílů strojně v hornině třídy těžitelnosti I, skupiny 1 až 3 se zhutněním</t>
  </si>
  <si>
    <t>-934257668</t>
  </si>
  <si>
    <t>Vodorovné konstrukce</t>
  </si>
  <si>
    <t>13</t>
  </si>
  <si>
    <t>451572111</t>
  </si>
  <si>
    <t>Lože pod potrubí, stoky a drobné objekty v otevřeném výkopu z kameniva drobného těženého 0 až 4 mm</t>
  </si>
  <si>
    <t>1919436210</t>
  </si>
  <si>
    <t>"Kanalizace do vodoteče"    0,4*0,1*(5,0+10,0)</t>
  </si>
  <si>
    <t>Komunikace pozemní</t>
  </si>
  <si>
    <t>14</t>
  </si>
  <si>
    <t>564730011</t>
  </si>
  <si>
    <t>Podklad nebo kryt z kameniva hrubého drceného  vel. 8-16 mm s rozprostřením a zhutněním, po zhutnění tl. 100 mm</t>
  </si>
  <si>
    <t>988459493</t>
  </si>
  <si>
    <t>564750111</t>
  </si>
  <si>
    <t>Podklad nebo kryt z kameniva hrubého drceného  vel. 16-32 mm s rozprostřením a zhutněním, po zhutnění tl. 150 mm</t>
  </si>
  <si>
    <t>-1319666072</t>
  </si>
  <si>
    <t>16</t>
  </si>
  <si>
    <t>565135101</t>
  </si>
  <si>
    <t>Asfaltový beton vrstva podkladní ACP 16 (obalované kamenivo střednězrnné - OKS)  s rozprostřením a zhutněním v pruhu šířky do 1,5 m, po zhutnění tl. 50 mm</t>
  </si>
  <si>
    <t>-466037233</t>
  </si>
  <si>
    <t>17</t>
  </si>
  <si>
    <t>569931132</t>
  </si>
  <si>
    <t>Zpevnění krajnic nebo komunikací pro pěší  s rozprostřením a zhutněním, po zhutnění asfaltovým recyklátem tl. 100 mm</t>
  </si>
  <si>
    <t>1609537134</t>
  </si>
  <si>
    <t>0,3*(26,0+47,0+10,5+53,0+49,0+57,0+20,0)*2-0,3*4,5+0,3*(10,0+20,0)</t>
  </si>
  <si>
    <t>18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</si>
  <si>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</si>
  <si>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</si>
  <si>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-1064686525</t>
  </si>
  <si>
    <t>773,0*0,1</t>
  </si>
  <si>
    <t>19</t>
  </si>
  <si>
    <t>573231112</t>
  </si>
  <si>
    <t>Postřik spojovací PS bez posypu kamenivem ze silniční emulze, v množství 0,80 kg/m2</t>
  </si>
  <si>
    <t>1158650036</t>
  </si>
  <si>
    <t>20</t>
  </si>
  <si>
    <t>577165111</t>
  </si>
  <si>
    <t>Asfaltový beton vrstva obrusná ACO 16 (ABH)  s rozprostřením a zhutněním z nemodifikovaného asfaltu v pruhu šířky do 3 m, po zhutnění tl. 70 mm</t>
  </si>
  <si>
    <t>2101153316</t>
  </si>
  <si>
    <t>773,0+234,0</t>
  </si>
  <si>
    <t>Trubní vedení</t>
  </si>
  <si>
    <t>871275211</t>
  </si>
  <si>
    <t>Kanalizační potrubí z tvrdého PVC v otevřeném výkopu ve sklonu do 20 %, hladkého plnostěnného jednovrstvého, tuhost třídy SN 4 DN 125</t>
  </si>
  <si>
    <t>m</t>
  </si>
  <si>
    <t>-1923777184</t>
  </si>
  <si>
    <t>Ostatní konstrukce a práce, bourání</t>
  </si>
  <si>
    <t>22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</si>
  <si>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</si>
  <si>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</si>
  <si>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-1909175387</t>
  </si>
  <si>
    <t>23</t>
  </si>
  <si>
    <t>59217017</t>
  </si>
  <si>
    <t>obrubník betonový chodníkový 1000x100x250mm</t>
  </si>
  <si>
    <t>816289818</t>
  </si>
  <si>
    <t>6*1,03 'Přepočtené koeficientem množství</t>
  </si>
  <si>
    <t>24</t>
  </si>
  <si>
    <t>916991121</t>
  </si>
  <si>
    <t>Lože pod obrubníky, krajníky nebo obruby z dlažebních kostek  z betonu prostého tř. C 16/20</t>
  </si>
  <si>
    <t>3131780</t>
  </si>
  <si>
    <t>0,1*0,35*6,0</t>
  </si>
  <si>
    <t>25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</si>
  <si>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</si>
  <si>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</si>
  <si>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-281383545</t>
  </si>
  <si>
    <t>26</t>
  </si>
  <si>
    <t>919735111</t>
  </si>
  <si>
    <t>Řezání stávajícího živičného krytu nebo podkladu  hloubky do 50 mm</t>
  </si>
  <si>
    <t>-1264863414</t>
  </si>
  <si>
    <t>27</t>
  </si>
  <si>
    <t>935114111</t>
  </si>
  <si>
    <t>Štěrbinový odvodňovací betonový žlab se základem z betonu prostého a s obetonováním rozměru 220x260 mm (mikroštěrbinový) bez vnitřního spádu</t>
  </si>
  <si>
    <t>-1693726036</t>
  </si>
  <si>
    <t>3,0*2</t>
  </si>
  <si>
    <t>28</t>
  </si>
  <si>
    <t>938908411</t>
  </si>
  <si>
    <t>Čištění vozovek splachováním vodou povrchu podkladu nebo krytu živičného, betonového nebo dlážděného</t>
  </si>
  <si>
    <t>1914142813</t>
  </si>
  <si>
    <t>29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</si>
  <si>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</si>
  <si>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</si>
  <si>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130358770</t>
  </si>
  <si>
    <t>997</t>
  </si>
  <si>
    <t>Přesun sutě</t>
  </si>
  <si>
    <t>30</t>
  </si>
  <si>
    <t>997221551</t>
  </si>
  <si>
    <t>Vodorovná doprava suti  bez naložení, ale se složením a s hrubým urovnáním ze sypkých materiálů, na vzdálenost do 1 km</t>
  </si>
  <si>
    <t>-677957313</t>
  </si>
  <si>
    <t>31</t>
  </si>
  <si>
    <t>997221559</t>
  </si>
  <si>
    <t>Vodorovná doprava suti  bez naložení, ale se složením a s hrubým urovnáním Příplatek k ceně za každý další i započatý 1 km přes 1 km</t>
  </si>
  <si>
    <t>1245344775</t>
  </si>
  <si>
    <t>121,656*14 'Přepočtené koeficientem množství</t>
  </si>
  <si>
    <t>32</t>
  </si>
  <si>
    <t>997221645</t>
  </si>
  <si>
    <t>Poplatek za uložení stavebního odpadu na skládce (skládkovné) asfaltového bez obsahu dehtu zatříděného do Katalogu odpadů pod kódem 17 03 02</t>
  </si>
  <si>
    <t>-1852388982</t>
  </si>
  <si>
    <t>33</t>
  </si>
  <si>
    <t>997221655</t>
  </si>
  <si>
    <t>Poplatek za uložení stavebního odpadu na skládce (skládkovné) zeminy a kamení zatříděného do Katalogu odpadů pod kódem 17 05 04</t>
  </si>
  <si>
    <t>1839314974</t>
  </si>
  <si>
    <t>135,57-59,521</t>
  </si>
  <si>
    <t>998</t>
  </si>
  <si>
    <t>Přesun hmot</t>
  </si>
  <si>
    <t>34</t>
  </si>
  <si>
    <t>998225111</t>
  </si>
  <si>
    <t>Přesun hmot pro komunikace s krytem z kameniva, monolitickým betonovým nebo živičným  dopravní vzdálenost do 200 m jakékoliv délky objektu</t>
  </si>
  <si>
    <t>-879015680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</si>
</sst>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5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1"/>
      <c r="AQ5" s="21"/>
      <c r="AR5" s="19"/>
      <c r="BE5" s="23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7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1"/>
      <c r="AQ6" s="21"/>
      <c r="AR6" s="19"/>
      <c r="BE6" s="23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3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3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3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3"/>
      <c r="BS13" s="16" t="s">
        <v>6</v>
      </c>
    </row>
    <row r="14" spans="1:74" ht="12.75">
      <c r="B14" s="20"/>
      <c r="C14" s="21"/>
      <c r="D14" s="21"/>
      <c r="E14" s="238" t="s">
        <v>29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3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3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3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3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3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3"/>
    </row>
    <row r="23" spans="1:71" s="1" customFormat="1" ht="16.5" customHeight="1">
      <c r="B23" s="20"/>
      <c r="C23" s="21"/>
      <c r="D23" s="21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1"/>
      <c r="AP23" s="21"/>
      <c r="AQ23" s="21"/>
      <c r="AR23" s="19"/>
      <c r="BE23" s="23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3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1">
        <f>ROUND(AG94,2)</f>
        <v>0</v>
      </c>
      <c r="AL26" s="242"/>
      <c r="AM26" s="242"/>
      <c r="AN26" s="242"/>
      <c r="AO26" s="242"/>
      <c r="AP26" s="35"/>
      <c r="AQ26" s="35"/>
      <c r="AR26" s="38"/>
      <c r="BE26" s="23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3" t="s">
        <v>35</v>
      </c>
      <c r="M28" s="243"/>
      <c r="N28" s="243"/>
      <c r="O28" s="243"/>
      <c r="P28" s="243"/>
      <c r="Q28" s="35"/>
      <c r="R28" s="35"/>
      <c r="S28" s="35"/>
      <c r="T28" s="35"/>
      <c r="U28" s="35"/>
      <c r="V28" s="35"/>
      <c r="W28" s="243" t="s">
        <v>36</v>
      </c>
      <c r="X28" s="243"/>
      <c r="Y28" s="243"/>
      <c r="Z28" s="243"/>
      <c r="AA28" s="243"/>
      <c r="AB28" s="243"/>
      <c r="AC28" s="243"/>
      <c r="AD28" s="243"/>
      <c r="AE28" s="243"/>
      <c r="AF28" s="35"/>
      <c r="AG28" s="35"/>
      <c r="AH28" s="35"/>
      <c r="AI28" s="35"/>
      <c r="AJ28" s="35"/>
      <c r="AK28" s="243" t="s">
        <v>37</v>
      </c>
      <c r="AL28" s="243"/>
      <c r="AM28" s="243"/>
      <c r="AN28" s="243"/>
      <c r="AO28" s="243"/>
      <c r="AP28" s="35"/>
      <c r="AQ28" s="35"/>
      <c r="AR28" s="38"/>
      <c r="BE28" s="233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46">
        <v>0.21</v>
      </c>
      <c r="M29" s="245"/>
      <c r="N29" s="245"/>
      <c r="O29" s="245"/>
      <c r="P29" s="245"/>
      <c r="Q29" s="40"/>
      <c r="R29" s="40"/>
      <c r="S29" s="40"/>
      <c r="T29" s="40"/>
      <c r="U29" s="40"/>
      <c r="V29" s="40"/>
      <c r="W29" s="244">
        <f>ROUND(AZ94, 2)</f>
        <v>0</v>
      </c>
      <c r="X29" s="245"/>
      <c r="Y29" s="245"/>
      <c r="Z29" s="245"/>
      <c r="AA29" s="245"/>
      <c r="AB29" s="245"/>
      <c r="AC29" s="245"/>
      <c r="AD29" s="245"/>
      <c r="AE29" s="245"/>
      <c r="AF29" s="40"/>
      <c r="AG29" s="40"/>
      <c r="AH29" s="40"/>
      <c r="AI29" s="40"/>
      <c r="AJ29" s="40"/>
      <c r="AK29" s="244">
        <f>ROUND(AV94, 2)</f>
        <v>0</v>
      </c>
      <c r="AL29" s="245"/>
      <c r="AM29" s="245"/>
      <c r="AN29" s="245"/>
      <c r="AO29" s="245"/>
      <c r="AP29" s="40"/>
      <c r="AQ29" s="40"/>
      <c r="AR29" s="41"/>
      <c r="BE29" s="234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46">
        <v>0.15</v>
      </c>
      <c r="M30" s="245"/>
      <c r="N30" s="245"/>
      <c r="O30" s="245"/>
      <c r="P30" s="245"/>
      <c r="Q30" s="40"/>
      <c r="R30" s="40"/>
      <c r="S30" s="40"/>
      <c r="T30" s="40"/>
      <c r="U30" s="40"/>
      <c r="V30" s="40"/>
      <c r="W30" s="244">
        <f>ROUND(BA94, 2)</f>
        <v>0</v>
      </c>
      <c r="X30" s="245"/>
      <c r="Y30" s="245"/>
      <c r="Z30" s="245"/>
      <c r="AA30" s="245"/>
      <c r="AB30" s="245"/>
      <c r="AC30" s="245"/>
      <c r="AD30" s="245"/>
      <c r="AE30" s="245"/>
      <c r="AF30" s="40"/>
      <c r="AG30" s="40"/>
      <c r="AH30" s="40"/>
      <c r="AI30" s="40"/>
      <c r="AJ30" s="40"/>
      <c r="AK30" s="244">
        <f>ROUND(AW94, 2)</f>
        <v>0</v>
      </c>
      <c r="AL30" s="245"/>
      <c r="AM30" s="245"/>
      <c r="AN30" s="245"/>
      <c r="AO30" s="245"/>
      <c r="AP30" s="40"/>
      <c r="AQ30" s="40"/>
      <c r="AR30" s="41"/>
      <c r="BE30" s="234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46">
        <v>0.21</v>
      </c>
      <c r="M31" s="245"/>
      <c r="N31" s="245"/>
      <c r="O31" s="245"/>
      <c r="P31" s="245"/>
      <c r="Q31" s="40"/>
      <c r="R31" s="40"/>
      <c r="S31" s="40"/>
      <c r="T31" s="40"/>
      <c r="U31" s="40"/>
      <c r="V31" s="40"/>
      <c r="W31" s="244">
        <f>ROUND(BB94, 2)</f>
        <v>0</v>
      </c>
      <c r="X31" s="245"/>
      <c r="Y31" s="245"/>
      <c r="Z31" s="245"/>
      <c r="AA31" s="245"/>
      <c r="AB31" s="245"/>
      <c r="AC31" s="245"/>
      <c r="AD31" s="245"/>
      <c r="AE31" s="245"/>
      <c r="AF31" s="40"/>
      <c r="AG31" s="40"/>
      <c r="AH31" s="40"/>
      <c r="AI31" s="40"/>
      <c r="AJ31" s="40"/>
      <c r="AK31" s="244">
        <v>0</v>
      </c>
      <c r="AL31" s="245"/>
      <c r="AM31" s="245"/>
      <c r="AN31" s="245"/>
      <c r="AO31" s="245"/>
      <c r="AP31" s="40"/>
      <c r="AQ31" s="40"/>
      <c r="AR31" s="41"/>
      <c r="BE31" s="234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46">
        <v>0.15</v>
      </c>
      <c r="M32" s="245"/>
      <c r="N32" s="245"/>
      <c r="O32" s="245"/>
      <c r="P32" s="245"/>
      <c r="Q32" s="40"/>
      <c r="R32" s="40"/>
      <c r="S32" s="40"/>
      <c r="T32" s="40"/>
      <c r="U32" s="40"/>
      <c r="V32" s="40"/>
      <c r="W32" s="244">
        <f>ROUND(BC94, 2)</f>
        <v>0</v>
      </c>
      <c r="X32" s="245"/>
      <c r="Y32" s="245"/>
      <c r="Z32" s="245"/>
      <c r="AA32" s="245"/>
      <c r="AB32" s="245"/>
      <c r="AC32" s="245"/>
      <c r="AD32" s="245"/>
      <c r="AE32" s="245"/>
      <c r="AF32" s="40"/>
      <c r="AG32" s="40"/>
      <c r="AH32" s="40"/>
      <c r="AI32" s="40"/>
      <c r="AJ32" s="40"/>
      <c r="AK32" s="244">
        <v>0</v>
      </c>
      <c r="AL32" s="245"/>
      <c r="AM32" s="245"/>
      <c r="AN32" s="245"/>
      <c r="AO32" s="245"/>
      <c r="AP32" s="40"/>
      <c r="AQ32" s="40"/>
      <c r="AR32" s="41"/>
      <c r="BE32" s="234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46">
        <v>0</v>
      </c>
      <c r="M33" s="245"/>
      <c r="N33" s="245"/>
      <c r="O33" s="245"/>
      <c r="P33" s="245"/>
      <c r="Q33" s="40"/>
      <c r="R33" s="40"/>
      <c r="S33" s="40"/>
      <c r="T33" s="40"/>
      <c r="U33" s="40"/>
      <c r="V33" s="40"/>
      <c r="W33" s="244">
        <f>ROUND(BD94, 2)</f>
        <v>0</v>
      </c>
      <c r="X33" s="245"/>
      <c r="Y33" s="245"/>
      <c r="Z33" s="245"/>
      <c r="AA33" s="245"/>
      <c r="AB33" s="245"/>
      <c r="AC33" s="245"/>
      <c r="AD33" s="245"/>
      <c r="AE33" s="245"/>
      <c r="AF33" s="40"/>
      <c r="AG33" s="40"/>
      <c r="AH33" s="40"/>
      <c r="AI33" s="40"/>
      <c r="AJ33" s="40"/>
      <c r="AK33" s="244">
        <v>0</v>
      </c>
      <c r="AL33" s="245"/>
      <c r="AM33" s="245"/>
      <c r="AN33" s="245"/>
      <c r="AO33" s="245"/>
      <c r="AP33" s="40"/>
      <c r="AQ33" s="40"/>
      <c r="AR33" s="41"/>
      <c r="BE33" s="234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3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47" t="s">
        <v>46</v>
      </c>
      <c r="Y35" s="248"/>
      <c r="Z35" s="248"/>
      <c r="AA35" s="248"/>
      <c r="AB35" s="248"/>
      <c r="AC35" s="44"/>
      <c r="AD35" s="44"/>
      <c r="AE35" s="44"/>
      <c r="AF35" s="44"/>
      <c r="AG35" s="44"/>
      <c r="AH35" s="44"/>
      <c r="AI35" s="44"/>
      <c r="AJ35" s="44"/>
      <c r="AK35" s="249">
        <f>SUM(AK26:AK33)</f>
        <v>0</v>
      </c>
      <c r="AL35" s="248"/>
      <c r="AM35" s="248"/>
      <c r="AN35" s="248"/>
      <c r="AO35" s="25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06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1" t="str">
        <f>K6</f>
        <v>Oprava komunikace na Horečkách - parc.č.4462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Frenštát pod Radhoštěm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3" t="str">
        <f>IF(AN8= "","",AN8)</f>
        <v>8. 6. 2020</v>
      </c>
      <c r="AN87" s="253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4" t="str">
        <f>IF(E17="","",E17)</f>
        <v xml:space="preserve"> </v>
      </c>
      <c r="AN89" s="255"/>
      <c r="AO89" s="255"/>
      <c r="AP89" s="255"/>
      <c r="AQ89" s="35"/>
      <c r="AR89" s="38"/>
      <c r="AS89" s="256" t="s">
        <v>54</v>
      </c>
      <c r="AT89" s="25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54" t="str">
        <f>IF(E20="","",E20)</f>
        <v xml:space="preserve"> </v>
      </c>
      <c r="AN90" s="255"/>
      <c r="AO90" s="255"/>
      <c r="AP90" s="255"/>
      <c r="AQ90" s="35"/>
      <c r="AR90" s="38"/>
      <c r="AS90" s="258"/>
      <c r="AT90" s="25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0"/>
      <c r="AT91" s="26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2" t="s">
        <v>55</v>
      </c>
      <c r="D92" s="263"/>
      <c r="E92" s="263"/>
      <c r="F92" s="263"/>
      <c r="G92" s="263"/>
      <c r="H92" s="72"/>
      <c r="I92" s="264" t="s">
        <v>56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57</v>
      </c>
      <c r="AH92" s="263"/>
      <c r="AI92" s="263"/>
      <c r="AJ92" s="263"/>
      <c r="AK92" s="263"/>
      <c r="AL92" s="263"/>
      <c r="AM92" s="263"/>
      <c r="AN92" s="264" t="s">
        <v>58</v>
      </c>
      <c r="AO92" s="263"/>
      <c r="AP92" s="266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0">
        <f>ROUND(AG95,2)</f>
        <v>0</v>
      </c>
      <c r="AH94" s="270"/>
      <c r="AI94" s="270"/>
      <c r="AJ94" s="270"/>
      <c r="AK94" s="270"/>
      <c r="AL94" s="270"/>
      <c r="AM94" s="270"/>
      <c r="AN94" s="271">
        <f>SUM(AG94,AT94)</f>
        <v>0</v>
      </c>
      <c r="AO94" s="271"/>
      <c r="AP94" s="271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24.75" customHeight="1">
      <c r="A95" s="92" t="s">
        <v>78</v>
      </c>
      <c r="B95" s="93"/>
      <c r="C95" s="94"/>
      <c r="D95" s="269" t="s">
        <v>79</v>
      </c>
      <c r="E95" s="269"/>
      <c r="F95" s="269"/>
      <c r="G95" s="269"/>
      <c r="H95" s="269"/>
      <c r="I95" s="95"/>
      <c r="J95" s="269" t="s">
        <v>17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7">
        <f>'01 - Oprava komunikace na...'!J30</f>
        <v>0</v>
      </c>
      <c r="AH95" s="268"/>
      <c r="AI95" s="268"/>
      <c r="AJ95" s="268"/>
      <c r="AK95" s="268"/>
      <c r="AL95" s="268"/>
      <c r="AM95" s="268"/>
      <c r="AN95" s="267">
        <f>SUM(AG95,AT95)</f>
        <v>0</v>
      </c>
      <c r="AO95" s="268"/>
      <c r="AP95" s="268"/>
      <c r="AQ95" s="96" t="s">
        <v>80</v>
      </c>
      <c r="AR95" s="97"/>
      <c r="AS95" s="98">
        <v>0</v>
      </c>
      <c r="AT95" s="99">
        <f>ROUND(SUM(AV95:AW95),2)</f>
        <v>0</v>
      </c>
      <c r="AU95" s="100">
        <f>'01 - Oprava komunikace na...'!P124</f>
        <v>0</v>
      </c>
      <c r="AV95" s="99">
        <f>'01 - Oprava komunikace na...'!J33</f>
        <v>0</v>
      </c>
      <c r="AW95" s="99">
        <f>'01 - Oprava komunikace na...'!J34</f>
        <v>0</v>
      </c>
      <c r="AX95" s="99">
        <f>'01 - Oprava komunikace na...'!J35</f>
        <v>0</v>
      </c>
      <c r="AY95" s="99">
        <f>'01 - Oprava komunikace na...'!J36</f>
        <v>0</v>
      </c>
      <c r="AZ95" s="99">
        <f>'01 - Oprava komunikace na...'!F33</f>
        <v>0</v>
      </c>
      <c r="BA95" s="99">
        <f>'01 - Oprava komunikace na...'!F34</f>
        <v>0</v>
      </c>
      <c r="BB95" s="99">
        <f>'01 - Oprava komunikace na...'!F35</f>
        <v>0</v>
      </c>
      <c r="BC95" s="99">
        <f>'01 - Oprava komunikace na...'!F36</f>
        <v>0</v>
      </c>
      <c r="BD95" s="101">
        <f>'01 - Oprava komunikace na...'!F37</f>
        <v>0</v>
      </c>
      <c r="BT95" s="102" t="s">
        <v>81</v>
      </c>
      <c r="BV95" s="102" t="s">
        <v>76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j6rBzekQUk4HKJDM7PJTf0l/P+0armi1zzVuh16kEW+Ic00V+XrvWMBDxbjjtXiUFsHW10HfBJrd9Qtp5wIEvg==" saltValue="7L2QBjMKnbchCScoTK7tn1s6oGGlpn2emvSfU+yrboEhBhRP83QhNbKV0MVt7FifLzrN1vKOU7FplL33h9Yrp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komunikace 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83</v>
      </c>
    </row>
    <row r="4" spans="1:46" s="1" customFormat="1" ht="24.95" customHeight="1">
      <c r="B4" s="19"/>
      <c r="D4" s="105" t="s">
        <v>84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3" t="str">
        <f>'Rekapitulace stavby'!K6</f>
        <v>Oprava komunikace na Horečkách - parc.č.4462</v>
      </c>
      <c r="F7" s="274"/>
      <c r="G7" s="274"/>
      <c r="H7" s="274"/>
      <c r="L7" s="19"/>
    </row>
    <row r="8" spans="1:46" s="2" customFormat="1" ht="12" customHeight="1">
      <c r="A8" s="33"/>
      <c r="B8" s="38"/>
      <c r="C8" s="33"/>
      <c r="D8" s="107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86</v>
      </c>
      <c r="F9" s="276"/>
      <c r="G9" s="276"/>
      <c r="H9" s="27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8. 6. 2020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27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27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32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27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79" t="s">
        <v>1</v>
      </c>
      <c r="F27" s="279"/>
      <c r="G27" s="279"/>
      <c r="H27" s="27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34</v>
      </c>
      <c r="E30" s="33"/>
      <c r="F30" s="33"/>
      <c r="G30" s="33"/>
      <c r="H30" s="33"/>
      <c r="I30" s="33"/>
      <c r="J30" s="115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36</v>
      </c>
      <c r="G32" s="33"/>
      <c r="H32" s="33"/>
      <c r="I32" s="116" t="s">
        <v>35</v>
      </c>
      <c r="J32" s="11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38</v>
      </c>
      <c r="E33" s="107" t="s">
        <v>39</v>
      </c>
      <c r="F33" s="118">
        <f>ROUND((SUM(BE124:BE199)),  2)</f>
        <v>0</v>
      </c>
      <c r="G33" s="33"/>
      <c r="H33" s="33"/>
      <c r="I33" s="119">
        <v>0.21</v>
      </c>
      <c r="J33" s="118">
        <f>ROUND(((SUM(BE124:BE199))*I33),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40</v>
      </c>
      <c r="F34" s="118">
        <f>ROUND((SUM(BF124:BF199)),  2)</f>
        <v>0</v>
      </c>
      <c r="G34" s="33"/>
      <c r="H34" s="33"/>
      <c r="I34" s="119">
        <v>0.15</v>
      </c>
      <c r="J34" s="118">
        <f>ROUND(((SUM(BF124:BF199))*I34),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41</v>
      </c>
      <c r="F35" s="118">
        <f>ROUND((SUM(BG124:BG199)),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42</v>
      </c>
      <c r="F36" s="118">
        <f>ROUND((SUM(BH124:BH199)),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43</v>
      </c>
      <c r="F37" s="118">
        <f>ROUND((SUM(BI124:BI199)),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44</v>
      </c>
      <c r="E39" s="122"/>
      <c r="F39" s="122"/>
      <c r="G39" s="123" t="s">
        <v>45</v>
      </c>
      <c r="H39" s="124" t="s">
        <v>46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47</v>
      </c>
      <c r="E50" s="128"/>
      <c r="F50" s="128"/>
      <c r="G50" s="127" t="s">
        <v>48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49</v>
      </c>
      <c r="E61" s="130"/>
      <c r="F61" s="131" t="s">
        <v>50</v>
      </c>
      <c r="G61" s="129" t="s">
        <v>49</v>
      </c>
      <c r="H61" s="130"/>
      <c r="I61" s="130"/>
      <c r="J61" s="132" t="s">
        <v>50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51</v>
      </c>
      <c r="E65" s="133"/>
      <c r="F65" s="133"/>
      <c r="G65" s="127" t="s">
        <v>52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49</v>
      </c>
      <c r="E76" s="130"/>
      <c r="F76" s="131" t="s">
        <v>50</v>
      </c>
      <c r="G76" s="129" t="s">
        <v>49</v>
      </c>
      <c r="H76" s="130"/>
      <c r="I76" s="130"/>
      <c r="J76" s="132" t="s">
        <v>50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0" t="str">
        <f>E7</f>
        <v>Oprava komunikace na Horečkách - parc.č.4462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1" t="str">
        <f>E9</f>
        <v>01 - Oprava komunikace na Horečkách - parc.č.4462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Frenštát pod Radhoštěm</v>
      </c>
      <c r="G89" s="35"/>
      <c r="H89" s="35"/>
      <c r="I89" s="28" t="s">
        <v>22</v>
      </c>
      <c r="J89" s="65" t="str">
        <f>IF(J12="","",J12)</f>
        <v>8. 6. 2020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88</v>
      </c>
      <c r="D94" s="139"/>
      <c r="E94" s="139"/>
      <c r="F94" s="139"/>
      <c r="G94" s="139"/>
      <c r="H94" s="139"/>
      <c r="I94" s="139"/>
      <c r="J94" s="140" t="s">
        <v>89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90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1:31" s="9" customFormat="1" ht="24.95" customHeight="1">
      <c r="B97" s="142"/>
      <c r="C97" s="143"/>
      <c r="D97" s="144" t="s">
        <v>92</v>
      </c>
      <c r="E97" s="145"/>
      <c r="F97" s="145"/>
      <c r="G97" s="145"/>
      <c r="H97" s="145"/>
      <c r="I97" s="145"/>
      <c r="J97" s="146">
        <f>J125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J126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J155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J158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J169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J171</f>
        <v>0</v>
      </c>
      <c r="K102" s="149"/>
      <c r="L102" s="153"/>
    </row>
    <row r="103" spans="1:31" s="10" customFormat="1" ht="19.899999999999999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J191</f>
        <v>0</v>
      </c>
      <c r="K103" s="149"/>
      <c r="L103" s="153"/>
    </row>
    <row r="104" spans="1:31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J198</f>
        <v>0</v>
      </c>
      <c r="K104" s="149"/>
      <c r="L104" s="153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100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0" t="str">
        <f>E7</f>
        <v>Oprava komunikace na Horečkách - parc.č.4462</v>
      </c>
      <c r="F114" s="281"/>
      <c r="G114" s="281"/>
      <c r="H114" s="28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85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51" t="str">
        <f>E9</f>
        <v>01 - Oprava komunikace na Horečkách - parc.č.4462</v>
      </c>
      <c r="F116" s="282"/>
      <c r="G116" s="282"/>
      <c r="H116" s="282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Frenštát pod Radhoštěm</v>
      </c>
      <c r="G118" s="35"/>
      <c r="H118" s="35"/>
      <c r="I118" s="28" t="s">
        <v>22</v>
      </c>
      <c r="J118" s="65" t="str">
        <f>IF(J12="","",J12)</f>
        <v>8. 6. 2020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5"/>
      <c r="E120" s="35"/>
      <c r="F120" s="26" t="str">
        <f>E15</f>
        <v xml:space="preserve"> </v>
      </c>
      <c r="G120" s="35"/>
      <c r="H120" s="35"/>
      <c r="I120" s="28" t="s">
        <v>30</v>
      </c>
      <c r="J120" s="31" t="str">
        <f>E21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5"/>
      <c r="E121" s="35"/>
      <c r="F121" s="26" t="str">
        <f>IF(E18="","",E18)</f>
        <v>Vyplň údaj</v>
      </c>
      <c r="G121" s="35"/>
      <c r="H121" s="35"/>
      <c r="I121" s="28" t="s">
        <v>32</v>
      </c>
      <c r="J121" s="31" t="str">
        <f>E24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4"/>
      <c r="B123" s="155"/>
      <c r="C123" s="156" t="s">
        <v>101</v>
      </c>
      <c r="D123" s="157" t="s">
        <v>59</v>
      </c>
      <c r="E123" s="157" t="s">
        <v>55</v>
      </c>
      <c r="F123" s="157" t="s">
        <v>56</v>
      </c>
      <c r="G123" s="157" t="s">
        <v>102</v>
      </c>
      <c r="H123" s="157" t="s">
        <v>103</v>
      </c>
      <c r="I123" s="157" t="s">
        <v>104</v>
      </c>
      <c r="J123" s="157" t="s">
        <v>89</v>
      </c>
      <c r="K123" s="158" t="s">
        <v>105</v>
      </c>
      <c r="L123" s="159"/>
      <c r="M123" s="74" t="s">
        <v>1</v>
      </c>
      <c r="N123" s="75" t="s">
        <v>38</v>
      </c>
      <c r="O123" s="75" t="s">
        <v>106</v>
      </c>
      <c r="P123" s="75" t="s">
        <v>107</v>
      </c>
      <c r="Q123" s="75" t="s">
        <v>108</v>
      </c>
      <c r="R123" s="75" t="s">
        <v>109</v>
      </c>
      <c r="S123" s="75" t="s">
        <v>110</v>
      </c>
      <c r="T123" s="76" t="s">
        <v>111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65" s="2" customFormat="1" ht="22.9" customHeight="1">
      <c r="A124" s="33"/>
      <c r="B124" s="34"/>
      <c r="C124" s="81" t="s">
        <v>112</v>
      </c>
      <c r="D124" s="35"/>
      <c r="E124" s="35"/>
      <c r="F124" s="35"/>
      <c r="G124" s="35"/>
      <c r="H124" s="35"/>
      <c r="I124" s="35"/>
      <c r="J124" s="160">
        <f>BK124</f>
        <v>0</v>
      </c>
      <c r="K124" s="35"/>
      <c r="L124" s="38"/>
      <c r="M124" s="77"/>
      <c r="N124" s="161"/>
      <c r="O124" s="78"/>
      <c r="P124" s="162">
        <f>P125</f>
        <v>0</v>
      </c>
      <c r="Q124" s="78"/>
      <c r="R124" s="162">
        <f>R125</f>
        <v>173.57779799999997</v>
      </c>
      <c r="S124" s="78"/>
      <c r="T124" s="163">
        <f>T125</f>
        <v>121.6559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73</v>
      </c>
      <c r="AU124" s="16" t="s">
        <v>91</v>
      </c>
      <c r="BK124" s="164">
        <f>BK125</f>
        <v>0</v>
      </c>
    </row>
    <row r="125" spans="1:65" s="12" customFormat="1" ht="25.9" customHeight="1">
      <c r="B125" s="165"/>
      <c r="C125" s="166"/>
      <c r="D125" s="167" t="s">
        <v>73</v>
      </c>
      <c r="E125" s="168" t="s">
        <v>113</v>
      </c>
      <c r="F125" s="168" t="s">
        <v>114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P126+P155+P158+P169+P171+P191+P198</f>
        <v>0</v>
      </c>
      <c r="Q125" s="173"/>
      <c r="R125" s="174">
        <f>R126+R155+R158+R169+R171+R191+R198</f>
        <v>173.57779799999997</v>
      </c>
      <c r="S125" s="173"/>
      <c r="T125" s="175">
        <f>T126+T155+T158+T169+T171+T191+T198</f>
        <v>121.6559</v>
      </c>
      <c r="AR125" s="176" t="s">
        <v>81</v>
      </c>
      <c r="AT125" s="177" t="s">
        <v>73</v>
      </c>
      <c r="AU125" s="177" t="s">
        <v>74</v>
      </c>
      <c r="AY125" s="176" t="s">
        <v>115</v>
      </c>
      <c r="BK125" s="178">
        <f>BK126+BK155+BK158+BK169+BK171+BK191+BK198</f>
        <v>0</v>
      </c>
    </row>
    <row r="126" spans="1:65" s="12" customFormat="1" ht="22.9" customHeight="1">
      <c r="B126" s="165"/>
      <c r="C126" s="166"/>
      <c r="D126" s="167" t="s">
        <v>73</v>
      </c>
      <c r="E126" s="179" t="s">
        <v>81</v>
      </c>
      <c r="F126" s="179" t="s">
        <v>116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SUM(P127:P154)</f>
        <v>0</v>
      </c>
      <c r="Q126" s="173"/>
      <c r="R126" s="174">
        <f>SUM(R127:R154)</f>
        <v>5.43865</v>
      </c>
      <c r="S126" s="173"/>
      <c r="T126" s="175">
        <f>SUM(T127:T154)</f>
        <v>93.117000000000004</v>
      </c>
      <c r="AR126" s="176" t="s">
        <v>81</v>
      </c>
      <c r="AT126" s="177" t="s">
        <v>73</v>
      </c>
      <c r="AU126" s="177" t="s">
        <v>81</v>
      </c>
      <c r="AY126" s="176" t="s">
        <v>115</v>
      </c>
      <c r="BK126" s="178">
        <f>SUM(BK127:BK154)</f>
        <v>0</v>
      </c>
    </row>
    <row r="127" spans="1:65" s="2" customFormat="1" ht="60">
      <c r="A127" s="33"/>
      <c r="B127" s="34"/>
      <c r="C127" s="181" t="s">
        <v>81</v>
      </c>
      <c r="D127" s="181" t="s">
        <v>117</v>
      </c>
      <c r="E127" s="182" t="s">
        <v>118</v>
      </c>
      <c r="F127" s="183" t="s">
        <v>119</v>
      </c>
      <c r="G127" s="184" t="s">
        <v>120</v>
      </c>
      <c r="H127" s="185">
        <v>234</v>
      </c>
      <c r="I127" s="186"/>
      <c r="J127" s="187">
        <f>ROUND(I127*H127,2)</f>
        <v>0</v>
      </c>
      <c r="K127" s="183" t="s">
        <v>121</v>
      </c>
      <c r="L127" s="38"/>
      <c r="M127" s="188" t="s">
        <v>1</v>
      </c>
      <c r="N127" s="189" t="s">
        <v>39</v>
      </c>
      <c r="O127" s="70"/>
      <c r="P127" s="190">
        <f>O127*H127</f>
        <v>0</v>
      </c>
      <c r="Q127" s="190">
        <v>0</v>
      </c>
      <c r="R127" s="190">
        <f>Q127*H127</f>
        <v>0</v>
      </c>
      <c r="S127" s="190">
        <v>0.17</v>
      </c>
      <c r="T127" s="191">
        <f>S127*H127</f>
        <v>39.78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2" t="s">
        <v>122</v>
      </c>
      <c r="AT127" s="192" t="s">
        <v>117</v>
      </c>
      <c r="AU127" s="192" t="s">
        <v>83</v>
      </c>
      <c r="AY127" s="16" t="s">
        <v>115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6" t="s">
        <v>81</v>
      </c>
      <c r="BK127" s="193">
        <f>ROUND(I127*H127,2)</f>
        <v>0</v>
      </c>
      <c r="BL127" s="16" t="s">
        <v>122</v>
      </c>
      <c r="BM127" s="192" t="s">
        <v>123</v>
      </c>
    </row>
    <row r="128" spans="1:65" s="13" customFormat="1" ht="11.25">
      <c r="B128" s="194"/>
      <c r="C128" s="195"/>
      <c r="D128" s="196" t="s">
        <v>124</v>
      </c>
      <c r="E128" s="197" t="s">
        <v>1</v>
      </c>
      <c r="F128" s="198" t="s">
        <v>125</v>
      </c>
      <c r="G128" s="195"/>
      <c r="H128" s="199">
        <v>234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124</v>
      </c>
      <c r="AU128" s="205" t="s">
        <v>83</v>
      </c>
      <c r="AV128" s="13" t="s">
        <v>83</v>
      </c>
      <c r="AW128" s="13" t="s">
        <v>31</v>
      </c>
      <c r="AX128" s="13" t="s">
        <v>81</v>
      </c>
      <c r="AY128" s="205" t="s">
        <v>115</v>
      </c>
    </row>
    <row r="129" spans="1:65" s="2" customFormat="1" ht="55.5" customHeight="1">
      <c r="A129" s="33"/>
      <c r="B129" s="34"/>
      <c r="C129" s="181" t="s">
        <v>83</v>
      </c>
      <c r="D129" s="181" t="s">
        <v>117</v>
      </c>
      <c r="E129" s="182" t="s">
        <v>126</v>
      </c>
      <c r="F129" s="183" t="s">
        <v>127</v>
      </c>
      <c r="G129" s="184" t="s">
        <v>120</v>
      </c>
      <c r="H129" s="185">
        <v>773</v>
      </c>
      <c r="I129" s="186"/>
      <c r="J129" s="187">
        <f>ROUND(I129*H129,2)</f>
        <v>0</v>
      </c>
      <c r="K129" s="183" t="s">
        <v>121</v>
      </c>
      <c r="L129" s="38"/>
      <c r="M129" s="188" t="s">
        <v>1</v>
      </c>
      <c r="N129" s="189" t="s">
        <v>39</v>
      </c>
      <c r="O129" s="70"/>
      <c r="P129" s="190">
        <f>O129*H129</f>
        <v>0</v>
      </c>
      <c r="Q129" s="190">
        <v>5.0000000000000002E-5</v>
      </c>
      <c r="R129" s="190">
        <f>Q129*H129</f>
        <v>3.8650000000000004E-2</v>
      </c>
      <c r="S129" s="190">
        <v>6.9000000000000006E-2</v>
      </c>
      <c r="T129" s="191">
        <f>S129*H129</f>
        <v>53.337000000000003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2" t="s">
        <v>122</v>
      </c>
      <c r="AT129" s="192" t="s">
        <v>117</v>
      </c>
      <c r="AU129" s="192" t="s">
        <v>83</v>
      </c>
      <c r="AY129" s="16" t="s">
        <v>115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81</v>
      </c>
      <c r="BK129" s="193">
        <f>ROUND(I129*H129,2)</f>
        <v>0</v>
      </c>
      <c r="BL129" s="16" t="s">
        <v>122</v>
      </c>
      <c r="BM129" s="192" t="s">
        <v>128</v>
      </c>
    </row>
    <row r="130" spans="1:65" s="13" customFormat="1" ht="11.25">
      <c r="B130" s="194"/>
      <c r="C130" s="195"/>
      <c r="D130" s="196" t="s">
        <v>124</v>
      </c>
      <c r="E130" s="197" t="s">
        <v>1</v>
      </c>
      <c r="F130" s="198" t="s">
        <v>129</v>
      </c>
      <c r="G130" s="195"/>
      <c r="H130" s="199">
        <v>107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124</v>
      </c>
      <c r="AU130" s="205" t="s">
        <v>83</v>
      </c>
      <c r="AV130" s="13" t="s">
        <v>83</v>
      </c>
      <c r="AW130" s="13" t="s">
        <v>31</v>
      </c>
      <c r="AX130" s="13" t="s">
        <v>74</v>
      </c>
      <c r="AY130" s="205" t="s">
        <v>115</v>
      </c>
    </row>
    <row r="131" spans="1:65" s="13" customFormat="1" ht="11.25">
      <c r="B131" s="194"/>
      <c r="C131" s="195"/>
      <c r="D131" s="196" t="s">
        <v>124</v>
      </c>
      <c r="E131" s="197" t="s">
        <v>1</v>
      </c>
      <c r="F131" s="198" t="s">
        <v>130</v>
      </c>
      <c r="G131" s="195"/>
      <c r="H131" s="199">
        <v>130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124</v>
      </c>
      <c r="AU131" s="205" t="s">
        <v>83</v>
      </c>
      <c r="AV131" s="13" t="s">
        <v>83</v>
      </c>
      <c r="AW131" s="13" t="s">
        <v>31</v>
      </c>
      <c r="AX131" s="13" t="s">
        <v>74</v>
      </c>
      <c r="AY131" s="205" t="s">
        <v>115</v>
      </c>
    </row>
    <row r="132" spans="1:65" s="13" customFormat="1" ht="11.25">
      <c r="B132" s="194"/>
      <c r="C132" s="195"/>
      <c r="D132" s="196" t="s">
        <v>124</v>
      </c>
      <c r="E132" s="197" t="s">
        <v>1</v>
      </c>
      <c r="F132" s="198" t="s">
        <v>131</v>
      </c>
      <c r="G132" s="195"/>
      <c r="H132" s="199">
        <v>177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124</v>
      </c>
      <c r="AU132" s="205" t="s">
        <v>83</v>
      </c>
      <c r="AV132" s="13" t="s">
        <v>83</v>
      </c>
      <c r="AW132" s="13" t="s">
        <v>31</v>
      </c>
      <c r="AX132" s="13" t="s">
        <v>74</v>
      </c>
      <c r="AY132" s="205" t="s">
        <v>115</v>
      </c>
    </row>
    <row r="133" spans="1:65" s="13" customFormat="1" ht="11.25">
      <c r="B133" s="194"/>
      <c r="C133" s="195"/>
      <c r="D133" s="196" t="s">
        <v>124</v>
      </c>
      <c r="E133" s="197" t="s">
        <v>1</v>
      </c>
      <c r="F133" s="198" t="s">
        <v>132</v>
      </c>
      <c r="G133" s="195"/>
      <c r="H133" s="199">
        <v>47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124</v>
      </c>
      <c r="AU133" s="205" t="s">
        <v>83</v>
      </c>
      <c r="AV133" s="13" t="s">
        <v>83</v>
      </c>
      <c r="AW133" s="13" t="s">
        <v>31</v>
      </c>
      <c r="AX133" s="13" t="s">
        <v>74</v>
      </c>
      <c r="AY133" s="205" t="s">
        <v>115</v>
      </c>
    </row>
    <row r="134" spans="1:65" s="13" customFormat="1" ht="11.25">
      <c r="B134" s="194"/>
      <c r="C134" s="195"/>
      <c r="D134" s="196" t="s">
        <v>124</v>
      </c>
      <c r="E134" s="197" t="s">
        <v>1</v>
      </c>
      <c r="F134" s="198" t="s">
        <v>133</v>
      </c>
      <c r="G134" s="195"/>
      <c r="H134" s="199">
        <v>165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124</v>
      </c>
      <c r="AU134" s="205" t="s">
        <v>83</v>
      </c>
      <c r="AV134" s="13" t="s">
        <v>83</v>
      </c>
      <c r="AW134" s="13" t="s">
        <v>31</v>
      </c>
      <c r="AX134" s="13" t="s">
        <v>74</v>
      </c>
      <c r="AY134" s="205" t="s">
        <v>115</v>
      </c>
    </row>
    <row r="135" spans="1:65" s="13" customFormat="1" ht="11.25">
      <c r="B135" s="194"/>
      <c r="C135" s="195"/>
      <c r="D135" s="196" t="s">
        <v>124</v>
      </c>
      <c r="E135" s="197" t="s">
        <v>1</v>
      </c>
      <c r="F135" s="198" t="s">
        <v>134</v>
      </c>
      <c r="G135" s="195"/>
      <c r="H135" s="199">
        <v>147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124</v>
      </c>
      <c r="AU135" s="205" t="s">
        <v>83</v>
      </c>
      <c r="AV135" s="13" t="s">
        <v>83</v>
      </c>
      <c r="AW135" s="13" t="s">
        <v>31</v>
      </c>
      <c r="AX135" s="13" t="s">
        <v>74</v>
      </c>
      <c r="AY135" s="205" t="s">
        <v>115</v>
      </c>
    </row>
    <row r="136" spans="1:65" s="14" customFormat="1" ht="11.25">
      <c r="B136" s="206"/>
      <c r="C136" s="207"/>
      <c r="D136" s="196" t="s">
        <v>124</v>
      </c>
      <c r="E136" s="208" t="s">
        <v>1</v>
      </c>
      <c r="F136" s="209" t="s">
        <v>135</v>
      </c>
      <c r="G136" s="207"/>
      <c r="H136" s="210">
        <v>773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124</v>
      </c>
      <c r="AU136" s="216" t="s">
        <v>83</v>
      </c>
      <c r="AV136" s="14" t="s">
        <v>122</v>
      </c>
      <c r="AW136" s="14" t="s">
        <v>31</v>
      </c>
      <c r="AX136" s="14" t="s">
        <v>81</v>
      </c>
      <c r="AY136" s="216" t="s">
        <v>115</v>
      </c>
    </row>
    <row r="137" spans="1:65" s="2" customFormat="1" ht="33" customHeight="1">
      <c r="A137" s="33"/>
      <c r="B137" s="34"/>
      <c r="C137" s="181" t="s">
        <v>136</v>
      </c>
      <c r="D137" s="181" t="s">
        <v>117</v>
      </c>
      <c r="E137" s="182" t="s">
        <v>137</v>
      </c>
      <c r="F137" s="183" t="s">
        <v>138</v>
      </c>
      <c r="G137" s="184" t="s">
        <v>139</v>
      </c>
      <c r="H137" s="185">
        <v>46.8</v>
      </c>
      <c r="I137" s="186"/>
      <c r="J137" s="187">
        <f>ROUND(I137*H137,2)</f>
        <v>0</v>
      </c>
      <c r="K137" s="183" t="s">
        <v>121</v>
      </c>
      <c r="L137" s="38"/>
      <c r="M137" s="188" t="s">
        <v>1</v>
      </c>
      <c r="N137" s="189" t="s">
        <v>39</v>
      </c>
      <c r="O137" s="70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2" t="s">
        <v>122</v>
      </c>
      <c r="AT137" s="192" t="s">
        <v>117</v>
      </c>
      <c r="AU137" s="192" t="s">
        <v>83</v>
      </c>
      <c r="AY137" s="16" t="s">
        <v>115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6" t="s">
        <v>81</v>
      </c>
      <c r="BK137" s="193">
        <f>ROUND(I137*H137,2)</f>
        <v>0</v>
      </c>
      <c r="BL137" s="16" t="s">
        <v>122</v>
      </c>
      <c r="BM137" s="192" t="s">
        <v>140</v>
      </c>
    </row>
    <row r="138" spans="1:65" s="13" customFormat="1" ht="11.25">
      <c r="B138" s="194"/>
      <c r="C138" s="195"/>
      <c r="D138" s="196" t="s">
        <v>124</v>
      </c>
      <c r="E138" s="197" t="s">
        <v>1</v>
      </c>
      <c r="F138" s="198" t="s">
        <v>141</v>
      </c>
      <c r="G138" s="195"/>
      <c r="H138" s="199">
        <v>46.8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124</v>
      </c>
      <c r="AU138" s="205" t="s">
        <v>83</v>
      </c>
      <c r="AV138" s="13" t="s">
        <v>83</v>
      </c>
      <c r="AW138" s="13" t="s">
        <v>31</v>
      </c>
      <c r="AX138" s="13" t="s">
        <v>81</v>
      </c>
      <c r="AY138" s="205" t="s">
        <v>115</v>
      </c>
    </row>
    <row r="139" spans="1:65" s="2" customFormat="1" ht="44.25" customHeight="1">
      <c r="A139" s="33"/>
      <c r="B139" s="34"/>
      <c r="C139" s="181" t="s">
        <v>122</v>
      </c>
      <c r="D139" s="181" t="s">
        <v>117</v>
      </c>
      <c r="E139" s="182" t="s">
        <v>142</v>
      </c>
      <c r="F139" s="183" t="s">
        <v>143</v>
      </c>
      <c r="G139" s="184" t="s">
        <v>139</v>
      </c>
      <c r="H139" s="185">
        <v>6</v>
      </c>
      <c r="I139" s="186"/>
      <c r="J139" s="187">
        <f>ROUND(I139*H139,2)</f>
        <v>0</v>
      </c>
      <c r="K139" s="183" t="s">
        <v>121</v>
      </c>
      <c r="L139" s="38"/>
      <c r="M139" s="188" t="s">
        <v>1</v>
      </c>
      <c r="N139" s="189" t="s">
        <v>39</v>
      </c>
      <c r="O139" s="70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2" t="s">
        <v>122</v>
      </c>
      <c r="AT139" s="192" t="s">
        <v>117</v>
      </c>
      <c r="AU139" s="192" t="s">
        <v>83</v>
      </c>
      <c r="AY139" s="16" t="s">
        <v>115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6" t="s">
        <v>81</v>
      </c>
      <c r="BK139" s="193">
        <f>ROUND(I139*H139,2)</f>
        <v>0</v>
      </c>
      <c r="BL139" s="16" t="s">
        <v>122</v>
      </c>
      <c r="BM139" s="192" t="s">
        <v>144</v>
      </c>
    </row>
    <row r="140" spans="1:65" s="13" customFormat="1" ht="11.25">
      <c r="B140" s="194"/>
      <c r="C140" s="195"/>
      <c r="D140" s="196" t="s">
        <v>124</v>
      </c>
      <c r="E140" s="197" t="s">
        <v>1</v>
      </c>
      <c r="F140" s="198" t="s">
        <v>145</v>
      </c>
      <c r="G140" s="195"/>
      <c r="H140" s="199">
        <v>6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124</v>
      </c>
      <c r="AU140" s="205" t="s">
        <v>83</v>
      </c>
      <c r="AV140" s="13" t="s">
        <v>83</v>
      </c>
      <c r="AW140" s="13" t="s">
        <v>31</v>
      </c>
      <c r="AX140" s="13" t="s">
        <v>81</v>
      </c>
      <c r="AY140" s="205" t="s">
        <v>115</v>
      </c>
    </row>
    <row r="141" spans="1:65" s="2" customFormat="1" ht="60">
      <c r="A141" s="33"/>
      <c r="B141" s="34"/>
      <c r="C141" s="181" t="s">
        <v>146</v>
      </c>
      <c r="D141" s="181" t="s">
        <v>117</v>
      </c>
      <c r="E141" s="182" t="s">
        <v>147</v>
      </c>
      <c r="F141" s="183" t="s">
        <v>148</v>
      </c>
      <c r="G141" s="184" t="s">
        <v>139</v>
      </c>
      <c r="H141" s="185">
        <v>49.5</v>
      </c>
      <c r="I141" s="186"/>
      <c r="J141" s="187">
        <f>ROUND(I141*H141,2)</f>
        <v>0</v>
      </c>
      <c r="K141" s="183" t="s">
        <v>121</v>
      </c>
      <c r="L141" s="38"/>
      <c r="M141" s="188" t="s">
        <v>1</v>
      </c>
      <c r="N141" s="189" t="s">
        <v>39</v>
      </c>
      <c r="O141" s="70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2" t="s">
        <v>122</v>
      </c>
      <c r="AT141" s="192" t="s">
        <v>117</v>
      </c>
      <c r="AU141" s="192" t="s">
        <v>83</v>
      </c>
      <c r="AY141" s="16" t="s">
        <v>115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6" t="s">
        <v>81</v>
      </c>
      <c r="BK141" s="193">
        <f>ROUND(I141*H141,2)</f>
        <v>0</v>
      </c>
      <c r="BL141" s="16" t="s">
        <v>122</v>
      </c>
      <c r="BM141" s="192" t="s">
        <v>149</v>
      </c>
    </row>
    <row r="142" spans="1:65" s="13" customFormat="1" ht="11.25">
      <c r="B142" s="194"/>
      <c r="C142" s="195"/>
      <c r="D142" s="196" t="s">
        <v>124</v>
      </c>
      <c r="E142" s="197" t="s">
        <v>1</v>
      </c>
      <c r="F142" s="198" t="s">
        <v>150</v>
      </c>
      <c r="G142" s="195"/>
      <c r="H142" s="199">
        <v>49.5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124</v>
      </c>
      <c r="AU142" s="205" t="s">
        <v>83</v>
      </c>
      <c r="AV142" s="13" t="s">
        <v>83</v>
      </c>
      <c r="AW142" s="13" t="s">
        <v>31</v>
      </c>
      <c r="AX142" s="13" t="s">
        <v>81</v>
      </c>
      <c r="AY142" s="205" t="s">
        <v>115</v>
      </c>
    </row>
    <row r="143" spans="1:65" s="2" customFormat="1" ht="66.75" customHeight="1">
      <c r="A143" s="33"/>
      <c r="B143" s="34"/>
      <c r="C143" s="181" t="s">
        <v>151</v>
      </c>
      <c r="D143" s="181" t="s">
        <v>117</v>
      </c>
      <c r="E143" s="182" t="s">
        <v>152</v>
      </c>
      <c r="F143" s="183" t="s">
        <v>153</v>
      </c>
      <c r="G143" s="184" t="s">
        <v>139</v>
      </c>
      <c r="H143" s="185">
        <v>247.5</v>
      </c>
      <c r="I143" s="186"/>
      <c r="J143" s="187">
        <f>ROUND(I143*H143,2)</f>
        <v>0</v>
      </c>
      <c r="K143" s="183" t="s">
        <v>121</v>
      </c>
      <c r="L143" s="38"/>
      <c r="M143" s="188" t="s">
        <v>1</v>
      </c>
      <c r="N143" s="189" t="s">
        <v>39</v>
      </c>
      <c r="O143" s="70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2" t="s">
        <v>122</v>
      </c>
      <c r="AT143" s="192" t="s">
        <v>117</v>
      </c>
      <c r="AU143" s="192" t="s">
        <v>83</v>
      </c>
      <c r="AY143" s="16" t="s">
        <v>115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6" t="s">
        <v>81</v>
      </c>
      <c r="BK143" s="193">
        <f>ROUND(I143*H143,2)</f>
        <v>0</v>
      </c>
      <c r="BL143" s="16" t="s">
        <v>122</v>
      </c>
      <c r="BM143" s="192" t="s">
        <v>154</v>
      </c>
    </row>
    <row r="144" spans="1:65" s="13" customFormat="1" ht="11.25">
      <c r="B144" s="194"/>
      <c r="C144" s="195"/>
      <c r="D144" s="196" t="s">
        <v>124</v>
      </c>
      <c r="E144" s="195"/>
      <c r="F144" s="198" t="s">
        <v>155</v>
      </c>
      <c r="G144" s="195"/>
      <c r="H144" s="199">
        <v>247.5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124</v>
      </c>
      <c r="AU144" s="205" t="s">
        <v>83</v>
      </c>
      <c r="AV144" s="13" t="s">
        <v>83</v>
      </c>
      <c r="AW144" s="13" t="s">
        <v>4</v>
      </c>
      <c r="AX144" s="13" t="s">
        <v>81</v>
      </c>
      <c r="AY144" s="205" t="s">
        <v>115</v>
      </c>
    </row>
    <row r="145" spans="1:65" s="2" customFormat="1" ht="44.25" customHeight="1">
      <c r="A145" s="33"/>
      <c r="B145" s="34"/>
      <c r="C145" s="181" t="s">
        <v>156</v>
      </c>
      <c r="D145" s="181" t="s">
        <v>117</v>
      </c>
      <c r="E145" s="182" t="s">
        <v>157</v>
      </c>
      <c r="F145" s="183" t="s">
        <v>158</v>
      </c>
      <c r="G145" s="184" t="s">
        <v>159</v>
      </c>
      <c r="H145" s="185">
        <v>79.2</v>
      </c>
      <c r="I145" s="186"/>
      <c r="J145" s="187">
        <f>ROUND(I145*H145,2)</f>
        <v>0</v>
      </c>
      <c r="K145" s="183" t="s">
        <v>121</v>
      </c>
      <c r="L145" s="38"/>
      <c r="M145" s="188" t="s">
        <v>1</v>
      </c>
      <c r="N145" s="189" t="s">
        <v>39</v>
      </c>
      <c r="O145" s="70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2" t="s">
        <v>122</v>
      </c>
      <c r="AT145" s="192" t="s">
        <v>117</v>
      </c>
      <c r="AU145" s="192" t="s">
        <v>83</v>
      </c>
      <c r="AY145" s="16" t="s">
        <v>115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81</v>
      </c>
      <c r="BK145" s="193">
        <f>ROUND(I145*H145,2)</f>
        <v>0</v>
      </c>
      <c r="BL145" s="16" t="s">
        <v>122</v>
      </c>
      <c r="BM145" s="192" t="s">
        <v>160</v>
      </c>
    </row>
    <row r="146" spans="1:65" s="13" customFormat="1" ht="11.25">
      <c r="B146" s="194"/>
      <c r="C146" s="195"/>
      <c r="D146" s="196" t="s">
        <v>124</v>
      </c>
      <c r="E146" s="195"/>
      <c r="F146" s="198" t="s">
        <v>161</v>
      </c>
      <c r="G146" s="195"/>
      <c r="H146" s="199">
        <v>79.2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124</v>
      </c>
      <c r="AU146" s="205" t="s">
        <v>83</v>
      </c>
      <c r="AV146" s="13" t="s">
        <v>83</v>
      </c>
      <c r="AW146" s="13" t="s">
        <v>4</v>
      </c>
      <c r="AX146" s="13" t="s">
        <v>81</v>
      </c>
      <c r="AY146" s="205" t="s">
        <v>115</v>
      </c>
    </row>
    <row r="147" spans="1:65" s="2" customFormat="1" ht="36">
      <c r="A147" s="33"/>
      <c r="B147" s="34"/>
      <c r="C147" s="181" t="s">
        <v>162</v>
      </c>
      <c r="D147" s="181" t="s">
        <v>117</v>
      </c>
      <c r="E147" s="182" t="s">
        <v>163</v>
      </c>
      <c r="F147" s="183" t="s">
        <v>164</v>
      </c>
      <c r="G147" s="184" t="s">
        <v>139</v>
      </c>
      <c r="H147" s="185">
        <v>46.8</v>
      </c>
      <c r="I147" s="186"/>
      <c r="J147" s="187">
        <f>ROUND(I147*H147,2)</f>
        <v>0</v>
      </c>
      <c r="K147" s="183" t="s">
        <v>121</v>
      </c>
      <c r="L147" s="38"/>
      <c r="M147" s="188" t="s">
        <v>1</v>
      </c>
      <c r="N147" s="189" t="s">
        <v>39</v>
      </c>
      <c r="O147" s="70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2" t="s">
        <v>122</v>
      </c>
      <c r="AT147" s="192" t="s">
        <v>117</v>
      </c>
      <c r="AU147" s="192" t="s">
        <v>83</v>
      </c>
      <c r="AY147" s="16" t="s">
        <v>115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6" t="s">
        <v>81</v>
      </c>
      <c r="BK147" s="193">
        <f>ROUND(I147*H147,2)</f>
        <v>0</v>
      </c>
      <c r="BL147" s="16" t="s">
        <v>122</v>
      </c>
      <c r="BM147" s="192" t="s">
        <v>165</v>
      </c>
    </row>
    <row r="148" spans="1:65" s="2" customFormat="1" ht="44.25" customHeight="1">
      <c r="A148" s="33"/>
      <c r="B148" s="34"/>
      <c r="C148" s="181" t="s">
        <v>166</v>
      </c>
      <c r="D148" s="181" t="s">
        <v>117</v>
      </c>
      <c r="E148" s="182" t="s">
        <v>167</v>
      </c>
      <c r="F148" s="183" t="s">
        <v>168</v>
      </c>
      <c r="G148" s="184" t="s">
        <v>139</v>
      </c>
      <c r="H148" s="185">
        <v>2.7</v>
      </c>
      <c r="I148" s="186"/>
      <c r="J148" s="187">
        <f>ROUND(I148*H148,2)</f>
        <v>0</v>
      </c>
      <c r="K148" s="183" t="s">
        <v>121</v>
      </c>
      <c r="L148" s="38"/>
      <c r="M148" s="188" t="s">
        <v>1</v>
      </c>
      <c r="N148" s="189" t="s">
        <v>39</v>
      </c>
      <c r="O148" s="70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2" t="s">
        <v>122</v>
      </c>
      <c r="AT148" s="192" t="s">
        <v>117</v>
      </c>
      <c r="AU148" s="192" t="s">
        <v>83</v>
      </c>
      <c r="AY148" s="16" t="s">
        <v>115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6" t="s">
        <v>81</v>
      </c>
      <c r="BK148" s="193">
        <f>ROUND(I148*H148,2)</f>
        <v>0</v>
      </c>
      <c r="BL148" s="16" t="s">
        <v>122</v>
      </c>
      <c r="BM148" s="192" t="s">
        <v>169</v>
      </c>
    </row>
    <row r="149" spans="1:65" s="13" customFormat="1" ht="11.25">
      <c r="B149" s="194"/>
      <c r="C149" s="195"/>
      <c r="D149" s="196" t="s">
        <v>124</v>
      </c>
      <c r="E149" s="197" t="s">
        <v>1</v>
      </c>
      <c r="F149" s="198" t="s">
        <v>170</v>
      </c>
      <c r="G149" s="195"/>
      <c r="H149" s="199">
        <v>2.7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124</v>
      </c>
      <c r="AU149" s="205" t="s">
        <v>83</v>
      </c>
      <c r="AV149" s="13" t="s">
        <v>83</v>
      </c>
      <c r="AW149" s="13" t="s">
        <v>31</v>
      </c>
      <c r="AX149" s="13" t="s">
        <v>81</v>
      </c>
      <c r="AY149" s="205" t="s">
        <v>115</v>
      </c>
    </row>
    <row r="150" spans="1:65" s="2" customFormat="1" ht="66.75" customHeight="1">
      <c r="A150" s="33"/>
      <c r="B150" s="34"/>
      <c r="C150" s="181" t="s">
        <v>171</v>
      </c>
      <c r="D150" s="181" t="s">
        <v>117</v>
      </c>
      <c r="E150" s="182" t="s">
        <v>172</v>
      </c>
      <c r="F150" s="183" t="s">
        <v>173</v>
      </c>
      <c r="G150" s="184" t="s">
        <v>139</v>
      </c>
      <c r="H150" s="185">
        <v>2.7</v>
      </c>
      <c r="I150" s="186"/>
      <c r="J150" s="187">
        <f>ROUND(I150*H150,2)</f>
        <v>0</v>
      </c>
      <c r="K150" s="183" t="s">
        <v>121</v>
      </c>
      <c r="L150" s="38"/>
      <c r="M150" s="188" t="s">
        <v>1</v>
      </c>
      <c r="N150" s="189" t="s">
        <v>39</v>
      </c>
      <c r="O150" s="70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2" t="s">
        <v>122</v>
      </c>
      <c r="AT150" s="192" t="s">
        <v>117</v>
      </c>
      <c r="AU150" s="192" t="s">
        <v>83</v>
      </c>
      <c r="AY150" s="16" t="s">
        <v>115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6" t="s">
        <v>81</v>
      </c>
      <c r="BK150" s="193">
        <f>ROUND(I150*H150,2)</f>
        <v>0</v>
      </c>
      <c r="BL150" s="16" t="s">
        <v>122</v>
      </c>
      <c r="BM150" s="192" t="s">
        <v>174</v>
      </c>
    </row>
    <row r="151" spans="1:65" s="13" customFormat="1" ht="11.25">
      <c r="B151" s="194"/>
      <c r="C151" s="195"/>
      <c r="D151" s="196" t="s">
        <v>124</v>
      </c>
      <c r="E151" s="197" t="s">
        <v>1</v>
      </c>
      <c r="F151" s="198" t="s">
        <v>175</v>
      </c>
      <c r="G151" s="195"/>
      <c r="H151" s="199">
        <v>2.7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124</v>
      </c>
      <c r="AU151" s="205" t="s">
        <v>83</v>
      </c>
      <c r="AV151" s="13" t="s">
        <v>83</v>
      </c>
      <c r="AW151" s="13" t="s">
        <v>31</v>
      </c>
      <c r="AX151" s="13" t="s">
        <v>81</v>
      </c>
      <c r="AY151" s="205" t="s">
        <v>115</v>
      </c>
    </row>
    <row r="152" spans="1:65" s="2" customFormat="1" ht="16.5" customHeight="1">
      <c r="A152" s="33"/>
      <c r="B152" s="34"/>
      <c r="C152" s="217" t="s">
        <v>176</v>
      </c>
      <c r="D152" s="217" t="s">
        <v>177</v>
      </c>
      <c r="E152" s="218" t="s">
        <v>178</v>
      </c>
      <c r="F152" s="219" t="s">
        <v>179</v>
      </c>
      <c r="G152" s="220" t="s">
        <v>159</v>
      </c>
      <c r="H152" s="221">
        <v>5.4</v>
      </c>
      <c r="I152" s="222"/>
      <c r="J152" s="223">
        <f>ROUND(I152*H152,2)</f>
        <v>0</v>
      </c>
      <c r="K152" s="219" t="s">
        <v>121</v>
      </c>
      <c r="L152" s="224"/>
      <c r="M152" s="225" t="s">
        <v>1</v>
      </c>
      <c r="N152" s="226" t="s">
        <v>39</v>
      </c>
      <c r="O152" s="70"/>
      <c r="P152" s="190">
        <f>O152*H152</f>
        <v>0</v>
      </c>
      <c r="Q152" s="190">
        <v>1</v>
      </c>
      <c r="R152" s="190">
        <f>Q152*H152</f>
        <v>5.4</v>
      </c>
      <c r="S152" s="190">
        <v>0</v>
      </c>
      <c r="T152" s="19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2" t="s">
        <v>162</v>
      </c>
      <c r="AT152" s="192" t="s">
        <v>177</v>
      </c>
      <c r="AU152" s="192" t="s">
        <v>83</v>
      </c>
      <c r="AY152" s="16" t="s">
        <v>115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6" t="s">
        <v>81</v>
      </c>
      <c r="BK152" s="193">
        <f>ROUND(I152*H152,2)</f>
        <v>0</v>
      </c>
      <c r="BL152" s="16" t="s">
        <v>122</v>
      </c>
      <c r="BM152" s="192" t="s">
        <v>180</v>
      </c>
    </row>
    <row r="153" spans="1:65" s="13" customFormat="1" ht="11.25">
      <c r="B153" s="194"/>
      <c r="C153" s="195"/>
      <c r="D153" s="196" t="s">
        <v>124</v>
      </c>
      <c r="E153" s="195"/>
      <c r="F153" s="198" t="s">
        <v>181</v>
      </c>
      <c r="G153" s="195"/>
      <c r="H153" s="199">
        <v>5.4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124</v>
      </c>
      <c r="AU153" s="205" t="s">
        <v>83</v>
      </c>
      <c r="AV153" s="13" t="s">
        <v>83</v>
      </c>
      <c r="AW153" s="13" t="s">
        <v>4</v>
      </c>
      <c r="AX153" s="13" t="s">
        <v>81</v>
      </c>
      <c r="AY153" s="205" t="s">
        <v>115</v>
      </c>
    </row>
    <row r="154" spans="1:65" s="2" customFormat="1" ht="33" customHeight="1">
      <c r="A154" s="33"/>
      <c r="B154" s="34"/>
      <c r="C154" s="181" t="s">
        <v>182</v>
      </c>
      <c r="D154" s="181" t="s">
        <v>117</v>
      </c>
      <c r="E154" s="182" t="s">
        <v>183</v>
      </c>
      <c r="F154" s="183" t="s">
        <v>184</v>
      </c>
      <c r="G154" s="184" t="s">
        <v>120</v>
      </c>
      <c r="H154" s="185">
        <v>234</v>
      </c>
      <c r="I154" s="186"/>
      <c r="J154" s="187">
        <f>ROUND(I154*H154,2)</f>
        <v>0</v>
      </c>
      <c r="K154" s="183" t="s">
        <v>121</v>
      </c>
      <c r="L154" s="38"/>
      <c r="M154" s="188" t="s">
        <v>1</v>
      </c>
      <c r="N154" s="189" t="s">
        <v>39</v>
      </c>
      <c r="O154" s="70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2" t="s">
        <v>122</v>
      </c>
      <c r="AT154" s="192" t="s">
        <v>117</v>
      </c>
      <c r="AU154" s="192" t="s">
        <v>83</v>
      </c>
      <c r="AY154" s="16" t="s">
        <v>115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6" t="s">
        <v>81</v>
      </c>
      <c r="BK154" s="193">
        <f>ROUND(I154*H154,2)</f>
        <v>0</v>
      </c>
      <c r="BL154" s="16" t="s">
        <v>122</v>
      </c>
      <c r="BM154" s="192" t="s">
        <v>185</v>
      </c>
    </row>
    <row r="155" spans="1:65" s="12" customFormat="1" ht="22.9" customHeight="1">
      <c r="B155" s="165"/>
      <c r="C155" s="166"/>
      <c r="D155" s="167" t="s">
        <v>73</v>
      </c>
      <c r="E155" s="179" t="s">
        <v>122</v>
      </c>
      <c r="F155" s="179" t="s">
        <v>186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SUM(P156:P157)</f>
        <v>0</v>
      </c>
      <c r="Q155" s="173"/>
      <c r="R155" s="174">
        <f>SUM(R156:R157)</f>
        <v>0</v>
      </c>
      <c r="S155" s="173"/>
      <c r="T155" s="175">
        <f>SUM(T156:T157)</f>
        <v>0</v>
      </c>
      <c r="AR155" s="176" t="s">
        <v>81</v>
      </c>
      <c r="AT155" s="177" t="s">
        <v>73</v>
      </c>
      <c r="AU155" s="177" t="s">
        <v>81</v>
      </c>
      <c r="AY155" s="176" t="s">
        <v>115</v>
      </c>
      <c r="BK155" s="178">
        <f>SUM(BK156:BK157)</f>
        <v>0</v>
      </c>
    </row>
    <row r="156" spans="1:65" s="2" customFormat="1" ht="33" customHeight="1">
      <c r="A156" s="33"/>
      <c r="B156" s="34"/>
      <c r="C156" s="181" t="s">
        <v>187</v>
      </c>
      <c r="D156" s="181" t="s">
        <v>117</v>
      </c>
      <c r="E156" s="182" t="s">
        <v>188</v>
      </c>
      <c r="F156" s="183" t="s">
        <v>189</v>
      </c>
      <c r="G156" s="184" t="s">
        <v>139</v>
      </c>
      <c r="H156" s="185">
        <v>0.6</v>
      </c>
      <c r="I156" s="186"/>
      <c r="J156" s="187">
        <f>ROUND(I156*H156,2)</f>
        <v>0</v>
      </c>
      <c r="K156" s="183" t="s">
        <v>121</v>
      </c>
      <c r="L156" s="38"/>
      <c r="M156" s="188" t="s">
        <v>1</v>
      </c>
      <c r="N156" s="189" t="s">
        <v>39</v>
      </c>
      <c r="O156" s="70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2" t="s">
        <v>122</v>
      </c>
      <c r="AT156" s="192" t="s">
        <v>117</v>
      </c>
      <c r="AU156" s="192" t="s">
        <v>83</v>
      </c>
      <c r="AY156" s="16" t="s">
        <v>115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6" t="s">
        <v>81</v>
      </c>
      <c r="BK156" s="193">
        <f>ROUND(I156*H156,2)</f>
        <v>0</v>
      </c>
      <c r="BL156" s="16" t="s">
        <v>122</v>
      </c>
      <c r="BM156" s="192" t="s">
        <v>190</v>
      </c>
    </row>
    <row r="157" spans="1:65" s="13" customFormat="1" ht="11.25">
      <c r="B157" s="194"/>
      <c r="C157" s="195"/>
      <c r="D157" s="196" t="s">
        <v>124</v>
      </c>
      <c r="E157" s="197" t="s">
        <v>1</v>
      </c>
      <c r="F157" s="198" t="s">
        <v>191</v>
      </c>
      <c r="G157" s="195"/>
      <c r="H157" s="199">
        <v>0.6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124</v>
      </c>
      <c r="AU157" s="205" t="s">
        <v>83</v>
      </c>
      <c r="AV157" s="13" t="s">
        <v>83</v>
      </c>
      <c r="AW157" s="13" t="s">
        <v>31</v>
      </c>
      <c r="AX157" s="13" t="s">
        <v>81</v>
      </c>
      <c r="AY157" s="205" t="s">
        <v>115</v>
      </c>
    </row>
    <row r="158" spans="1:65" s="12" customFormat="1" ht="22.9" customHeight="1">
      <c r="B158" s="165"/>
      <c r="C158" s="166"/>
      <c r="D158" s="167" t="s">
        <v>73</v>
      </c>
      <c r="E158" s="179" t="s">
        <v>146</v>
      </c>
      <c r="F158" s="179" t="s">
        <v>192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SUM(P159:P168)</f>
        <v>0</v>
      </c>
      <c r="Q158" s="173"/>
      <c r="R158" s="174">
        <f>SUM(R159:R168)</f>
        <v>164.71893499999999</v>
      </c>
      <c r="S158" s="173"/>
      <c r="T158" s="175">
        <f>SUM(T159:T168)</f>
        <v>0</v>
      </c>
      <c r="AR158" s="176" t="s">
        <v>81</v>
      </c>
      <c r="AT158" s="177" t="s">
        <v>73</v>
      </c>
      <c r="AU158" s="177" t="s">
        <v>81</v>
      </c>
      <c r="AY158" s="176" t="s">
        <v>115</v>
      </c>
      <c r="BK158" s="178">
        <f>SUM(BK159:BK168)</f>
        <v>0</v>
      </c>
    </row>
    <row r="159" spans="1:65" s="2" customFormat="1" ht="36">
      <c r="A159" s="33"/>
      <c r="B159" s="34"/>
      <c r="C159" s="181" t="s">
        <v>193</v>
      </c>
      <c r="D159" s="181" t="s">
        <v>117</v>
      </c>
      <c r="E159" s="182" t="s">
        <v>194</v>
      </c>
      <c r="F159" s="183" t="s">
        <v>195</v>
      </c>
      <c r="G159" s="184" t="s">
        <v>120</v>
      </c>
      <c r="H159" s="185">
        <v>234</v>
      </c>
      <c r="I159" s="186"/>
      <c r="J159" s="187">
        <f>ROUND(I159*H159,2)</f>
        <v>0</v>
      </c>
      <c r="K159" s="183" t="s">
        <v>121</v>
      </c>
      <c r="L159" s="38"/>
      <c r="M159" s="188" t="s">
        <v>1</v>
      </c>
      <c r="N159" s="189" t="s">
        <v>39</v>
      </c>
      <c r="O159" s="70"/>
      <c r="P159" s="190">
        <f>O159*H159</f>
        <v>0</v>
      </c>
      <c r="Q159" s="190">
        <v>0.19900000000000001</v>
      </c>
      <c r="R159" s="190">
        <f>Q159*H159</f>
        <v>46.566000000000003</v>
      </c>
      <c r="S159" s="190">
        <v>0</v>
      </c>
      <c r="T159" s="19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2" t="s">
        <v>122</v>
      </c>
      <c r="AT159" s="192" t="s">
        <v>117</v>
      </c>
      <c r="AU159" s="192" t="s">
        <v>83</v>
      </c>
      <c r="AY159" s="16" t="s">
        <v>115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6" t="s">
        <v>81</v>
      </c>
      <c r="BK159" s="193">
        <f>ROUND(I159*H159,2)</f>
        <v>0</v>
      </c>
      <c r="BL159" s="16" t="s">
        <v>122</v>
      </c>
      <c r="BM159" s="192" t="s">
        <v>196</v>
      </c>
    </row>
    <row r="160" spans="1:65" s="2" customFormat="1" ht="36">
      <c r="A160" s="33"/>
      <c r="B160" s="34"/>
      <c r="C160" s="181" t="s">
        <v>8</v>
      </c>
      <c r="D160" s="181" t="s">
        <v>117</v>
      </c>
      <c r="E160" s="182" t="s">
        <v>197</v>
      </c>
      <c r="F160" s="183" t="s">
        <v>198</v>
      </c>
      <c r="G160" s="184" t="s">
        <v>120</v>
      </c>
      <c r="H160" s="185">
        <v>234</v>
      </c>
      <c r="I160" s="186"/>
      <c r="J160" s="187">
        <f>ROUND(I160*H160,2)</f>
        <v>0</v>
      </c>
      <c r="K160" s="183" t="s">
        <v>121</v>
      </c>
      <c r="L160" s="38"/>
      <c r="M160" s="188" t="s">
        <v>1</v>
      </c>
      <c r="N160" s="189" t="s">
        <v>39</v>
      </c>
      <c r="O160" s="70"/>
      <c r="P160" s="190">
        <f>O160*H160</f>
        <v>0</v>
      </c>
      <c r="Q160" s="190">
        <v>0.29699999999999999</v>
      </c>
      <c r="R160" s="190">
        <f>Q160*H160</f>
        <v>69.49799999999999</v>
      </c>
      <c r="S160" s="190">
        <v>0</v>
      </c>
      <c r="T160" s="19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2" t="s">
        <v>122</v>
      </c>
      <c r="AT160" s="192" t="s">
        <v>117</v>
      </c>
      <c r="AU160" s="192" t="s">
        <v>83</v>
      </c>
      <c r="AY160" s="16" t="s">
        <v>115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6" t="s">
        <v>81</v>
      </c>
      <c r="BK160" s="193">
        <f>ROUND(I160*H160,2)</f>
        <v>0</v>
      </c>
      <c r="BL160" s="16" t="s">
        <v>122</v>
      </c>
      <c r="BM160" s="192" t="s">
        <v>199</v>
      </c>
    </row>
    <row r="161" spans="1:65" s="2" customFormat="1" ht="48">
      <c r="A161" s="33"/>
      <c r="B161" s="34"/>
      <c r="C161" s="181" t="s">
        <v>200</v>
      </c>
      <c r="D161" s="181" t="s">
        <v>117</v>
      </c>
      <c r="E161" s="182" t="s">
        <v>201</v>
      </c>
      <c r="F161" s="183" t="s">
        <v>202</v>
      </c>
      <c r="G161" s="184" t="s">
        <v>120</v>
      </c>
      <c r="H161" s="185">
        <v>234</v>
      </c>
      <c r="I161" s="186"/>
      <c r="J161" s="187">
        <f>ROUND(I161*H161,2)</f>
        <v>0</v>
      </c>
      <c r="K161" s="183" t="s">
        <v>121</v>
      </c>
      <c r="L161" s="38"/>
      <c r="M161" s="188" t="s">
        <v>1</v>
      </c>
      <c r="N161" s="189" t="s">
        <v>39</v>
      </c>
      <c r="O161" s="70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2" t="s">
        <v>122</v>
      </c>
      <c r="AT161" s="192" t="s">
        <v>117</v>
      </c>
      <c r="AU161" s="192" t="s">
        <v>83</v>
      </c>
      <c r="AY161" s="16" t="s">
        <v>115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6" t="s">
        <v>81</v>
      </c>
      <c r="BK161" s="193">
        <f>ROUND(I161*H161,2)</f>
        <v>0</v>
      </c>
      <c r="BL161" s="16" t="s">
        <v>122</v>
      </c>
      <c r="BM161" s="192" t="s">
        <v>203</v>
      </c>
    </row>
    <row r="162" spans="1:65" s="2" customFormat="1" ht="36">
      <c r="A162" s="33"/>
      <c r="B162" s="34"/>
      <c r="C162" s="181" t="s">
        <v>204</v>
      </c>
      <c r="D162" s="181" t="s">
        <v>117</v>
      </c>
      <c r="E162" s="182" t="s">
        <v>205</v>
      </c>
      <c r="F162" s="183" t="s">
        <v>206</v>
      </c>
      <c r="G162" s="184" t="s">
        <v>120</v>
      </c>
      <c r="H162" s="185">
        <v>165.15</v>
      </c>
      <c r="I162" s="186"/>
      <c r="J162" s="187">
        <f>ROUND(I162*H162,2)</f>
        <v>0</v>
      </c>
      <c r="K162" s="183" t="s">
        <v>121</v>
      </c>
      <c r="L162" s="38"/>
      <c r="M162" s="188" t="s">
        <v>1</v>
      </c>
      <c r="N162" s="189" t="s">
        <v>39</v>
      </c>
      <c r="O162" s="70"/>
      <c r="P162" s="190">
        <f>O162*H162</f>
        <v>0</v>
      </c>
      <c r="Q162" s="190">
        <v>0.216</v>
      </c>
      <c r="R162" s="190">
        <f>Q162*H162</f>
        <v>35.672400000000003</v>
      </c>
      <c r="S162" s="190">
        <v>0</v>
      </c>
      <c r="T162" s="19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2" t="s">
        <v>122</v>
      </c>
      <c r="AT162" s="192" t="s">
        <v>117</v>
      </c>
      <c r="AU162" s="192" t="s">
        <v>83</v>
      </c>
      <c r="AY162" s="16" t="s">
        <v>115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6" t="s">
        <v>81</v>
      </c>
      <c r="BK162" s="193">
        <f>ROUND(I162*H162,2)</f>
        <v>0</v>
      </c>
      <c r="BL162" s="16" t="s">
        <v>122</v>
      </c>
      <c r="BM162" s="192" t="s">
        <v>207</v>
      </c>
    </row>
    <row r="163" spans="1:65" s="13" customFormat="1" ht="22.5">
      <c r="B163" s="194"/>
      <c r="C163" s="195"/>
      <c r="D163" s="196" t="s">
        <v>124</v>
      </c>
      <c r="E163" s="197" t="s">
        <v>1</v>
      </c>
      <c r="F163" s="198" t="s">
        <v>208</v>
      </c>
      <c r="G163" s="195"/>
      <c r="H163" s="199">
        <v>165.15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124</v>
      </c>
      <c r="AU163" s="205" t="s">
        <v>83</v>
      </c>
      <c r="AV163" s="13" t="s">
        <v>83</v>
      </c>
      <c r="AW163" s="13" t="s">
        <v>31</v>
      </c>
      <c r="AX163" s="13" t="s">
        <v>81</v>
      </c>
      <c r="AY163" s="205" t="s">
        <v>115</v>
      </c>
    </row>
    <row r="164" spans="1:65" s="2" customFormat="1" ht="60">
      <c r="A164" s="33"/>
      <c r="B164" s="34"/>
      <c r="C164" s="181" t="s">
        <v>209</v>
      </c>
      <c r="D164" s="181" t="s">
        <v>117</v>
      </c>
      <c r="E164" s="182" t="s">
        <v>210</v>
      </c>
      <c r="F164" s="183" t="s">
        <v>211</v>
      </c>
      <c r="G164" s="184" t="s">
        <v>120</v>
      </c>
      <c r="H164" s="185">
        <v>77.3</v>
      </c>
      <c r="I164" s="186"/>
      <c r="J164" s="187">
        <f>ROUND(I164*H164,2)</f>
        <v>0</v>
      </c>
      <c r="K164" s="183" t="s">
        <v>121</v>
      </c>
      <c r="L164" s="38"/>
      <c r="M164" s="188" t="s">
        <v>1</v>
      </c>
      <c r="N164" s="189" t="s">
        <v>39</v>
      </c>
      <c r="O164" s="70"/>
      <c r="P164" s="190">
        <f>O164*H164</f>
        <v>0</v>
      </c>
      <c r="Q164" s="190">
        <v>0.16794999999999999</v>
      </c>
      <c r="R164" s="190">
        <f>Q164*H164</f>
        <v>12.982534999999999</v>
      </c>
      <c r="S164" s="190">
        <v>0</v>
      </c>
      <c r="T164" s="19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2" t="s">
        <v>122</v>
      </c>
      <c r="AT164" s="192" t="s">
        <v>117</v>
      </c>
      <c r="AU164" s="192" t="s">
        <v>83</v>
      </c>
      <c r="AY164" s="16" t="s">
        <v>115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6" t="s">
        <v>81</v>
      </c>
      <c r="BK164" s="193">
        <f>ROUND(I164*H164,2)</f>
        <v>0</v>
      </c>
      <c r="BL164" s="16" t="s">
        <v>122</v>
      </c>
      <c r="BM164" s="192" t="s">
        <v>212</v>
      </c>
    </row>
    <row r="165" spans="1:65" s="13" customFormat="1" ht="11.25">
      <c r="B165" s="194"/>
      <c r="C165" s="195"/>
      <c r="D165" s="196" t="s">
        <v>124</v>
      </c>
      <c r="E165" s="197" t="s">
        <v>1</v>
      </c>
      <c r="F165" s="198" t="s">
        <v>213</v>
      </c>
      <c r="G165" s="195"/>
      <c r="H165" s="199">
        <v>77.3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124</v>
      </c>
      <c r="AU165" s="205" t="s">
        <v>83</v>
      </c>
      <c r="AV165" s="13" t="s">
        <v>83</v>
      </c>
      <c r="AW165" s="13" t="s">
        <v>31</v>
      </c>
      <c r="AX165" s="13" t="s">
        <v>81</v>
      </c>
      <c r="AY165" s="205" t="s">
        <v>115</v>
      </c>
    </row>
    <row r="166" spans="1:65" s="2" customFormat="1" ht="24">
      <c r="A166" s="33"/>
      <c r="B166" s="34"/>
      <c r="C166" s="181" t="s">
        <v>214</v>
      </c>
      <c r="D166" s="181" t="s">
        <v>117</v>
      </c>
      <c r="E166" s="182" t="s">
        <v>215</v>
      </c>
      <c r="F166" s="183" t="s">
        <v>216</v>
      </c>
      <c r="G166" s="184" t="s">
        <v>120</v>
      </c>
      <c r="H166" s="185">
        <v>773</v>
      </c>
      <c r="I166" s="186"/>
      <c r="J166" s="187">
        <f>ROUND(I166*H166,2)</f>
        <v>0</v>
      </c>
      <c r="K166" s="183" t="s">
        <v>121</v>
      </c>
      <c r="L166" s="38"/>
      <c r="M166" s="188" t="s">
        <v>1</v>
      </c>
      <c r="N166" s="189" t="s">
        <v>39</v>
      </c>
      <c r="O166" s="70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2" t="s">
        <v>122</v>
      </c>
      <c r="AT166" s="192" t="s">
        <v>117</v>
      </c>
      <c r="AU166" s="192" t="s">
        <v>83</v>
      </c>
      <c r="AY166" s="16" t="s">
        <v>115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6" t="s">
        <v>81</v>
      </c>
      <c r="BK166" s="193">
        <f>ROUND(I166*H166,2)</f>
        <v>0</v>
      </c>
      <c r="BL166" s="16" t="s">
        <v>122</v>
      </c>
      <c r="BM166" s="192" t="s">
        <v>217</v>
      </c>
    </row>
    <row r="167" spans="1:65" s="2" customFormat="1" ht="44.25" customHeight="1">
      <c r="A167" s="33"/>
      <c r="B167" s="34"/>
      <c r="C167" s="181" t="s">
        <v>218</v>
      </c>
      <c r="D167" s="181" t="s">
        <v>117</v>
      </c>
      <c r="E167" s="182" t="s">
        <v>219</v>
      </c>
      <c r="F167" s="183" t="s">
        <v>220</v>
      </c>
      <c r="G167" s="184" t="s">
        <v>120</v>
      </c>
      <c r="H167" s="185">
        <v>1007</v>
      </c>
      <c r="I167" s="186"/>
      <c r="J167" s="187">
        <f>ROUND(I167*H167,2)</f>
        <v>0</v>
      </c>
      <c r="K167" s="183" t="s">
        <v>121</v>
      </c>
      <c r="L167" s="38"/>
      <c r="M167" s="188" t="s">
        <v>1</v>
      </c>
      <c r="N167" s="189" t="s">
        <v>39</v>
      </c>
      <c r="O167" s="70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2" t="s">
        <v>122</v>
      </c>
      <c r="AT167" s="192" t="s">
        <v>117</v>
      </c>
      <c r="AU167" s="192" t="s">
        <v>83</v>
      </c>
      <c r="AY167" s="16" t="s">
        <v>115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6" t="s">
        <v>81</v>
      </c>
      <c r="BK167" s="193">
        <f>ROUND(I167*H167,2)</f>
        <v>0</v>
      </c>
      <c r="BL167" s="16" t="s">
        <v>122</v>
      </c>
      <c r="BM167" s="192" t="s">
        <v>221</v>
      </c>
    </row>
    <row r="168" spans="1:65" s="13" customFormat="1" ht="11.25">
      <c r="B168" s="194"/>
      <c r="C168" s="195"/>
      <c r="D168" s="196" t="s">
        <v>124</v>
      </c>
      <c r="E168" s="197" t="s">
        <v>1</v>
      </c>
      <c r="F168" s="198" t="s">
        <v>222</v>
      </c>
      <c r="G168" s="195"/>
      <c r="H168" s="199">
        <v>1007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124</v>
      </c>
      <c r="AU168" s="205" t="s">
        <v>83</v>
      </c>
      <c r="AV168" s="13" t="s">
        <v>83</v>
      </c>
      <c r="AW168" s="13" t="s">
        <v>31</v>
      </c>
      <c r="AX168" s="13" t="s">
        <v>81</v>
      </c>
      <c r="AY168" s="205" t="s">
        <v>115</v>
      </c>
    </row>
    <row r="169" spans="1:65" s="12" customFormat="1" ht="22.9" customHeight="1">
      <c r="B169" s="165"/>
      <c r="C169" s="166"/>
      <c r="D169" s="167" t="s">
        <v>73</v>
      </c>
      <c r="E169" s="179" t="s">
        <v>162</v>
      </c>
      <c r="F169" s="179" t="s">
        <v>223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f>P170</f>
        <v>0</v>
      </c>
      <c r="Q169" s="173"/>
      <c r="R169" s="174">
        <f>R170</f>
        <v>0.1119</v>
      </c>
      <c r="S169" s="173"/>
      <c r="T169" s="175">
        <f>T170</f>
        <v>0</v>
      </c>
      <c r="AR169" s="176" t="s">
        <v>81</v>
      </c>
      <c r="AT169" s="177" t="s">
        <v>73</v>
      </c>
      <c r="AU169" s="177" t="s">
        <v>81</v>
      </c>
      <c r="AY169" s="176" t="s">
        <v>115</v>
      </c>
      <c r="BK169" s="178">
        <f>BK170</f>
        <v>0</v>
      </c>
    </row>
    <row r="170" spans="1:65" s="2" customFormat="1" ht="44.25" customHeight="1">
      <c r="A170" s="33"/>
      <c r="B170" s="34"/>
      <c r="C170" s="181" t="s">
        <v>7</v>
      </c>
      <c r="D170" s="181" t="s">
        <v>117</v>
      </c>
      <c r="E170" s="182" t="s">
        <v>224</v>
      </c>
      <c r="F170" s="183" t="s">
        <v>225</v>
      </c>
      <c r="G170" s="184" t="s">
        <v>226</v>
      </c>
      <c r="H170" s="185">
        <v>15</v>
      </c>
      <c r="I170" s="186"/>
      <c r="J170" s="187">
        <f>ROUND(I170*H170,2)</f>
        <v>0</v>
      </c>
      <c r="K170" s="183" t="s">
        <v>121</v>
      </c>
      <c r="L170" s="38"/>
      <c r="M170" s="188" t="s">
        <v>1</v>
      </c>
      <c r="N170" s="189" t="s">
        <v>39</v>
      </c>
      <c r="O170" s="70"/>
      <c r="P170" s="190">
        <f>O170*H170</f>
        <v>0</v>
      </c>
      <c r="Q170" s="190">
        <v>7.4599999999999996E-3</v>
      </c>
      <c r="R170" s="190">
        <f>Q170*H170</f>
        <v>0.1119</v>
      </c>
      <c r="S170" s="190">
        <v>0</v>
      </c>
      <c r="T170" s="19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2" t="s">
        <v>122</v>
      </c>
      <c r="AT170" s="192" t="s">
        <v>117</v>
      </c>
      <c r="AU170" s="192" t="s">
        <v>83</v>
      </c>
      <c r="AY170" s="16" t="s">
        <v>115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6" t="s">
        <v>81</v>
      </c>
      <c r="BK170" s="193">
        <f>ROUND(I170*H170,2)</f>
        <v>0</v>
      </c>
      <c r="BL170" s="16" t="s">
        <v>122</v>
      </c>
      <c r="BM170" s="192" t="s">
        <v>227</v>
      </c>
    </row>
    <row r="171" spans="1:65" s="12" customFormat="1" ht="22.9" customHeight="1">
      <c r="B171" s="165"/>
      <c r="C171" s="166"/>
      <c r="D171" s="167" t="s">
        <v>73</v>
      </c>
      <c r="E171" s="179" t="s">
        <v>166</v>
      </c>
      <c r="F171" s="179" t="s">
        <v>228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SUM(P172:P190)</f>
        <v>0</v>
      </c>
      <c r="Q171" s="173"/>
      <c r="R171" s="174">
        <f>SUM(R172:R190)</f>
        <v>3.3083129999999996</v>
      </c>
      <c r="S171" s="173"/>
      <c r="T171" s="175">
        <f>SUM(T172:T190)</f>
        <v>28.538900000000002</v>
      </c>
      <c r="AR171" s="176" t="s">
        <v>81</v>
      </c>
      <c r="AT171" s="177" t="s">
        <v>73</v>
      </c>
      <c r="AU171" s="177" t="s">
        <v>81</v>
      </c>
      <c r="AY171" s="176" t="s">
        <v>115</v>
      </c>
      <c r="BK171" s="178">
        <f>SUM(BK172:BK190)</f>
        <v>0</v>
      </c>
    </row>
    <row r="172" spans="1:65" s="2" customFormat="1" ht="48">
      <c r="A172" s="33"/>
      <c r="B172" s="34"/>
      <c r="C172" s="181" t="s">
        <v>229</v>
      </c>
      <c r="D172" s="181" t="s">
        <v>117</v>
      </c>
      <c r="E172" s="182" t="s">
        <v>230</v>
      </c>
      <c r="F172" s="183" t="s">
        <v>231</v>
      </c>
      <c r="G172" s="184" t="s">
        <v>226</v>
      </c>
      <c r="H172" s="185">
        <v>6</v>
      </c>
      <c r="I172" s="186"/>
      <c r="J172" s="187">
        <f>ROUND(I172*H172,2)</f>
        <v>0</v>
      </c>
      <c r="K172" s="183" t="s">
        <v>121</v>
      </c>
      <c r="L172" s="38"/>
      <c r="M172" s="188" t="s">
        <v>1</v>
      </c>
      <c r="N172" s="189" t="s">
        <v>39</v>
      </c>
      <c r="O172" s="70"/>
      <c r="P172" s="190">
        <f>O172*H172</f>
        <v>0</v>
      </c>
      <c r="Q172" s="190">
        <v>0.16849</v>
      </c>
      <c r="R172" s="190">
        <f>Q172*H172</f>
        <v>1.0109399999999999</v>
      </c>
      <c r="S172" s="190">
        <v>0</v>
      </c>
      <c r="T172" s="19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2" t="s">
        <v>122</v>
      </c>
      <c r="AT172" s="192" t="s">
        <v>117</v>
      </c>
      <c r="AU172" s="192" t="s">
        <v>83</v>
      </c>
      <c r="AY172" s="16" t="s">
        <v>115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6" t="s">
        <v>81</v>
      </c>
      <c r="BK172" s="193">
        <f>ROUND(I172*H172,2)</f>
        <v>0</v>
      </c>
      <c r="BL172" s="16" t="s">
        <v>122</v>
      </c>
      <c r="BM172" s="192" t="s">
        <v>232</v>
      </c>
    </row>
    <row r="173" spans="1:65" s="2" customFormat="1" ht="16.5" customHeight="1">
      <c r="A173" s="33"/>
      <c r="B173" s="34"/>
      <c r="C173" s="217" t="s">
        <v>233</v>
      </c>
      <c r="D173" s="217" t="s">
        <v>177</v>
      </c>
      <c r="E173" s="218" t="s">
        <v>234</v>
      </c>
      <c r="F173" s="219" t="s">
        <v>235</v>
      </c>
      <c r="G173" s="220" t="s">
        <v>226</v>
      </c>
      <c r="H173" s="221">
        <v>6.18</v>
      </c>
      <c r="I173" s="222"/>
      <c r="J173" s="223">
        <f>ROUND(I173*H173,2)</f>
        <v>0</v>
      </c>
      <c r="K173" s="219" t="s">
        <v>121</v>
      </c>
      <c r="L173" s="224"/>
      <c r="M173" s="225" t="s">
        <v>1</v>
      </c>
      <c r="N173" s="226" t="s">
        <v>39</v>
      </c>
      <c r="O173" s="70"/>
      <c r="P173" s="190">
        <f>O173*H173</f>
        <v>0</v>
      </c>
      <c r="Q173" s="190">
        <v>5.6120000000000003E-2</v>
      </c>
      <c r="R173" s="190">
        <f>Q173*H173</f>
        <v>0.34682160000000001</v>
      </c>
      <c r="S173" s="190">
        <v>0</v>
      </c>
      <c r="T173" s="19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2" t="s">
        <v>162</v>
      </c>
      <c r="AT173" s="192" t="s">
        <v>177</v>
      </c>
      <c r="AU173" s="192" t="s">
        <v>83</v>
      </c>
      <c r="AY173" s="16" t="s">
        <v>115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6" t="s">
        <v>81</v>
      </c>
      <c r="BK173" s="193">
        <f>ROUND(I173*H173,2)</f>
        <v>0</v>
      </c>
      <c r="BL173" s="16" t="s">
        <v>122</v>
      </c>
      <c r="BM173" s="192" t="s">
        <v>236</v>
      </c>
    </row>
    <row r="174" spans="1:65" s="13" customFormat="1" ht="11.25">
      <c r="B174" s="194"/>
      <c r="C174" s="195"/>
      <c r="D174" s="196" t="s">
        <v>124</v>
      </c>
      <c r="E174" s="195"/>
      <c r="F174" s="198" t="s">
        <v>237</v>
      </c>
      <c r="G174" s="195"/>
      <c r="H174" s="199">
        <v>6.18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124</v>
      </c>
      <c r="AU174" s="205" t="s">
        <v>83</v>
      </c>
      <c r="AV174" s="13" t="s">
        <v>83</v>
      </c>
      <c r="AW174" s="13" t="s">
        <v>4</v>
      </c>
      <c r="AX174" s="13" t="s">
        <v>81</v>
      </c>
      <c r="AY174" s="205" t="s">
        <v>115</v>
      </c>
    </row>
    <row r="175" spans="1:65" s="2" customFormat="1" ht="33" customHeight="1">
      <c r="A175" s="33"/>
      <c r="B175" s="34"/>
      <c r="C175" s="181" t="s">
        <v>238</v>
      </c>
      <c r="D175" s="181" t="s">
        <v>117</v>
      </c>
      <c r="E175" s="182" t="s">
        <v>239</v>
      </c>
      <c r="F175" s="183" t="s">
        <v>240</v>
      </c>
      <c r="G175" s="184" t="s">
        <v>139</v>
      </c>
      <c r="H175" s="185">
        <v>0.21</v>
      </c>
      <c r="I175" s="186"/>
      <c r="J175" s="187">
        <f>ROUND(I175*H175,2)</f>
        <v>0</v>
      </c>
      <c r="K175" s="183" t="s">
        <v>121</v>
      </c>
      <c r="L175" s="38"/>
      <c r="M175" s="188" t="s">
        <v>1</v>
      </c>
      <c r="N175" s="189" t="s">
        <v>39</v>
      </c>
      <c r="O175" s="70"/>
      <c r="P175" s="190">
        <f>O175*H175</f>
        <v>0</v>
      </c>
      <c r="Q175" s="190">
        <v>2.2563399999999998</v>
      </c>
      <c r="R175" s="190">
        <f>Q175*H175</f>
        <v>0.47383139999999996</v>
      </c>
      <c r="S175" s="190">
        <v>0</v>
      </c>
      <c r="T175" s="19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2" t="s">
        <v>122</v>
      </c>
      <c r="AT175" s="192" t="s">
        <v>117</v>
      </c>
      <c r="AU175" s="192" t="s">
        <v>83</v>
      </c>
      <c r="AY175" s="16" t="s">
        <v>115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6" t="s">
        <v>81</v>
      </c>
      <c r="BK175" s="193">
        <f>ROUND(I175*H175,2)</f>
        <v>0</v>
      </c>
      <c r="BL175" s="16" t="s">
        <v>122</v>
      </c>
      <c r="BM175" s="192" t="s">
        <v>241</v>
      </c>
    </row>
    <row r="176" spans="1:65" s="13" customFormat="1" ht="11.25">
      <c r="B176" s="194"/>
      <c r="C176" s="195"/>
      <c r="D176" s="196" t="s">
        <v>124</v>
      </c>
      <c r="E176" s="197" t="s">
        <v>1</v>
      </c>
      <c r="F176" s="198" t="s">
        <v>242</v>
      </c>
      <c r="G176" s="195"/>
      <c r="H176" s="199">
        <v>0.21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124</v>
      </c>
      <c r="AU176" s="205" t="s">
        <v>83</v>
      </c>
      <c r="AV176" s="13" t="s">
        <v>83</v>
      </c>
      <c r="AW176" s="13" t="s">
        <v>31</v>
      </c>
      <c r="AX176" s="13" t="s">
        <v>81</v>
      </c>
      <c r="AY176" s="205" t="s">
        <v>115</v>
      </c>
    </row>
    <row r="177" spans="1:65" s="2" customFormat="1" ht="55.5" customHeight="1">
      <c r="A177" s="33"/>
      <c r="B177" s="34"/>
      <c r="C177" s="181" t="s">
        <v>243</v>
      </c>
      <c r="D177" s="181" t="s">
        <v>117</v>
      </c>
      <c r="E177" s="182" t="s">
        <v>244</v>
      </c>
      <c r="F177" s="183" t="s">
        <v>245</v>
      </c>
      <c r="G177" s="184" t="s">
        <v>226</v>
      </c>
      <c r="H177" s="185">
        <v>4.5</v>
      </c>
      <c r="I177" s="186"/>
      <c r="J177" s="187">
        <f>ROUND(I177*H177,2)</f>
        <v>0</v>
      </c>
      <c r="K177" s="183" t="s">
        <v>121</v>
      </c>
      <c r="L177" s="38"/>
      <c r="M177" s="188" t="s">
        <v>1</v>
      </c>
      <c r="N177" s="189" t="s">
        <v>39</v>
      </c>
      <c r="O177" s="70"/>
      <c r="P177" s="190">
        <f>O177*H177</f>
        <v>0</v>
      </c>
      <c r="Q177" s="190">
        <v>5.9999999999999995E-4</v>
      </c>
      <c r="R177" s="190">
        <f>Q177*H177</f>
        <v>2.6999999999999997E-3</v>
      </c>
      <c r="S177" s="190">
        <v>0</v>
      </c>
      <c r="T177" s="19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2" t="s">
        <v>122</v>
      </c>
      <c r="AT177" s="192" t="s">
        <v>117</v>
      </c>
      <c r="AU177" s="192" t="s">
        <v>83</v>
      </c>
      <c r="AY177" s="16" t="s">
        <v>115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6" t="s">
        <v>81</v>
      </c>
      <c r="BK177" s="193">
        <f>ROUND(I177*H177,2)</f>
        <v>0</v>
      </c>
      <c r="BL177" s="16" t="s">
        <v>122</v>
      </c>
      <c r="BM177" s="192" t="s">
        <v>246</v>
      </c>
    </row>
    <row r="178" spans="1:65" s="2" customFormat="1" ht="24">
      <c r="A178" s="33"/>
      <c r="B178" s="34"/>
      <c r="C178" s="181" t="s">
        <v>247</v>
      </c>
      <c r="D178" s="181" t="s">
        <v>117</v>
      </c>
      <c r="E178" s="182" t="s">
        <v>248</v>
      </c>
      <c r="F178" s="183" t="s">
        <v>249</v>
      </c>
      <c r="G178" s="184" t="s">
        <v>226</v>
      </c>
      <c r="H178" s="185">
        <v>4.5</v>
      </c>
      <c r="I178" s="186"/>
      <c r="J178" s="187">
        <f>ROUND(I178*H178,2)</f>
        <v>0</v>
      </c>
      <c r="K178" s="183" t="s">
        <v>121</v>
      </c>
      <c r="L178" s="38"/>
      <c r="M178" s="188" t="s">
        <v>1</v>
      </c>
      <c r="N178" s="189" t="s">
        <v>39</v>
      </c>
      <c r="O178" s="70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2" t="s">
        <v>122</v>
      </c>
      <c r="AT178" s="192" t="s">
        <v>117</v>
      </c>
      <c r="AU178" s="192" t="s">
        <v>83</v>
      </c>
      <c r="AY178" s="16" t="s">
        <v>115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6" t="s">
        <v>81</v>
      </c>
      <c r="BK178" s="193">
        <f>ROUND(I178*H178,2)</f>
        <v>0</v>
      </c>
      <c r="BL178" s="16" t="s">
        <v>122</v>
      </c>
      <c r="BM178" s="192" t="s">
        <v>250</v>
      </c>
    </row>
    <row r="179" spans="1:65" s="2" customFormat="1" ht="44.25" customHeight="1">
      <c r="A179" s="33"/>
      <c r="B179" s="34"/>
      <c r="C179" s="181" t="s">
        <v>251</v>
      </c>
      <c r="D179" s="181" t="s">
        <v>117</v>
      </c>
      <c r="E179" s="182" t="s">
        <v>252</v>
      </c>
      <c r="F179" s="183" t="s">
        <v>253</v>
      </c>
      <c r="G179" s="184" t="s">
        <v>226</v>
      </c>
      <c r="H179" s="185">
        <v>6</v>
      </c>
      <c r="I179" s="186"/>
      <c r="J179" s="187">
        <f>ROUND(I179*H179,2)</f>
        <v>0</v>
      </c>
      <c r="K179" s="183" t="s">
        <v>121</v>
      </c>
      <c r="L179" s="38"/>
      <c r="M179" s="188" t="s">
        <v>1</v>
      </c>
      <c r="N179" s="189" t="s">
        <v>39</v>
      </c>
      <c r="O179" s="70"/>
      <c r="P179" s="190">
        <f>O179*H179</f>
        <v>0</v>
      </c>
      <c r="Q179" s="190">
        <v>0.24567</v>
      </c>
      <c r="R179" s="190">
        <f>Q179*H179</f>
        <v>1.4740199999999999</v>
      </c>
      <c r="S179" s="190">
        <v>0</v>
      </c>
      <c r="T179" s="19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2" t="s">
        <v>122</v>
      </c>
      <c r="AT179" s="192" t="s">
        <v>117</v>
      </c>
      <c r="AU179" s="192" t="s">
        <v>83</v>
      </c>
      <c r="AY179" s="16" t="s">
        <v>115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6" t="s">
        <v>81</v>
      </c>
      <c r="BK179" s="193">
        <f>ROUND(I179*H179,2)</f>
        <v>0</v>
      </c>
      <c r="BL179" s="16" t="s">
        <v>122</v>
      </c>
      <c r="BM179" s="192" t="s">
        <v>254</v>
      </c>
    </row>
    <row r="180" spans="1:65" s="13" customFormat="1" ht="11.25">
      <c r="B180" s="194"/>
      <c r="C180" s="195"/>
      <c r="D180" s="196" t="s">
        <v>124</v>
      </c>
      <c r="E180" s="197" t="s">
        <v>1</v>
      </c>
      <c r="F180" s="198" t="s">
        <v>255</v>
      </c>
      <c r="G180" s="195"/>
      <c r="H180" s="199">
        <v>6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124</v>
      </c>
      <c r="AU180" s="205" t="s">
        <v>83</v>
      </c>
      <c r="AV180" s="13" t="s">
        <v>83</v>
      </c>
      <c r="AW180" s="13" t="s">
        <v>31</v>
      </c>
      <c r="AX180" s="13" t="s">
        <v>81</v>
      </c>
      <c r="AY180" s="205" t="s">
        <v>115</v>
      </c>
    </row>
    <row r="181" spans="1:65" s="2" customFormat="1" ht="33" customHeight="1">
      <c r="A181" s="33"/>
      <c r="B181" s="34"/>
      <c r="C181" s="181" t="s">
        <v>256</v>
      </c>
      <c r="D181" s="181" t="s">
        <v>117</v>
      </c>
      <c r="E181" s="182" t="s">
        <v>257</v>
      </c>
      <c r="F181" s="183" t="s">
        <v>258</v>
      </c>
      <c r="G181" s="184" t="s">
        <v>120</v>
      </c>
      <c r="H181" s="185">
        <v>773</v>
      </c>
      <c r="I181" s="186"/>
      <c r="J181" s="187">
        <f>ROUND(I181*H181,2)</f>
        <v>0</v>
      </c>
      <c r="K181" s="183" t="s">
        <v>121</v>
      </c>
      <c r="L181" s="38"/>
      <c r="M181" s="188" t="s">
        <v>1</v>
      </c>
      <c r="N181" s="189" t="s">
        <v>39</v>
      </c>
      <c r="O181" s="70"/>
      <c r="P181" s="190">
        <f>O181*H181</f>
        <v>0</v>
      </c>
      <c r="Q181" s="190">
        <v>0</v>
      </c>
      <c r="R181" s="190">
        <f>Q181*H181</f>
        <v>0</v>
      </c>
      <c r="S181" s="190">
        <v>0.01</v>
      </c>
      <c r="T181" s="191">
        <f>S181*H181</f>
        <v>7.73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2" t="s">
        <v>122</v>
      </c>
      <c r="AT181" s="192" t="s">
        <v>117</v>
      </c>
      <c r="AU181" s="192" t="s">
        <v>83</v>
      </c>
      <c r="AY181" s="16" t="s">
        <v>115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6" t="s">
        <v>81</v>
      </c>
      <c r="BK181" s="193">
        <f>ROUND(I181*H181,2)</f>
        <v>0</v>
      </c>
      <c r="BL181" s="16" t="s">
        <v>122</v>
      </c>
      <c r="BM181" s="192" t="s">
        <v>259</v>
      </c>
    </row>
    <row r="182" spans="1:65" s="13" customFormat="1" ht="11.25">
      <c r="B182" s="194"/>
      <c r="C182" s="195"/>
      <c r="D182" s="196" t="s">
        <v>124</v>
      </c>
      <c r="E182" s="197" t="s">
        <v>1</v>
      </c>
      <c r="F182" s="198" t="s">
        <v>129</v>
      </c>
      <c r="G182" s="195"/>
      <c r="H182" s="199">
        <v>107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124</v>
      </c>
      <c r="AU182" s="205" t="s">
        <v>83</v>
      </c>
      <c r="AV182" s="13" t="s">
        <v>83</v>
      </c>
      <c r="AW182" s="13" t="s">
        <v>31</v>
      </c>
      <c r="AX182" s="13" t="s">
        <v>74</v>
      </c>
      <c r="AY182" s="205" t="s">
        <v>115</v>
      </c>
    </row>
    <row r="183" spans="1:65" s="13" customFormat="1" ht="11.25">
      <c r="B183" s="194"/>
      <c r="C183" s="195"/>
      <c r="D183" s="196" t="s">
        <v>124</v>
      </c>
      <c r="E183" s="197" t="s">
        <v>1</v>
      </c>
      <c r="F183" s="198" t="s">
        <v>130</v>
      </c>
      <c r="G183" s="195"/>
      <c r="H183" s="199">
        <v>130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124</v>
      </c>
      <c r="AU183" s="205" t="s">
        <v>83</v>
      </c>
      <c r="AV183" s="13" t="s">
        <v>83</v>
      </c>
      <c r="AW183" s="13" t="s">
        <v>31</v>
      </c>
      <c r="AX183" s="13" t="s">
        <v>74</v>
      </c>
      <c r="AY183" s="205" t="s">
        <v>115</v>
      </c>
    </row>
    <row r="184" spans="1:65" s="13" customFormat="1" ht="11.25">
      <c r="B184" s="194"/>
      <c r="C184" s="195"/>
      <c r="D184" s="196" t="s">
        <v>124</v>
      </c>
      <c r="E184" s="197" t="s">
        <v>1</v>
      </c>
      <c r="F184" s="198" t="s">
        <v>131</v>
      </c>
      <c r="G184" s="195"/>
      <c r="H184" s="199">
        <v>177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124</v>
      </c>
      <c r="AU184" s="205" t="s">
        <v>83</v>
      </c>
      <c r="AV184" s="13" t="s">
        <v>83</v>
      </c>
      <c r="AW184" s="13" t="s">
        <v>31</v>
      </c>
      <c r="AX184" s="13" t="s">
        <v>74</v>
      </c>
      <c r="AY184" s="205" t="s">
        <v>115</v>
      </c>
    </row>
    <row r="185" spans="1:65" s="13" customFormat="1" ht="11.25">
      <c r="B185" s="194"/>
      <c r="C185" s="195"/>
      <c r="D185" s="196" t="s">
        <v>124</v>
      </c>
      <c r="E185" s="197" t="s">
        <v>1</v>
      </c>
      <c r="F185" s="198" t="s">
        <v>132</v>
      </c>
      <c r="G185" s="195"/>
      <c r="H185" s="199">
        <v>47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124</v>
      </c>
      <c r="AU185" s="205" t="s">
        <v>83</v>
      </c>
      <c r="AV185" s="13" t="s">
        <v>83</v>
      </c>
      <c r="AW185" s="13" t="s">
        <v>31</v>
      </c>
      <c r="AX185" s="13" t="s">
        <v>74</v>
      </c>
      <c r="AY185" s="205" t="s">
        <v>115</v>
      </c>
    </row>
    <row r="186" spans="1:65" s="13" customFormat="1" ht="11.25">
      <c r="B186" s="194"/>
      <c r="C186" s="195"/>
      <c r="D186" s="196" t="s">
        <v>124</v>
      </c>
      <c r="E186" s="197" t="s">
        <v>1</v>
      </c>
      <c r="F186" s="198" t="s">
        <v>133</v>
      </c>
      <c r="G186" s="195"/>
      <c r="H186" s="199">
        <v>165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124</v>
      </c>
      <c r="AU186" s="205" t="s">
        <v>83</v>
      </c>
      <c r="AV186" s="13" t="s">
        <v>83</v>
      </c>
      <c r="AW186" s="13" t="s">
        <v>31</v>
      </c>
      <c r="AX186" s="13" t="s">
        <v>74</v>
      </c>
      <c r="AY186" s="205" t="s">
        <v>115</v>
      </c>
    </row>
    <row r="187" spans="1:65" s="13" customFormat="1" ht="11.25">
      <c r="B187" s="194"/>
      <c r="C187" s="195"/>
      <c r="D187" s="196" t="s">
        <v>124</v>
      </c>
      <c r="E187" s="197" t="s">
        <v>1</v>
      </c>
      <c r="F187" s="198" t="s">
        <v>134</v>
      </c>
      <c r="G187" s="195"/>
      <c r="H187" s="199">
        <v>147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124</v>
      </c>
      <c r="AU187" s="205" t="s">
        <v>83</v>
      </c>
      <c r="AV187" s="13" t="s">
        <v>83</v>
      </c>
      <c r="AW187" s="13" t="s">
        <v>31</v>
      </c>
      <c r="AX187" s="13" t="s">
        <v>74</v>
      </c>
      <c r="AY187" s="205" t="s">
        <v>115</v>
      </c>
    </row>
    <row r="188" spans="1:65" s="14" customFormat="1" ht="11.25">
      <c r="B188" s="206"/>
      <c r="C188" s="207"/>
      <c r="D188" s="196" t="s">
        <v>124</v>
      </c>
      <c r="E188" s="208" t="s">
        <v>1</v>
      </c>
      <c r="F188" s="209" t="s">
        <v>135</v>
      </c>
      <c r="G188" s="207"/>
      <c r="H188" s="210">
        <v>773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124</v>
      </c>
      <c r="AU188" s="216" t="s">
        <v>83</v>
      </c>
      <c r="AV188" s="14" t="s">
        <v>122</v>
      </c>
      <c r="AW188" s="14" t="s">
        <v>31</v>
      </c>
      <c r="AX188" s="14" t="s">
        <v>81</v>
      </c>
      <c r="AY188" s="216" t="s">
        <v>115</v>
      </c>
    </row>
    <row r="189" spans="1:65" s="2" customFormat="1" ht="66.75" customHeight="1">
      <c r="A189" s="33"/>
      <c r="B189" s="34"/>
      <c r="C189" s="181" t="s">
        <v>260</v>
      </c>
      <c r="D189" s="181" t="s">
        <v>117</v>
      </c>
      <c r="E189" s="182" t="s">
        <v>261</v>
      </c>
      <c r="F189" s="183" t="s">
        <v>262</v>
      </c>
      <c r="G189" s="184" t="s">
        <v>120</v>
      </c>
      <c r="H189" s="185">
        <v>165.15</v>
      </c>
      <c r="I189" s="186"/>
      <c r="J189" s="187">
        <f>ROUND(I189*H189,2)</f>
        <v>0</v>
      </c>
      <c r="K189" s="183" t="s">
        <v>121</v>
      </c>
      <c r="L189" s="38"/>
      <c r="M189" s="188" t="s">
        <v>1</v>
      </c>
      <c r="N189" s="189" t="s">
        <v>39</v>
      </c>
      <c r="O189" s="70"/>
      <c r="P189" s="190">
        <f>O189*H189</f>
        <v>0</v>
      </c>
      <c r="Q189" s="190">
        <v>0</v>
      </c>
      <c r="R189" s="190">
        <f>Q189*H189</f>
        <v>0</v>
      </c>
      <c r="S189" s="190">
        <v>0.126</v>
      </c>
      <c r="T189" s="191">
        <f>S189*H189</f>
        <v>20.808900000000001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2" t="s">
        <v>122</v>
      </c>
      <c r="AT189" s="192" t="s">
        <v>117</v>
      </c>
      <c r="AU189" s="192" t="s">
        <v>83</v>
      </c>
      <c r="AY189" s="16" t="s">
        <v>115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6" t="s">
        <v>81</v>
      </c>
      <c r="BK189" s="193">
        <f>ROUND(I189*H189,2)</f>
        <v>0</v>
      </c>
      <c r="BL189" s="16" t="s">
        <v>122</v>
      </c>
      <c r="BM189" s="192" t="s">
        <v>263</v>
      </c>
    </row>
    <row r="190" spans="1:65" s="13" customFormat="1" ht="22.5">
      <c r="B190" s="194"/>
      <c r="C190" s="195"/>
      <c r="D190" s="196" t="s">
        <v>124</v>
      </c>
      <c r="E190" s="197" t="s">
        <v>1</v>
      </c>
      <c r="F190" s="198" t="s">
        <v>208</v>
      </c>
      <c r="G190" s="195"/>
      <c r="H190" s="199">
        <v>165.15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124</v>
      </c>
      <c r="AU190" s="205" t="s">
        <v>83</v>
      </c>
      <c r="AV190" s="13" t="s">
        <v>83</v>
      </c>
      <c r="AW190" s="13" t="s">
        <v>31</v>
      </c>
      <c r="AX190" s="13" t="s">
        <v>81</v>
      </c>
      <c r="AY190" s="205" t="s">
        <v>115</v>
      </c>
    </row>
    <row r="191" spans="1:65" s="12" customFormat="1" ht="22.9" customHeight="1">
      <c r="B191" s="165"/>
      <c r="C191" s="166"/>
      <c r="D191" s="167" t="s">
        <v>73</v>
      </c>
      <c r="E191" s="179" t="s">
        <v>264</v>
      </c>
      <c r="F191" s="179" t="s">
        <v>265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SUM(P192:P197)</f>
        <v>0</v>
      </c>
      <c r="Q191" s="173"/>
      <c r="R191" s="174">
        <f>SUM(R192:R197)</f>
        <v>0</v>
      </c>
      <c r="S191" s="173"/>
      <c r="T191" s="175">
        <f>SUM(T192:T197)</f>
        <v>0</v>
      </c>
      <c r="AR191" s="176" t="s">
        <v>81</v>
      </c>
      <c r="AT191" s="177" t="s">
        <v>73</v>
      </c>
      <c r="AU191" s="177" t="s">
        <v>81</v>
      </c>
      <c r="AY191" s="176" t="s">
        <v>115</v>
      </c>
      <c r="BK191" s="178">
        <f>SUM(BK192:BK197)</f>
        <v>0</v>
      </c>
    </row>
    <row r="192" spans="1:65" s="2" customFormat="1" ht="36">
      <c r="A192" s="33"/>
      <c r="B192" s="34"/>
      <c r="C192" s="181" t="s">
        <v>266</v>
      </c>
      <c r="D192" s="181" t="s">
        <v>117</v>
      </c>
      <c r="E192" s="182" t="s">
        <v>267</v>
      </c>
      <c r="F192" s="183" t="s">
        <v>268</v>
      </c>
      <c r="G192" s="184" t="s">
        <v>159</v>
      </c>
      <c r="H192" s="185">
        <v>121.65600000000001</v>
      </c>
      <c r="I192" s="186"/>
      <c r="J192" s="187">
        <f>ROUND(I192*H192,2)</f>
        <v>0</v>
      </c>
      <c r="K192" s="183" t="s">
        <v>121</v>
      </c>
      <c r="L192" s="38"/>
      <c r="M192" s="188" t="s">
        <v>1</v>
      </c>
      <c r="N192" s="189" t="s">
        <v>39</v>
      </c>
      <c r="O192" s="70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2" t="s">
        <v>122</v>
      </c>
      <c r="AT192" s="192" t="s">
        <v>117</v>
      </c>
      <c r="AU192" s="192" t="s">
        <v>83</v>
      </c>
      <c r="AY192" s="16" t="s">
        <v>115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6" t="s">
        <v>81</v>
      </c>
      <c r="BK192" s="193">
        <f>ROUND(I192*H192,2)</f>
        <v>0</v>
      </c>
      <c r="BL192" s="16" t="s">
        <v>122</v>
      </c>
      <c r="BM192" s="192" t="s">
        <v>269</v>
      </c>
    </row>
    <row r="193" spans="1:65" s="2" customFormat="1" ht="36">
      <c r="A193" s="33"/>
      <c r="B193" s="34"/>
      <c r="C193" s="181" t="s">
        <v>270</v>
      </c>
      <c r="D193" s="181" t="s">
        <v>117</v>
      </c>
      <c r="E193" s="182" t="s">
        <v>271</v>
      </c>
      <c r="F193" s="183" t="s">
        <v>272</v>
      </c>
      <c r="G193" s="184" t="s">
        <v>159</v>
      </c>
      <c r="H193" s="185">
        <v>1703.184</v>
      </c>
      <c r="I193" s="186"/>
      <c r="J193" s="187">
        <f>ROUND(I193*H193,2)</f>
        <v>0</v>
      </c>
      <c r="K193" s="183" t="s">
        <v>121</v>
      </c>
      <c r="L193" s="38"/>
      <c r="M193" s="188" t="s">
        <v>1</v>
      </c>
      <c r="N193" s="189" t="s">
        <v>39</v>
      </c>
      <c r="O193" s="70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2" t="s">
        <v>122</v>
      </c>
      <c r="AT193" s="192" t="s">
        <v>117</v>
      </c>
      <c r="AU193" s="192" t="s">
        <v>83</v>
      </c>
      <c r="AY193" s="16" t="s">
        <v>115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6" t="s">
        <v>81</v>
      </c>
      <c r="BK193" s="193">
        <f>ROUND(I193*H193,2)</f>
        <v>0</v>
      </c>
      <c r="BL193" s="16" t="s">
        <v>122</v>
      </c>
      <c r="BM193" s="192" t="s">
        <v>273</v>
      </c>
    </row>
    <row r="194" spans="1:65" s="13" customFormat="1" ht="11.25">
      <c r="B194" s="194"/>
      <c r="C194" s="195"/>
      <c r="D194" s="196" t="s">
        <v>124</v>
      </c>
      <c r="E194" s="195"/>
      <c r="F194" s="198" t="s">
        <v>274</v>
      </c>
      <c r="G194" s="195"/>
      <c r="H194" s="199">
        <v>1703.184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124</v>
      </c>
      <c r="AU194" s="205" t="s">
        <v>83</v>
      </c>
      <c r="AV194" s="13" t="s">
        <v>83</v>
      </c>
      <c r="AW194" s="13" t="s">
        <v>4</v>
      </c>
      <c r="AX194" s="13" t="s">
        <v>81</v>
      </c>
      <c r="AY194" s="205" t="s">
        <v>115</v>
      </c>
    </row>
    <row r="195" spans="1:65" s="2" customFormat="1" ht="44.25" customHeight="1">
      <c r="A195" s="33"/>
      <c r="B195" s="34"/>
      <c r="C195" s="181" t="s">
        <v>275</v>
      </c>
      <c r="D195" s="181" t="s">
        <v>117</v>
      </c>
      <c r="E195" s="182" t="s">
        <v>276</v>
      </c>
      <c r="F195" s="183" t="s">
        <v>277</v>
      </c>
      <c r="G195" s="184" t="s">
        <v>159</v>
      </c>
      <c r="H195" s="185">
        <v>59.521000000000001</v>
      </c>
      <c r="I195" s="186"/>
      <c r="J195" s="187">
        <f>ROUND(I195*H195,2)</f>
        <v>0</v>
      </c>
      <c r="K195" s="183" t="s">
        <v>121</v>
      </c>
      <c r="L195" s="38"/>
      <c r="M195" s="188" t="s">
        <v>1</v>
      </c>
      <c r="N195" s="189" t="s">
        <v>39</v>
      </c>
      <c r="O195" s="70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2" t="s">
        <v>122</v>
      </c>
      <c r="AT195" s="192" t="s">
        <v>117</v>
      </c>
      <c r="AU195" s="192" t="s">
        <v>83</v>
      </c>
      <c r="AY195" s="16" t="s">
        <v>115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6" t="s">
        <v>81</v>
      </c>
      <c r="BK195" s="193">
        <f>ROUND(I195*H195,2)</f>
        <v>0</v>
      </c>
      <c r="BL195" s="16" t="s">
        <v>122</v>
      </c>
      <c r="BM195" s="192" t="s">
        <v>278</v>
      </c>
    </row>
    <row r="196" spans="1:65" s="2" customFormat="1" ht="44.25" customHeight="1">
      <c r="A196" s="33"/>
      <c r="B196" s="34"/>
      <c r="C196" s="181" t="s">
        <v>279</v>
      </c>
      <c r="D196" s="181" t="s">
        <v>117</v>
      </c>
      <c r="E196" s="182" t="s">
        <v>280</v>
      </c>
      <c r="F196" s="183" t="s">
        <v>281</v>
      </c>
      <c r="G196" s="184" t="s">
        <v>159</v>
      </c>
      <c r="H196" s="185">
        <v>76.049000000000007</v>
      </c>
      <c r="I196" s="186"/>
      <c r="J196" s="187">
        <f>ROUND(I196*H196,2)</f>
        <v>0</v>
      </c>
      <c r="K196" s="183" t="s">
        <v>121</v>
      </c>
      <c r="L196" s="38"/>
      <c r="M196" s="188" t="s">
        <v>1</v>
      </c>
      <c r="N196" s="189" t="s">
        <v>39</v>
      </c>
      <c r="O196" s="70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2" t="s">
        <v>122</v>
      </c>
      <c r="AT196" s="192" t="s">
        <v>117</v>
      </c>
      <c r="AU196" s="192" t="s">
        <v>83</v>
      </c>
      <c r="AY196" s="16" t="s">
        <v>115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6" t="s">
        <v>81</v>
      </c>
      <c r="BK196" s="193">
        <f>ROUND(I196*H196,2)</f>
        <v>0</v>
      </c>
      <c r="BL196" s="16" t="s">
        <v>122</v>
      </c>
      <c r="BM196" s="192" t="s">
        <v>282</v>
      </c>
    </row>
    <row r="197" spans="1:65" s="13" customFormat="1" ht="11.25">
      <c r="B197" s="194"/>
      <c r="C197" s="195"/>
      <c r="D197" s="196" t="s">
        <v>124</v>
      </c>
      <c r="E197" s="197" t="s">
        <v>1</v>
      </c>
      <c r="F197" s="198" t="s">
        <v>283</v>
      </c>
      <c r="G197" s="195"/>
      <c r="H197" s="199">
        <v>76.049000000000007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124</v>
      </c>
      <c r="AU197" s="205" t="s">
        <v>83</v>
      </c>
      <c r="AV197" s="13" t="s">
        <v>83</v>
      </c>
      <c r="AW197" s="13" t="s">
        <v>31</v>
      </c>
      <c r="AX197" s="13" t="s">
        <v>81</v>
      </c>
      <c r="AY197" s="205" t="s">
        <v>115</v>
      </c>
    </row>
    <row r="198" spans="1:65" s="12" customFormat="1" ht="22.9" customHeight="1">
      <c r="B198" s="165"/>
      <c r="C198" s="166"/>
      <c r="D198" s="167" t="s">
        <v>73</v>
      </c>
      <c r="E198" s="179" t="s">
        <v>284</v>
      </c>
      <c r="F198" s="179" t="s">
        <v>285</v>
      </c>
      <c r="G198" s="166"/>
      <c r="H198" s="166"/>
      <c r="I198" s="169"/>
      <c r="J198" s="180">
        <f>BK198</f>
        <v>0</v>
      </c>
      <c r="K198" s="166"/>
      <c r="L198" s="171"/>
      <c r="M198" s="172"/>
      <c r="N198" s="173"/>
      <c r="O198" s="173"/>
      <c r="P198" s="174">
        <f>P199</f>
        <v>0</v>
      </c>
      <c r="Q198" s="173"/>
      <c r="R198" s="174">
        <f>R199</f>
        <v>0</v>
      </c>
      <c r="S198" s="173"/>
      <c r="T198" s="175">
        <f>T199</f>
        <v>0</v>
      </c>
      <c r="AR198" s="176" t="s">
        <v>81</v>
      </c>
      <c r="AT198" s="177" t="s">
        <v>73</v>
      </c>
      <c r="AU198" s="177" t="s">
        <v>81</v>
      </c>
      <c r="AY198" s="176" t="s">
        <v>115</v>
      </c>
      <c r="BK198" s="178">
        <f>BK199</f>
        <v>0</v>
      </c>
    </row>
    <row r="199" spans="1:65" s="2" customFormat="1" ht="44.25" customHeight="1">
      <c r="A199" s="33"/>
      <c r="B199" s="34"/>
      <c r="C199" s="181" t="s">
        <v>286</v>
      </c>
      <c r="D199" s="181" t="s">
        <v>117</v>
      </c>
      <c r="E199" s="182" t="s">
        <v>287</v>
      </c>
      <c r="F199" s="183" t="s">
        <v>288</v>
      </c>
      <c r="G199" s="184" t="s">
        <v>159</v>
      </c>
      <c r="H199" s="185">
        <v>173.578</v>
      </c>
      <c r="I199" s="186"/>
      <c r="J199" s="187">
        <f>ROUND(I199*H199,2)</f>
        <v>0</v>
      </c>
      <c r="K199" s="183" t="s">
        <v>121</v>
      </c>
      <c r="L199" s="38"/>
      <c r="M199" s="227" t="s">
        <v>1</v>
      </c>
      <c r="N199" s="228" t="s">
        <v>39</v>
      </c>
      <c r="O199" s="229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2" t="s">
        <v>122</v>
      </c>
      <c r="AT199" s="192" t="s">
        <v>117</v>
      </c>
      <c r="AU199" s="192" t="s">
        <v>83</v>
      </c>
      <c r="AY199" s="16" t="s">
        <v>115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6" t="s">
        <v>81</v>
      </c>
      <c r="BK199" s="193">
        <f>ROUND(I199*H199,2)</f>
        <v>0</v>
      </c>
      <c r="BL199" s="16" t="s">
        <v>122</v>
      </c>
      <c r="BM199" s="192" t="s">
        <v>289</v>
      </c>
    </row>
    <row r="200" spans="1:65" s="2" customFormat="1" ht="6.95" customHeight="1">
      <c r="A200" s="33"/>
      <c r="B200" s="53"/>
      <c r="C200" s="54"/>
      <c r="D200" s="54"/>
      <c r="E200" s="54"/>
      <c r="F200" s="54"/>
      <c r="G200" s="54"/>
      <c r="H200" s="54"/>
      <c r="I200" s="54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U1Z6VBtlZDhTIWh9IeG5dQwcQ98RDuYW1ivwPzncldS3H1mWxLd/6Bkr4yKuNllrKFbk6r05/Y531TUfRz6J1A==" saltValue="fgFZlYYiCpd1URWFxDQno6mKaM+M6Bi5MWWeHv5TUUMtKMd2PfhWQwaTwntY1DhKUC9aq29bA/nzEfHVGNj1Yw==" spinCount="100000" sheet="1" objects="1" scenarios="1" formatColumns="0" formatRows="0" autoFilter="0"/>
  <autoFilter ref="C123:K199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Oprava komunikace na...</vt:lpstr>
      <vt:lpstr>'01 - Oprava komunikace na...'!Názvy_tisku</vt:lpstr>
      <vt:lpstr>'Rekapitulace stavby'!Názvy_tisku</vt:lpstr>
      <vt:lpstr>'01 - Oprava komunikace na...'!Oblast_tisku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Prace\Marie</dc:creator>
  <cp:lastModifiedBy>Vladimíra Martiníková</cp:lastModifiedBy>
  <dcterms:created xsi:type="dcterms:W3CDTF">2021-06-22T13:40:52Z</dcterms:created>
  <dcterms:modified xsi:type="dcterms:W3CDTF">2021-06-23T12:34:57Z</dcterms:modified>
</cp:coreProperties>
</file>