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vmartinikova\2021\A21-010-Pěší komunikace ul. Mariánská, přes park\PD- Chodník ul. Mariánská, přes park\"/>
    </mc:Choice>
  </mc:AlternateContent>
  <xr:revisionPtr revIDLastSave="0" documentId="8_{A52E7A45-A940-4507-9ADE-821CF77B04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kapitulace stavby" sheetId="1" r:id="rId1"/>
    <sheet name="01 - Oprava hlavního chod..." sheetId="2" r:id="rId2"/>
  </sheets>
  <definedNames>
    <definedName name="_xlnm._FilterDatabase" localSheetId="1" hidden="1">'01 - Oprava hlavního chod...'!$C$125:$K$245</definedName>
    <definedName name="_xlnm.Print_Titles" localSheetId="1">'01 - Oprava hlavního chod...'!$125:$125</definedName>
    <definedName name="_xlnm.Print_Titles" localSheetId="0">'Rekapitulace stavby'!$92:$92</definedName>
    <definedName name="_xlnm.Print_Area" localSheetId="1">'01 - Oprava hlavního chod...'!$C$4:$J$76,'01 - Oprava hlavního chod...'!$C$82:$J$107,'01 - Oprava hlavního chod...'!$C$113:$K$245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45" i="2"/>
  <c r="BH245" i="2"/>
  <c r="BG245" i="2"/>
  <c r="BF245" i="2"/>
  <c r="T245" i="2"/>
  <c r="T244" i="2"/>
  <c r="R245" i="2"/>
  <c r="R244" i="2" s="1"/>
  <c r="P245" i="2"/>
  <c r="P244" i="2"/>
  <c r="BI243" i="2"/>
  <c r="BH243" i="2"/>
  <c r="BG243" i="2"/>
  <c r="BF243" i="2"/>
  <c r="T243" i="2"/>
  <c r="T242" i="2" s="1"/>
  <c r="T239" i="2" s="1"/>
  <c r="R243" i="2"/>
  <c r="R242" i="2"/>
  <c r="P243" i="2"/>
  <c r="P242" i="2" s="1"/>
  <c r="BI241" i="2"/>
  <c r="BH241" i="2"/>
  <c r="BG241" i="2"/>
  <c r="BF241" i="2"/>
  <c r="T241" i="2"/>
  <c r="T240" i="2"/>
  <c r="R241" i="2"/>
  <c r="R240" i="2" s="1"/>
  <c r="R239" i="2" s="1"/>
  <c r="P241" i="2"/>
  <c r="P240" i="2" s="1"/>
  <c r="P239" i="2" s="1"/>
  <c r="BI238" i="2"/>
  <c r="BH238" i="2"/>
  <c r="BG238" i="2"/>
  <c r="BF238" i="2"/>
  <c r="T238" i="2"/>
  <c r="T237" i="2"/>
  <c r="R238" i="2"/>
  <c r="R237" i="2" s="1"/>
  <c r="P238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123" i="2"/>
  <c r="J23" i="2"/>
  <c r="J21" i="2"/>
  <c r="E21" i="2"/>
  <c r="J91" i="2"/>
  <c r="J20" i="2"/>
  <c r="J18" i="2"/>
  <c r="E18" i="2"/>
  <c r="F92" i="2"/>
  <c r="J17" i="2"/>
  <c r="J15" i="2"/>
  <c r="E15" i="2"/>
  <c r="F91" i="2"/>
  <c r="J14" i="2"/>
  <c r="J12" i="2"/>
  <c r="J120" i="2"/>
  <c r="E7" i="2"/>
  <c r="E85" i="2"/>
  <c r="L90" i="1"/>
  <c r="AM90" i="1"/>
  <c r="AM89" i="1"/>
  <c r="L89" i="1"/>
  <c r="AM87" i="1"/>
  <c r="L87" i="1"/>
  <c r="L85" i="1"/>
  <c r="L84" i="1"/>
  <c r="BK245" i="2"/>
  <c r="J245" i="2"/>
  <c r="BK243" i="2"/>
  <c r="J243" i="2"/>
  <c r="J241" i="2"/>
  <c r="J238" i="2"/>
  <c r="J235" i="2"/>
  <c r="J233" i="2"/>
  <c r="J231" i="2"/>
  <c r="J228" i="2"/>
  <c r="J225" i="2"/>
  <c r="J219" i="2"/>
  <c r="J217" i="2"/>
  <c r="J215" i="2"/>
  <c r="J210" i="2"/>
  <c r="J199" i="2"/>
  <c r="J197" i="2"/>
  <c r="BK192" i="2"/>
  <c r="J187" i="2"/>
  <c r="BK181" i="2"/>
  <c r="J162" i="2"/>
  <c r="J161" i="2"/>
  <c r="BK157" i="2"/>
  <c r="BK151" i="2"/>
  <c r="J150" i="2"/>
  <c r="BK149" i="2"/>
  <c r="BK145" i="2"/>
  <c r="J141" i="2"/>
  <c r="BK133" i="2"/>
  <c r="J131" i="2"/>
  <c r="BK241" i="2"/>
  <c r="BK238" i="2"/>
  <c r="BK235" i="2"/>
  <c r="BK231" i="2"/>
  <c r="BK229" i="2"/>
  <c r="BK219" i="2"/>
  <c r="BK217" i="2"/>
  <c r="BK199" i="2"/>
  <c r="J181" i="2"/>
  <c r="J178" i="2"/>
  <c r="BK170" i="2"/>
  <c r="BK168" i="2"/>
  <c r="BK165" i="2"/>
  <c r="BK163" i="2"/>
  <c r="BK155" i="2"/>
  <c r="BK154" i="2"/>
  <c r="J152" i="2"/>
  <c r="J135" i="2"/>
  <c r="BK134" i="2"/>
  <c r="BK233" i="2"/>
  <c r="J229" i="2"/>
  <c r="BK225" i="2"/>
  <c r="J223" i="2"/>
  <c r="BK215" i="2"/>
  <c r="J205" i="2"/>
  <c r="BK201" i="2"/>
  <c r="J185" i="2"/>
  <c r="J180" i="2"/>
  <c r="BK177" i="2"/>
  <c r="J173" i="2"/>
  <c r="J170" i="2"/>
  <c r="J168" i="2"/>
  <c r="J154" i="2"/>
  <c r="BK152" i="2"/>
  <c r="J149" i="2"/>
  <c r="J145" i="2"/>
  <c r="BK141" i="2"/>
  <c r="BK137" i="2"/>
  <c r="J134" i="2"/>
  <c r="J133" i="2"/>
  <c r="BK129" i="2"/>
  <c r="AS94" i="1"/>
  <c r="BK228" i="2"/>
  <c r="BK223" i="2"/>
  <c r="BK210" i="2"/>
  <c r="BK205" i="2"/>
  <c r="J201" i="2"/>
  <c r="BK197" i="2"/>
  <c r="J192" i="2"/>
  <c r="BK187" i="2"/>
  <c r="BK185" i="2"/>
  <c r="BK180" i="2"/>
  <c r="BK178" i="2"/>
  <c r="J177" i="2"/>
  <c r="BK173" i="2"/>
  <c r="J165" i="2"/>
  <c r="J163" i="2"/>
  <c r="BK162" i="2"/>
  <c r="BK161" i="2"/>
  <c r="J157" i="2"/>
  <c r="J155" i="2"/>
  <c r="J151" i="2"/>
  <c r="BK150" i="2"/>
  <c r="J137" i="2"/>
  <c r="BK135" i="2"/>
  <c r="BK131" i="2"/>
  <c r="J129" i="2"/>
  <c r="BK128" i="2" l="1"/>
  <c r="J128" i="2"/>
  <c r="J98" i="2"/>
  <c r="P128" i="2"/>
  <c r="R128" i="2"/>
  <c r="T128" i="2"/>
  <c r="BK153" i="2"/>
  <c r="J153" i="2"/>
  <c r="J99" i="2" s="1"/>
  <c r="P153" i="2"/>
  <c r="R153" i="2"/>
  <c r="T153" i="2"/>
  <c r="BK176" i="2"/>
  <c r="J176" i="2"/>
  <c r="J100" i="2"/>
  <c r="P176" i="2"/>
  <c r="R176" i="2"/>
  <c r="T176" i="2"/>
  <c r="BK227" i="2"/>
  <c r="J227" i="2"/>
  <c r="J101" i="2" s="1"/>
  <c r="P227" i="2"/>
  <c r="R227" i="2"/>
  <c r="T227" i="2"/>
  <c r="J89" i="2"/>
  <c r="J92" i="2"/>
  <c r="J122" i="2"/>
  <c r="BE133" i="2"/>
  <c r="BE137" i="2"/>
  <c r="BE141" i="2"/>
  <c r="BE151" i="2"/>
  <c r="BE152" i="2"/>
  <c r="BE168" i="2"/>
  <c r="BE215" i="2"/>
  <c r="E116" i="2"/>
  <c r="F122" i="2"/>
  <c r="BE155" i="2"/>
  <c r="BE163" i="2"/>
  <c r="BE180" i="2"/>
  <c r="BE192" i="2"/>
  <c r="BE197" i="2"/>
  <c r="BE205" i="2"/>
  <c r="BE217" i="2"/>
  <c r="BE225" i="2"/>
  <c r="F123" i="2"/>
  <c r="BE129" i="2"/>
  <c r="BE131" i="2"/>
  <c r="BE135" i="2"/>
  <c r="BE145" i="2"/>
  <c r="BE149" i="2"/>
  <c r="BE157" i="2"/>
  <c r="BE161" i="2"/>
  <c r="BE173" i="2"/>
  <c r="BE177" i="2"/>
  <c r="BE181" i="2"/>
  <c r="BE185" i="2"/>
  <c r="BE187" i="2"/>
  <c r="BE201" i="2"/>
  <c r="BE210" i="2"/>
  <c r="BE223" i="2"/>
  <c r="BE229" i="2"/>
  <c r="BE233" i="2"/>
  <c r="BE238" i="2"/>
  <c r="BE134" i="2"/>
  <c r="BE150" i="2"/>
  <c r="BE154" i="2"/>
  <c r="BE162" i="2"/>
  <c r="BE165" i="2"/>
  <c r="BE170" i="2"/>
  <c r="BE178" i="2"/>
  <c r="BE199" i="2"/>
  <c r="BE219" i="2"/>
  <c r="BE228" i="2"/>
  <c r="BE231" i="2"/>
  <c r="BE235" i="2"/>
  <c r="BE241" i="2"/>
  <c r="BE243" i="2"/>
  <c r="BE245" i="2"/>
  <c r="BK237" i="2"/>
  <c r="J237" i="2"/>
  <c r="J102" i="2" s="1"/>
  <c r="BK240" i="2"/>
  <c r="J240" i="2"/>
  <c r="J104" i="2"/>
  <c r="BK242" i="2"/>
  <c r="J242" i="2"/>
  <c r="J105" i="2"/>
  <c r="BK244" i="2"/>
  <c r="J244" i="2" s="1"/>
  <c r="J106" i="2" s="1"/>
  <c r="J34" i="2"/>
  <c r="AW95" i="1"/>
  <c r="F35" i="2"/>
  <c r="BB95" i="1" s="1"/>
  <c r="BB94" i="1" s="1"/>
  <c r="W31" i="1" s="1"/>
  <c r="F34" i="2"/>
  <c r="BA95" i="1" s="1"/>
  <c r="BA94" i="1" s="1"/>
  <c r="W30" i="1" s="1"/>
  <c r="F36" i="2"/>
  <c r="BC95" i="1" s="1"/>
  <c r="BC94" i="1" s="1"/>
  <c r="AY94" i="1" s="1"/>
  <c r="F37" i="2"/>
  <c r="BD95" i="1" s="1"/>
  <c r="BD94" i="1" s="1"/>
  <c r="W33" i="1" s="1"/>
  <c r="R127" i="2" l="1"/>
  <c r="R126" i="2"/>
  <c r="P127" i="2"/>
  <c r="P126" i="2"/>
  <c r="AU95" i="1" s="1"/>
  <c r="AU94" i="1" s="1"/>
  <c r="T127" i="2"/>
  <c r="T126" i="2"/>
  <c r="BK127" i="2"/>
  <c r="BK126" i="2" s="1"/>
  <c r="J126" i="2" s="1"/>
  <c r="J96" i="2" s="1"/>
  <c r="BK239" i="2"/>
  <c r="J239" i="2" s="1"/>
  <c r="J103" i="2" s="1"/>
  <c r="AX94" i="1"/>
  <c r="F33" i="2"/>
  <c r="AZ95" i="1"/>
  <c r="AZ94" i="1"/>
  <c r="W29" i="1"/>
  <c r="AW94" i="1"/>
  <c r="AK30" i="1"/>
  <c r="J33" i="2"/>
  <c r="AV95" i="1"/>
  <c r="AT95" i="1"/>
  <c r="W32" i="1"/>
  <c r="J127" i="2" l="1"/>
  <c r="J97" i="2"/>
  <c r="AV94" i="1"/>
  <c r="AK29" i="1"/>
  <c r="J30" i="2"/>
  <c r="AG95" i="1"/>
  <c r="AG94" i="1"/>
  <c r="AK26" i="1"/>
  <c r="J39" i="2" l="1"/>
  <c r="AN95" i="1"/>
  <c r="AK35" i="1"/>
  <c r="AT94" i="1"/>
  <c r="AN94" i="1" l="1"/>
</calcChain>
</file>

<file path=xl/sharedStrings.xml><?xml version="1.0" encoding="utf-8"?>
<sst xmlns="http://schemas.openxmlformats.org/spreadsheetml/2006/main" count="1576" uniqueCount="368">
  <si>
    <t>Export Komplet</t>
  </si>
  <si>
    <t/>
  </si>
  <si>
    <t>2.0</t>
  </si>
  <si>
    <t>ZAMOK</t>
  </si>
  <si>
    <t>False</t>
  </si>
  <si>
    <t>{00a8aaaf-53c6-4a55-b82a-134a802309da}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</si>
  <si>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</si>
  <si>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</si>
  <si>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</si>
  <si>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</si>
  <si>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</si>
  <si>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</si>
  <si>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</si>
  <si>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</si>
  <si>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</si>
  <si>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</si>
  <si>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</si>
  <si>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Pěší komunikace ul.Mariánská, přes park</t>
  </si>
  <si>
    <t>KSO:</t>
  </si>
  <si>
    <t>CC-CZ:</t>
  </si>
  <si>
    <t>Místo:</t>
  </si>
  <si>
    <t>Frenštát pod Radhoštěm</t>
  </si>
  <si>
    <t>Datum:</t>
  </si>
  <si>
    <t>24. 5. 2021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</si>
  <si>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</si>
  <si>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</si>
  <si>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</si>
  <si>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</si>
  <si>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</si>
  <si>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</si>
  <si>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</si>
  <si>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</si>
  <si>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</si>
  <si>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</si>
  <si>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</si>
  <si>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</si>
  <si>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</si>
  <si>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</si>
  <si>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</si>
  <si>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</si>
  <si>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</si>
  <si>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</si>
  <si>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</si>
  <si>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</si>
  <si>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</si>
  <si>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</si>
  <si>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</si>
  <si>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</si>
  <si>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</si>
  <si>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</si>
  <si>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</si>
  <si>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</si>
  <si>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</si>
  <si>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</si>
  <si>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</si>
  <si>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</si>
  <si>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</si>
  <si>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</si>
  <si>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</si>
  <si>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</si>
  <si>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</si>
  <si>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</si>
  <si>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</si>
  <si>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</si>
  <si>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</si>
  <si>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</si>
  <si>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</si>
  <si>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</si>
  <si>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</si>
  <si>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</si>
  <si>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</si>
  <si>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</si>
  <si>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</si>
  <si>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</si>
  <si>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</si>
  <si>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</si>
  <si>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</si>
  <si>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</si>
  <si>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</si>
  <si>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</si>
  <si>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hlavního chodníku přes park</t>
  </si>
  <si>
    <t>STA</t>
  </si>
  <si>
    <t>1</t>
  </si>
  <si>
    <t>{415cba2e-1c2f-4452-894c-4281e7f3dde4}</t>
  </si>
  <si>
    <t>2</t>
  </si>
  <si>
    <t>KRYCÍ LIST SOUPISU PRACÍ</t>
  </si>
  <si>
    <t>Objekt:</t>
  </si>
  <si>
    <t>01 - Oprava hlavního chodníku přes park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</si>
  <si>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</si>
  <si>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</si>
  <si>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</si>
  <si>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</si>
  <si>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</si>
  <si>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</si>
  <si>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</si>
  <si>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</si>
  <si>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</si>
  <si>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</si>
  <si>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</si>
  <si>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</si>
  <si>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</si>
  <si>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</si>
  <si>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</si>
  <si>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</si>
  <si>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</si>
  <si>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</si>
  <si>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</si>
  <si>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</si>
  <si>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</si>
  <si>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</si>
  <si>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</si>
  <si>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</si>
  <si>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</si>
  <si>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</si>
  <si>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</si>
  <si>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</si>
  <si>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</si>
  <si>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</si>
  <si>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</si>
  <si>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</si>
  <si>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</si>
  <si>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</si>
  <si>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</si>
  <si>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</si>
  <si>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2021 01</t>
  </si>
  <si>
    <t>4</t>
  </si>
  <si>
    <t>73957703</t>
  </si>
  <si>
    <t>VV</t>
  </si>
  <si>
    <t>"místo pro přecházení"    1,2*5,0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</si>
  <si>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</si>
  <si>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</si>
  <si>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-260847717</t>
  </si>
  <si>
    <t>3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</si>
  <si>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</si>
  <si>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</si>
  <si>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1838600099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</si>
  <si>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</si>
  <si>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</si>
  <si>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-550430822</t>
  </si>
  <si>
    <t>5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</si>
  <si>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</si>
  <si>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</si>
  <si>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1204225962</t>
  </si>
  <si>
    <t>"hlavní chodník"   7,5*4,5+2,9*22,5+1,6*53,0+1,8*51,0+1,6*53,0+0,6</t>
  </si>
  <si>
    <t>6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</si>
  <si>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</si>
  <si>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</si>
  <si>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1106889398</t>
  </si>
  <si>
    <t>"hlavní chodník"   0,5*13,0</t>
  </si>
  <si>
    <t>"místa pro přecházení"    0,5*(5,0+3,0)</t>
  </si>
  <si>
    <t>Součet</t>
  </si>
  <si>
    <t>7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</si>
  <si>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</si>
  <si>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</si>
  <si>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1212817281</t>
  </si>
  <si>
    <t>8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</si>
  <si>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</si>
  <si>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</si>
  <si>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</si>
  <si>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1220582008</t>
  </si>
  <si>
    <t>"hlavní chodník"  22,5+8,5+4,5</t>
  </si>
  <si>
    <t>"místa pro přecházení"    5,0+3,0</t>
  </si>
  <si>
    <t>9</t>
  </si>
  <si>
    <t>11390001.R</t>
  </si>
  <si>
    <t>Úprava-snížení asfaltového chodníku protilehlého v místě pro přecházení</t>
  </si>
  <si>
    <t>komplet</t>
  </si>
  <si>
    <t>-172185721</t>
  </si>
  <si>
    <t>10</t>
  </si>
  <si>
    <t>119009001.R</t>
  </si>
  <si>
    <t>Práce související s exitencí podzemních sítí - ruční výkop, zabezpečení kabelů apod. - položka bude čerpána pouze se souhlasem investora ve stavebním deníku</t>
  </si>
  <si>
    <t>soubor</t>
  </si>
  <si>
    <t>-1903644233</t>
  </si>
  <si>
    <t>11</t>
  </si>
  <si>
    <t>181950001.R</t>
  </si>
  <si>
    <t>Úprava zeleně kolem chodníkových obrubníků - doplnění ornice, zatravnění</t>
  </si>
  <si>
    <t>100787066</t>
  </si>
  <si>
    <t>12</t>
  </si>
  <si>
    <t>181951112</t>
  </si>
  <si>
    <t>Úprava pláně vyrovnáním výškových rozdílů strojně v hornině třídy těžitelnosti I, skupiny 1 až 3 se zhutněním</t>
  </si>
  <si>
    <t>-1775848800</t>
  </si>
  <si>
    <t>Komunikace pozemní</t>
  </si>
  <si>
    <t>13</t>
  </si>
  <si>
    <t>564730011</t>
  </si>
  <si>
    <t>Podklad nebo kryt z kameniva hrubého drceného  vel. 8-16 mm s rozprostřením a zhutněním, po zhutnění tl. 100 mm</t>
  </si>
  <si>
    <t>248631383</t>
  </si>
  <si>
    <t>14</t>
  </si>
  <si>
    <t>564750111</t>
  </si>
  <si>
    <t>Podklad nebo kryt z kameniva hrubého drceného  vel. 16-32 mm s rozprostřením a zhutněním, po zhutnění tl. 150 mm</t>
  </si>
  <si>
    <t>-1882404188</t>
  </si>
  <si>
    <t>"hlavní chodník"   4,9*7,5+2,5*22,5+1,5*(53,0+99,0+5,0)+1,5</t>
  </si>
  <si>
    <t>566901132</t>
  </si>
  <si>
    <t>Vyspravení podkladu po překopech inženýrských sítí plochy do 15 m2 s rozprostřením a zhutněním štěrkodrtí tl. 150 mm</t>
  </si>
  <si>
    <t>-1905653375</t>
  </si>
  <si>
    <t>"hlavní chodník-komunikace"   0,5*13,0</t>
  </si>
  <si>
    <t>16</t>
  </si>
  <si>
    <t>566901161</t>
  </si>
  <si>
    <t>Vyspravení podkladu po překopech inženýrských sítí plochy do 15 m2 s rozprostřením a zhutněním obalovaným kamenivem ACP (OK) tl. 100 mm</t>
  </si>
  <si>
    <t>-631640802</t>
  </si>
  <si>
    <t>17</t>
  </si>
  <si>
    <t>572340111</t>
  </si>
  <si>
    <t>Vyspravení krytu komunikací po překopech inženýrských sítí plochy do 15 m2 asfaltovým betonem ACO (AB), po zhutnění tl. přes 30 do 50 mm</t>
  </si>
  <si>
    <t>1001802030</t>
  </si>
  <si>
    <t>18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</si>
  <si>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</si>
  <si>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</si>
  <si>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-1102359651</t>
  </si>
  <si>
    <t>19</t>
  </si>
  <si>
    <t>M</t>
  </si>
  <si>
    <t>59245222</t>
  </si>
  <si>
    <t>dlažba zámková tvaru I základní pro nevidomé 196x161x60mm barevná</t>
  </si>
  <si>
    <t>1886818644</t>
  </si>
  <si>
    <t>0,4*5,0</t>
  </si>
  <si>
    <t>2*1,03 'Přepočtené koeficientem množství</t>
  </si>
  <si>
    <t>20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</si>
  <si>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</si>
  <si>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</si>
  <si>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-1319626306</t>
  </si>
  <si>
    <t>59245015</t>
  </si>
  <si>
    <t>dlažba zámková tvaru I 200x165x60mm přírodní</t>
  </si>
  <si>
    <t>-481833627</t>
  </si>
  <si>
    <t>330,0-3,2</t>
  </si>
  <si>
    <t>326,8*1,01 'Přepočtené koeficientem množství</t>
  </si>
  <si>
    <t>22</t>
  </si>
  <si>
    <t>-10478927</t>
  </si>
  <si>
    <t>0,4*4,0*2</t>
  </si>
  <si>
    <t>3,2*1,01 'Přepočtené koeficientem množství</t>
  </si>
  <si>
    <t>Ostatní konstrukce a práce, bourání</t>
  </si>
  <si>
    <t>23</t>
  </si>
  <si>
    <t>914111191.R</t>
  </si>
  <si>
    <t>Dodávka a montáž svislé dopravní značky A12a včetně sloupku, základové patky a zemních prací</t>
  </si>
  <si>
    <t>kus</t>
  </si>
  <si>
    <t>2024103301</t>
  </si>
  <si>
    <t>24</t>
  </si>
  <si>
    <t>915211121</t>
  </si>
  <si>
    <t>Vodorovné dopravní značení stříkaným plastem  dělící čára šířky 125 mm přerušovaná bílá základní</t>
  </si>
  <si>
    <t>-642598233</t>
  </si>
  <si>
    <t>6,0*2+7,0*2</t>
  </si>
  <si>
    <t>25</t>
  </si>
  <si>
    <t>915211122</t>
  </si>
  <si>
    <t>Vodorovné dopravní značení stříkaným plastem  dělící čára šířky 125 mm přerušovaná bílá retroreflexní</t>
  </si>
  <si>
    <t>1122819091</t>
  </si>
  <si>
    <t>26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</si>
  <si>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</si>
  <si>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</si>
  <si>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886973883</t>
  </si>
  <si>
    <t>"hlavní chodník"   13,0</t>
  </si>
  <si>
    <t>27</t>
  </si>
  <si>
    <t>59217031</t>
  </si>
  <si>
    <t>obrubník betonový silniční 1000x150x250mm</t>
  </si>
  <si>
    <t>-1130807617</t>
  </si>
  <si>
    <t>5*1,02 'Přepočtené koeficientem množství</t>
  </si>
  <si>
    <t>28</t>
  </si>
  <si>
    <t>59217029</t>
  </si>
  <si>
    <t>obrubník betonový silniční nájezdový 1000x150x150mm</t>
  </si>
  <si>
    <t>1223921108</t>
  </si>
  <si>
    <t>"hlavní chodník"   6,0</t>
  </si>
  <si>
    <t>"místa pro přecházení"    3,0+3,0</t>
  </si>
  <si>
    <t>12*1,02 'Přepočtené koeficientem množství</t>
  </si>
  <si>
    <t>29</t>
  </si>
  <si>
    <t>59217030</t>
  </si>
  <si>
    <t>obrubník betonový silniční přechodový 1000x150x150-250mm</t>
  </si>
  <si>
    <t>1194662001</t>
  </si>
  <si>
    <t>"hlavní chodník"   2,0</t>
  </si>
  <si>
    <t>"místa pro přecházení"    2,0</t>
  </si>
  <si>
    <t>4*1,02 'Přepočtené koeficientem množství</t>
  </si>
  <si>
    <t>30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</si>
  <si>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</si>
  <si>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</si>
  <si>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462361482</t>
  </si>
  <si>
    <t>"hlavní chodník"   4,0</t>
  </si>
  <si>
    <t>31</t>
  </si>
  <si>
    <t>59217017</t>
  </si>
  <si>
    <t>obrubník betonový chodníkový 1000x100x250mm</t>
  </si>
  <si>
    <t>660741846</t>
  </si>
  <si>
    <t>32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</si>
  <si>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</si>
  <si>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</si>
  <si>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1204676271</t>
  </si>
  <si>
    <t>"hlavní chodník"   22,5+15,0+53,0*2+100,0*2</t>
  </si>
  <si>
    <t>"příčné chodníky"   2,5+1,5*3</t>
  </si>
  <si>
    <t>33</t>
  </si>
  <si>
    <t>964017686</t>
  </si>
  <si>
    <t>"hlavní chodník"   22,0+15,0+53,0*2+100,0*2</t>
  </si>
  <si>
    <t>"příčné chodníky"   2,0+1,0*3</t>
  </si>
  <si>
    <t>348*1,02 'Přepočtené koeficientem množství</t>
  </si>
  <si>
    <t>34</t>
  </si>
  <si>
    <t>59217024</t>
  </si>
  <si>
    <t>obrubník betonový chodníkový 500x100x250mm</t>
  </si>
  <si>
    <t>-826964421</t>
  </si>
  <si>
    <t>"hlavní chodník"   0,5</t>
  </si>
  <si>
    <t>"příčné chodníky"   0,5+0,5*3</t>
  </si>
  <si>
    <t>2,5*1,02 'Přepočtené koeficientem množství</t>
  </si>
  <si>
    <t>35</t>
  </si>
  <si>
    <t>916991121</t>
  </si>
  <si>
    <t>Lože pod obrubníky, krajníky nebo obruby z dlažebních kostek  z betonu prostého</t>
  </si>
  <si>
    <t>m3</t>
  </si>
  <si>
    <t>-209436826</t>
  </si>
  <si>
    <t>0,1*0,35*(21,0+4,0+343,5)</t>
  </si>
  <si>
    <t>36</t>
  </si>
  <si>
    <t>919735111</t>
  </si>
  <si>
    <t>Řezání stávajícího živičného krytu nebo podkladu  hloubky do 50 mm</t>
  </si>
  <si>
    <t>-360253711</t>
  </si>
  <si>
    <t>37</t>
  </si>
  <si>
    <t>919735113</t>
  </si>
  <si>
    <t>Řezání stávajícího živičného krytu nebo podkladu  hloubky přes 100 do 150 mm</t>
  </si>
  <si>
    <t>-1443984977</t>
  </si>
  <si>
    <t>38</t>
  </si>
  <si>
    <t>919735123</t>
  </si>
  <si>
    <t>Řezání stávajícího betonového krytu nebo podkladu  hloubky přes 100 do 150 mm</t>
  </si>
  <si>
    <t>-1556476175</t>
  </si>
  <si>
    <t>39</t>
  </si>
  <si>
    <t>961044111</t>
  </si>
  <si>
    <t>Bourání základů z betonu  prostého</t>
  </si>
  <si>
    <t>612652998</t>
  </si>
  <si>
    <t>"betonové bloky podél chodníku"    0,3*0,2*10,8</t>
  </si>
  <si>
    <t>997</t>
  </si>
  <si>
    <t>Přesun sutě</t>
  </si>
  <si>
    <t>40</t>
  </si>
  <si>
    <t>997221551</t>
  </si>
  <si>
    <t>Vodorovná doprava suti  bez naložení, ale se složením a s hrubým urovnáním ze sypkých materiálů, na vzdálenost do 1 km</t>
  </si>
  <si>
    <t>t</t>
  </si>
  <si>
    <t>1531327522</t>
  </si>
  <si>
    <t>41</t>
  </si>
  <si>
    <t>997221559</t>
  </si>
  <si>
    <t>Vodorovná doprava suti  bez naložení, ale se složením a s hrubým urovnáním Příplatek k ceně za každý další i započatý 1 km přes 1 km</t>
  </si>
  <si>
    <t>165503154</t>
  </si>
  <si>
    <t>274,99*14 'Přepočtené koeficientem množství</t>
  </si>
  <si>
    <t>42</t>
  </si>
  <si>
    <t>997221861</t>
  </si>
  <si>
    <t>Poplatek za uložení stavebního odpadu na recyklační skládce (skládkovné) z prostého betonu zatříděného do Katalogu odpadů pod kódem 17 01 01</t>
  </si>
  <si>
    <t>-1324151813</t>
  </si>
  <si>
    <t>117,325+8,918+1,296</t>
  </si>
  <si>
    <t>43</t>
  </si>
  <si>
    <t>997221873</t>
  </si>
  <si>
    <t>Poplatek za uložení stavebního odpadu na recyklační skládce (skládkovné) zeminy a kamení zatříděného do Katalogu odpadů pod kódem 17 05 04</t>
  </si>
  <si>
    <t>2142312874</t>
  </si>
  <si>
    <t>1,02+104,69+3,045</t>
  </si>
  <si>
    <t>44</t>
  </si>
  <si>
    <t>997221875</t>
  </si>
  <si>
    <t>Poplatek za uložení stavebního odpadu na recyklační skládce (skládkovné) asfaltového bez obsahu dehtu zatříděného do Katalogu odpadů pod kódem 17 03 02</t>
  </si>
  <si>
    <t>418345765</t>
  </si>
  <si>
    <t>35,378+3,318</t>
  </si>
  <si>
    <t>998</t>
  </si>
  <si>
    <t>Přesun hmot</t>
  </si>
  <si>
    <t>45</t>
  </si>
  <si>
    <t>998223011</t>
  </si>
  <si>
    <t>Přesun hmot pro pozemní komunikace s krytem dlážděným  dopravní vzdálenost do 200 m jakékoliv délky objektu</t>
  </si>
  <si>
    <t>-579593292</t>
  </si>
  <si>
    <t>VRN</t>
  </si>
  <si>
    <t>Vedlejší rozpočtové náklady</t>
  </si>
  <si>
    <t>VRN1</t>
  </si>
  <si>
    <t>Průzkumné, geodetické a projektové práce</t>
  </si>
  <si>
    <t>46</t>
  </si>
  <si>
    <t>012103000</t>
  </si>
  <si>
    <t>Geodetické práce před výstavbou - vytýčení inženýrských sítí</t>
  </si>
  <si>
    <t>Kč</t>
  </si>
  <si>
    <t>1024</t>
  </si>
  <si>
    <t>408648512</t>
  </si>
  <si>
    <t>VRN3</t>
  </si>
  <si>
    <t>Zařízení staveniště</t>
  </si>
  <si>
    <t>47</t>
  </si>
  <si>
    <t>032803000</t>
  </si>
  <si>
    <t>1638410038</t>
  </si>
  <si>
    <t>VRN7</t>
  </si>
  <si>
    <t>Provozní vlivy</t>
  </si>
  <si>
    <t>48</t>
  </si>
  <si>
    <t>071203000</t>
  </si>
  <si>
    <t>-1663441099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</si>
</sst>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5" t="s">
        <v>14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1"/>
      <c r="AQ5" s="21"/>
      <c r="AR5" s="19"/>
      <c r="BE5" s="232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7" t="s">
        <v>17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1"/>
      <c r="AQ6" s="21"/>
      <c r="AR6" s="19"/>
      <c r="BE6" s="233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3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3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3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3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33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3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33"/>
      <c r="BS13" s="16" t="s">
        <v>6</v>
      </c>
    </row>
    <row r="14" spans="1:74" ht="12.75">
      <c r="B14" s="20"/>
      <c r="C14" s="21"/>
      <c r="D14" s="21"/>
      <c r="E14" s="238" t="s">
        <v>29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33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3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3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33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3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3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33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3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3"/>
    </row>
    <row r="23" spans="1:71" s="1" customFormat="1" ht="16.5" customHeight="1">
      <c r="B23" s="20"/>
      <c r="C23" s="21"/>
      <c r="D23" s="21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1"/>
      <c r="AP23" s="21"/>
      <c r="AQ23" s="21"/>
      <c r="AR23" s="19"/>
      <c r="BE23" s="233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3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3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1">
        <f>ROUND(AG94,2)</f>
        <v>0</v>
      </c>
      <c r="AL26" s="242"/>
      <c r="AM26" s="242"/>
      <c r="AN26" s="242"/>
      <c r="AO26" s="242"/>
      <c r="AP26" s="35"/>
      <c r="AQ26" s="35"/>
      <c r="AR26" s="38"/>
      <c r="BE26" s="23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3" t="s">
        <v>35</v>
      </c>
      <c r="M28" s="243"/>
      <c r="N28" s="243"/>
      <c r="O28" s="243"/>
      <c r="P28" s="243"/>
      <c r="Q28" s="35"/>
      <c r="R28" s="35"/>
      <c r="S28" s="35"/>
      <c r="T28" s="35"/>
      <c r="U28" s="35"/>
      <c r="V28" s="35"/>
      <c r="W28" s="243" t="s">
        <v>36</v>
      </c>
      <c r="X28" s="243"/>
      <c r="Y28" s="243"/>
      <c r="Z28" s="243"/>
      <c r="AA28" s="243"/>
      <c r="AB28" s="243"/>
      <c r="AC28" s="243"/>
      <c r="AD28" s="243"/>
      <c r="AE28" s="243"/>
      <c r="AF28" s="35"/>
      <c r="AG28" s="35"/>
      <c r="AH28" s="35"/>
      <c r="AI28" s="35"/>
      <c r="AJ28" s="35"/>
      <c r="AK28" s="243" t="s">
        <v>37</v>
      </c>
      <c r="AL28" s="243"/>
      <c r="AM28" s="243"/>
      <c r="AN28" s="243"/>
      <c r="AO28" s="243"/>
      <c r="AP28" s="35"/>
      <c r="AQ28" s="35"/>
      <c r="AR28" s="38"/>
      <c r="BE28" s="233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46">
        <v>0.21</v>
      </c>
      <c r="M29" s="245"/>
      <c r="N29" s="245"/>
      <c r="O29" s="245"/>
      <c r="P29" s="245"/>
      <c r="Q29" s="40"/>
      <c r="R29" s="40"/>
      <c r="S29" s="40"/>
      <c r="T29" s="40"/>
      <c r="U29" s="40"/>
      <c r="V29" s="40"/>
      <c r="W29" s="244">
        <f>ROUND(AZ94, 2)</f>
        <v>0</v>
      </c>
      <c r="X29" s="245"/>
      <c r="Y29" s="245"/>
      <c r="Z29" s="245"/>
      <c r="AA29" s="245"/>
      <c r="AB29" s="245"/>
      <c r="AC29" s="245"/>
      <c r="AD29" s="245"/>
      <c r="AE29" s="245"/>
      <c r="AF29" s="40"/>
      <c r="AG29" s="40"/>
      <c r="AH29" s="40"/>
      <c r="AI29" s="40"/>
      <c r="AJ29" s="40"/>
      <c r="AK29" s="244">
        <f>ROUND(AV94, 2)</f>
        <v>0</v>
      </c>
      <c r="AL29" s="245"/>
      <c r="AM29" s="245"/>
      <c r="AN29" s="245"/>
      <c r="AO29" s="245"/>
      <c r="AP29" s="40"/>
      <c r="AQ29" s="40"/>
      <c r="AR29" s="41"/>
      <c r="BE29" s="234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46">
        <v>0.15</v>
      </c>
      <c r="M30" s="245"/>
      <c r="N30" s="245"/>
      <c r="O30" s="245"/>
      <c r="P30" s="245"/>
      <c r="Q30" s="40"/>
      <c r="R30" s="40"/>
      <c r="S30" s="40"/>
      <c r="T30" s="40"/>
      <c r="U30" s="40"/>
      <c r="V30" s="40"/>
      <c r="W30" s="244">
        <f>ROUND(BA94, 2)</f>
        <v>0</v>
      </c>
      <c r="X30" s="245"/>
      <c r="Y30" s="245"/>
      <c r="Z30" s="245"/>
      <c r="AA30" s="245"/>
      <c r="AB30" s="245"/>
      <c r="AC30" s="245"/>
      <c r="AD30" s="245"/>
      <c r="AE30" s="245"/>
      <c r="AF30" s="40"/>
      <c r="AG30" s="40"/>
      <c r="AH30" s="40"/>
      <c r="AI30" s="40"/>
      <c r="AJ30" s="40"/>
      <c r="AK30" s="244">
        <f>ROUND(AW94, 2)</f>
        <v>0</v>
      </c>
      <c r="AL30" s="245"/>
      <c r="AM30" s="245"/>
      <c r="AN30" s="245"/>
      <c r="AO30" s="245"/>
      <c r="AP30" s="40"/>
      <c r="AQ30" s="40"/>
      <c r="AR30" s="41"/>
      <c r="BE30" s="234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46">
        <v>0.21</v>
      </c>
      <c r="M31" s="245"/>
      <c r="N31" s="245"/>
      <c r="O31" s="245"/>
      <c r="P31" s="245"/>
      <c r="Q31" s="40"/>
      <c r="R31" s="40"/>
      <c r="S31" s="40"/>
      <c r="T31" s="40"/>
      <c r="U31" s="40"/>
      <c r="V31" s="40"/>
      <c r="W31" s="244">
        <f>ROUND(BB94, 2)</f>
        <v>0</v>
      </c>
      <c r="X31" s="245"/>
      <c r="Y31" s="245"/>
      <c r="Z31" s="245"/>
      <c r="AA31" s="245"/>
      <c r="AB31" s="245"/>
      <c r="AC31" s="245"/>
      <c r="AD31" s="245"/>
      <c r="AE31" s="245"/>
      <c r="AF31" s="40"/>
      <c r="AG31" s="40"/>
      <c r="AH31" s="40"/>
      <c r="AI31" s="40"/>
      <c r="AJ31" s="40"/>
      <c r="AK31" s="244">
        <v>0</v>
      </c>
      <c r="AL31" s="245"/>
      <c r="AM31" s="245"/>
      <c r="AN31" s="245"/>
      <c r="AO31" s="245"/>
      <c r="AP31" s="40"/>
      <c r="AQ31" s="40"/>
      <c r="AR31" s="41"/>
      <c r="BE31" s="234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46">
        <v>0.15</v>
      </c>
      <c r="M32" s="245"/>
      <c r="N32" s="245"/>
      <c r="O32" s="245"/>
      <c r="P32" s="245"/>
      <c r="Q32" s="40"/>
      <c r="R32" s="40"/>
      <c r="S32" s="40"/>
      <c r="T32" s="40"/>
      <c r="U32" s="40"/>
      <c r="V32" s="40"/>
      <c r="W32" s="244">
        <f>ROUND(BC94, 2)</f>
        <v>0</v>
      </c>
      <c r="X32" s="245"/>
      <c r="Y32" s="245"/>
      <c r="Z32" s="245"/>
      <c r="AA32" s="245"/>
      <c r="AB32" s="245"/>
      <c r="AC32" s="245"/>
      <c r="AD32" s="245"/>
      <c r="AE32" s="245"/>
      <c r="AF32" s="40"/>
      <c r="AG32" s="40"/>
      <c r="AH32" s="40"/>
      <c r="AI32" s="40"/>
      <c r="AJ32" s="40"/>
      <c r="AK32" s="244">
        <v>0</v>
      </c>
      <c r="AL32" s="245"/>
      <c r="AM32" s="245"/>
      <c r="AN32" s="245"/>
      <c r="AO32" s="245"/>
      <c r="AP32" s="40"/>
      <c r="AQ32" s="40"/>
      <c r="AR32" s="41"/>
      <c r="BE32" s="234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46">
        <v>0</v>
      </c>
      <c r="M33" s="245"/>
      <c r="N33" s="245"/>
      <c r="O33" s="245"/>
      <c r="P33" s="245"/>
      <c r="Q33" s="40"/>
      <c r="R33" s="40"/>
      <c r="S33" s="40"/>
      <c r="T33" s="40"/>
      <c r="U33" s="40"/>
      <c r="V33" s="40"/>
      <c r="W33" s="244">
        <f>ROUND(BD94, 2)</f>
        <v>0</v>
      </c>
      <c r="X33" s="245"/>
      <c r="Y33" s="245"/>
      <c r="Z33" s="245"/>
      <c r="AA33" s="245"/>
      <c r="AB33" s="245"/>
      <c r="AC33" s="245"/>
      <c r="AD33" s="245"/>
      <c r="AE33" s="245"/>
      <c r="AF33" s="40"/>
      <c r="AG33" s="40"/>
      <c r="AH33" s="40"/>
      <c r="AI33" s="40"/>
      <c r="AJ33" s="40"/>
      <c r="AK33" s="244">
        <v>0</v>
      </c>
      <c r="AL33" s="245"/>
      <c r="AM33" s="245"/>
      <c r="AN33" s="245"/>
      <c r="AO33" s="245"/>
      <c r="AP33" s="40"/>
      <c r="AQ33" s="40"/>
      <c r="AR33" s="41"/>
      <c r="BE33" s="234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3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47" t="s">
        <v>46</v>
      </c>
      <c r="Y35" s="248"/>
      <c r="Z35" s="248"/>
      <c r="AA35" s="248"/>
      <c r="AB35" s="248"/>
      <c r="AC35" s="44"/>
      <c r="AD35" s="44"/>
      <c r="AE35" s="44"/>
      <c r="AF35" s="44"/>
      <c r="AG35" s="44"/>
      <c r="AH35" s="44"/>
      <c r="AI35" s="44"/>
      <c r="AJ35" s="44"/>
      <c r="AK35" s="249">
        <f>SUM(AK26:AK33)</f>
        <v>0</v>
      </c>
      <c r="AL35" s="248"/>
      <c r="AM35" s="248"/>
      <c r="AN35" s="248"/>
      <c r="AO35" s="250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04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1" t="str">
        <f>K6</f>
        <v>Pěší komunikace ul.Mariánská, přes park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Frenštát pod Radhoštěm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3" t="str">
        <f>IF(AN8= "","",AN8)</f>
        <v>24. 5. 2021</v>
      </c>
      <c r="AN87" s="253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54" t="str">
        <f>IF(E17="","",E17)</f>
        <v xml:space="preserve"> </v>
      </c>
      <c r="AN89" s="255"/>
      <c r="AO89" s="255"/>
      <c r="AP89" s="255"/>
      <c r="AQ89" s="35"/>
      <c r="AR89" s="38"/>
      <c r="AS89" s="256" t="s">
        <v>54</v>
      </c>
      <c r="AT89" s="257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54" t="str">
        <f>IF(E20="","",E20)</f>
        <v xml:space="preserve"> </v>
      </c>
      <c r="AN90" s="255"/>
      <c r="AO90" s="255"/>
      <c r="AP90" s="255"/>
      <c r="AQ90" s="35"/>
      <c r="AR90" s="38"/>
      <c r="AS90" s="258"/>
      <c r="AT90" s="25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0"/>
      <c r="AT91" s="26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2" t="s">
        <v>55</v>
      </c>
      <c r="D92" s="263"/>
      <c r="E92" s="263"/>
      <c r="F92" s="263"/>
      <c r="G92" s="263"/>
      <c r="H92" s="72"/>
      <c r="I92" s="264" t="s">
        <v>56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5" t="s">
        <v>57</v>
      </c>
      <c r="AH92" s="263"/>
      <c r="AI92" s="263"/>
      <c r="AJ92" s="263"/>
      <c r="AK92" s="263"/>
      <c r="AL92" s="263"/>
      <c r="AM92" s="263"/>
      <c r="AN92" s="264" t="s">
        <v>58</v>
      </c>
      <c r="AO92" s="263"/>
      <c r="AP92" s="266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0">
        <f>ROUND(AG95,2)</f>
        <v>0</v>
      </c>
      <c r="AH94" s="270"/>
      <c r="AI94" s="270"/>
      <c r="AJ94" s="270"/>
      <c r="AK94" s="270"/>
      <c r="AL94" s="270"/>
      <c r="AM94" s="270"/>
      <c r="AN94" s="271">
        <f>SUM(AG94,AT94)</f>
        <v>0</v>
      </c>
      <c r="AO94" s="271"/>
      <c r="AP94" s="271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73</v>
      </c>
      <c r="BT94" s="90" t="s">
        <v>74</v>
      </c>
      <c r="BU94" s="91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1" s="7" customFormat="1" ht="16.5" customHeight="1">
      <c r="A95" s="92" t="s">
        <v>78</v>
      </c>
      <c r="B95" s="93"/>
      <c r="C95" s="94"/>
      <c r="D95" s="269" t="s">
        <v>79</v>
      </c>
      <c r="E95" s="269"/>
      <c r="F95" s="269"/>
      <c r="G95" s="269"/>
      <c r="H95" s="269"/>
      <c r="I95" s="95"/>
      <c r="J95" s="269" t="s">
        <v>80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7">
        <f>'01 - Oprava hlavního chod...'!J30</f>
        <v>0</v>
      </c>
      <c r="AH95" s="268"/>
      <c r="AI95" s="268"/>
      <c r="AJ95" s="268"/>
      <c r="AK95" s="268"/>
      <c r="AL95" s="268"/>
      <c r="AM95" s="268"/>
      <c r="AN95" s="267">
        <f>SUM(AG95,AT95)</f>
        <v>0</v>
      </c>
      <c r="AO95" s="268"/>
      <c r="AP95" s="268"/>
      <c r="AQ95" s="96" t="s">
        <v>81</v>
      </c>
      <c r="AR95" s="97"/>
      <c r="AS95" s="98">
        <v>0</v>
      </c>
      <c r="AT95" s="99">
        <f>ROUND(SUM(AV95:AW95),2)</f>
        <v>0</v>
      </c>
      <c r="AU95" s="100">
        <f>'01 - Oprava hlavního chod...'!P126</f>
        <v>0</v>
      </c>
      <c r="AV95" s="99">
        <f>'01 - Oprava hlavního chod...'!J33</f>
        <v>0</v>
      </c>
      <c r="AW95" s="99">
        <f>'01 - Oprava hlavního chod...'!J34</f>
        <v>0</v>
      </c>
      <c r="AX95" s="99">
        <f>'01 - Oprava hlavního chod...'!J35</f>
        <v>0</v>
      </c>
      <c r="AY95" s="99">
        <f>'01 - Oprava hlavního chod...'!J36</f>
        <v>0</v>
      </c>
      <c r="AZ95" s="99">
        <f>'01 - Oprava hlavního chod...'!F33</f>
        <v>0</v>
      </c>
      <c r="BA95" s="99">
        <f>'01 - Oprava hlavního chod...'!F34</f>
        <v>0</v>
      </c>
      <c r="BB95" s="99">
        <f>'01 - Oprava hlavního chod...'!F35</f>
        <v>0</v>
      </c>
      <c r="BC95" s="99">
        <f>'01 - Oprava hlavního chod...'!F36</f>
        <v>0</v>
      </c>
      <c r="BD95" s="101">
        <f>'01 - Oprava hlavního chod...'!F37</f>
        <v>0</v>
      </c>
      <c r="BT95" s="102" t="s">
        <v>82</v>
      </c>
      <c r="BV95" s="102" t="s">
        <v>76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0zjwmWQHm303asEoONGGD/jHbxDouLgHwfjobHCvFV/odNn3yWMWLy0SLj5bF3WvCepxbljBWKL1sFheMFjjWQ==" saltValue="PVU9BDEbvKD0DvoxPAmEwnvB2ilAPM9Ok8XqduMxKwJTN3OiNCkfsbV5oMuJKPHW9VRlNFM0qfEPDwUmhDnlh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prava hlavního cho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84</v>
      </c>
    </row>
    <row r="4" spans="1:46" s="1" customFormat="1" ht="24.95" customHeight="1">
      <c r="B4" s="19"/>
      <c r="D4" s="105" t="s">
        <v>85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73" t="str">
        <f>'Rekapitulace stavby'!K6</f>
        <v>Pěší komunikace ul.Mariánská, přes park</v>
      </c>
      <c r="F7" s="274"/>
      <c r="G7" s="274"/>
      <c r="H7" s="274"/>
      <c r="L7" s="19"/>
    </row>
    <row r="8" spans="1:46" s="2" customFormat="1" ht="12" customHeight="1">
      <c r="A8" s="33"/>
      <c r="B8" s="38"/>
      <c r="C8" s="33"/>
      <c r="D8" s="107" t="s">
        <v>86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5" t="s">
        <v>87</v>
      </c>
      <c r="F9" s="276"/>
      <c r="G9" s="276"/>
      <c r="H9" s="27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24. 5. 2021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tr">
        <f>IF('Rekapitulace stavby'!E11="","",'Rekapitulace stavby'!E11)</f>
        <v xml:space="preserve"> </v>
      </c>
      <c r="F15" s="33"/>
      <c r="G15" s="33"/>
      <c r="H15" s="33"/>
      <c r="I15" s="107" t="s">
        <v>27</v>
      </c>
      <c r="J15" s="108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28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7" t="str">
        <f>'Rekapitulace stavby'!E14</f>
        <v>Vyplň údaj</v>
      </c>
      <c r="F18" s="278"/>
      <c r="G18" s="278"/>
      <c r="H18" s="278"/>
      <c r="I18" s="107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30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27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32</v>
      </c>
      <c r="E23" s="33"/>
      <c r="F23" s="33"/>
      <c r="G23" s="33"/>
      <c r="H23" s="33"/>
      <c r="I23" s="107" t="s">
        <v>25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27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79" t="s">
        <v>1</v>
      </c>
      <c r="F27" s="279"/>
      <c r="G27" s="279"/>
      <c r="H27" s="27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34</v>
      </c>
      <c r="E30" s="33"/>
      <c r="F30" s="33"/>
      <c r="G30" s="33"/>
      <c r="H30" s="33"/>
      <c r="I30" s="33"/>
      <c r="J30" s="115">
        <f>ROUND(J126,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36</v>
      </c>
      <c r="G32" s="33"/>
      <c r="H32" s="33"/>
      <c r="I32" s="116" t="s">
        <v>35</v>
      </c>
      <c r="J32" s="116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38</v>
      </c>
      <c r="E33" s="107" t="s">
        <v>39</v>
      </c>
      <c r="F33" s="118">
        <f>ROUND((SUM(BE126:BE245)),  2)</f>
        <v>0</v>
      </c>
      <c r="G33" s="33"/>
      <c r="H33" s="33"/>
      <c r="I33" s="119">
        <v>0.21</v>
      </c>
      <c r="J33" s="118">
        <f>ROUND(((SUM(BE126:BE245))*I33),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40</v>
      </c>
      <c r="F34" s="118">
        <f>ROUND((SUM(BF126:BF245)),  2)</f>
        <v>0</v>
      </c>
      <c r="G34" s="33"/>
      <c r="H34" s="33"/>
      <c r="I34" s="119">
        <v>0.15</v>
      </c>
      <c r="J34" s="118">
        <f>ROUND(((SUM(BF126:BF245))*I34),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41</v>
      </c>
      <c r="F35" s="118">
        <f>ROUND((SUM(BG126:BG245)),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42</v>
      </c>
      <c r="F36" s="118">
        <f>ROUND((SUM(BH126:BH245)),  2)</f>
        <v>0</v>
      </c>
      <c r="G36" s="33"/>
      <c r="H36" s="33"/>
      <c r="I36" s="119">
        <v>0.15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43</v>
      </c>
      <c r="F37" s="118">
        <f>ROUND((SUM(BI126:BI245)),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44</v>
      </c>
      <c r="E39" s="122"/>
      <c r="F39" s="122"/>
      <c r="G39" s="123" t="s">
        <v>45</v>
      </c>
      <c r="H39" s="124" t="s">
        <v>46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47</v>
      </c>
      <c r="E50" s="128"/>
      <c r="F50" s="128"/>
      <c r="G50" s="127" t="s">
        <v>48</v>
      </c>
      <c r="H50" s="128"/>
      <c r="I50" s="128"/>
      <c r="J50" s="128"/>
      <c r="K50" s="12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9" t="s">
        <v>49</v>
      </c>
      <c r="E61" s="130"/>
      <c r="F61" s="131" t="s">
        <v>50</v>
      </c>
      <c r="G61" s="129" t="s">
        <v>49</v>
      </c>
      <c r="H61" s="130"/>
      <c r="I61" s="130"/>
      <c r="J61" s="132" t="s">
        <v>50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7" t="s">
        <v>51</v>
      </c>
      <c r="E65" s="133"/>
      <c r="F65" s="133"/>
      <c r="G65" s="127" t="s">
        <v>52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9" t="s">
        <v>49</v>
      </c>
      <c r="E76" s="130"/>
      <c r="F76" s="131" t="s">
        <v>50</v>
      </c>
      <c r="G76" s="129" t="s">
        <v>49</v>
      </c>
      <c r="H76" s="130"/>
      <c r="I76" s="130"/>
      <c r="J76" s="132" t="s">
        <v>50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0" t="str">
        <f>E7</f>
        <v>Pěší komunikace ul.Mariánská, přes park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1" t="str">
        <f>E9</f>
        <v>01 - Oprava hlavního chodníku přes park</v>
      </c>
      <c r="F87" s="282"/>
      <c r="G87" s="282"/>
      <c r="H87" s="28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Frenštát pod Radhoštěm</v>
      </c>
      <c r="G89" s="35"/>
      <c r="H89" s="35"/>
      <c r="I89" s="28" t="s">
        <v>22</v>
      </c>
      <c r="J89" s="65" t="str">
        <f>IF(J12="","",J12)</f>
        <v>24. 5. 2021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89</v>
      </c>
      <c r="D94" s="139"/>
      <c r="E94" s="139"/>
      <c r="F94" s="139"/>
      <c r="G94" s="139"/>
      <c r="H94" s="139"/>
      <c r="I94" s="139"/>
      <c r="J94" s="140" t="s">
        <v>90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91</v>
      </c>
      <c r="D96" s="35"/>
      <c r="E96" s="35"/>
      <c r="F96" s="35"/>
      <c r="G96" s="35"/>
      <c r="H96" s="35"/>
      <c r="I96" s="35"/>
      <c r="J96" s="83">
        <f>J126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92</v>
      </c>
    </row>
    <row r="97" spans="1:31" s="9" customFormat="1" ht="24.95" customHeight="1">
      <c r="B97" s="142"/>
      <c r="C97" s="143"/>
      <c r="D97" s="144" t="s">
        <v>93</v>
      </c>
      <c r="E97" s="145"/>
      <c r="F97" s="145"/>
      <c r="G97" s="145"/>
      <c r="H97" s="145"/>
      <c r="I97" s="145"/>
      <c r="J97" s="146">
        <f>J127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94</v>
      </c>
      <c r="E98" s="151"/>
      <c r="F98" s="151"/>
      <c r="G98" s="151"/>
      <c r="H98" s="151"/>
      <c r="I98" s="151"/>
      <c r="J98" s="152">
        <f>J128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95</v>
      </c>
      <c r="E99" s="151"/>
      <c r="F99" s="151"/>
      <c r="G99" s="151"/>
      <c r="H99" s="151"/>
      <c r="I99" s="151"/>
      <c r="J99" s="152">
        <f>J153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96</v>
      </c>
      <c r="E100" s="151"/>
      <c r="F100" s="151"/>
      <c r="G100" s="151"/>
      <c r="H100" s="151"/>
      <c r="I100" s="151"/>
      <c r="J100" s="152">
        <f>J176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97</v>
      </c>
      <c r="E101" s="151"/>
      <c r="F101" s="151"/>
      <c r="G101" s="151"/>
      <c r="H101" s="151"/>
      <c r="I101" s="151"/>
      <c r="J101" s="152">
        <f>J227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98</v>
      </c>
      <c r="E102" s="151"/>
      <c r="F102" s="151"/>
      <c r="G102" s="151"/>
      <c r="H102" s="151"/>
      <c r="I102" s="151"/>
      <c r="J102" s="152">
        <f>J237</f>
        <v>0</v>
      </c>
      <c r="K102" s="149"/>
      <c r="L102" s="153"/>
    </row>
    <row r="103" spans="1:31" s="9" customFormat="1" ht="24.95" customHeight="1">
      <c r="B103" s="142"/>
      <c r="C103" s="143"/>
      <c r="D103" s="144" t="s">
        <v>99</v>
      </c>
      <c r="E103" s="145"/>
      <c r="F103" s="145"/>
      <c r="G103" s="145"/>
      <c r="H103" s="145"/>
      <c r="I103" s="145"/>
      <c r="J103" s="146">
        <f>J239</f>
        <v>0</v>
      </c>
      <c r="K103" s="143"/>
      <c r="L103" s="147"/>
    </row>
    <row r="104" spans="1:31" s="10" customFormat="1" ht="19.899999999999999" customHeight="1">
      <c r="B104" s="148"/>
      <c r="C104" s="149"/>
      <c r="D104" s="150" t="s">
        <v>100</v>
      </c>
      <c r="E104" s="151"/>
      <c r="F104" s="151"/>
      <c r="G104" s="151"/>
      <c r="H104" s="151"/>
      <c r="I104" s="151"/>
      <c r="J104" s="152">
        <f>J240</f>
        <v>0</v>
      </c>
      <c r="K104" s="149"/>
      <c r="L104" s="153"/>
    </row>
    <row r="105" spans="1:31" s="10" customFormat="1" ht="19.899999999999999" customHeight="1">
      <c r="B105" s="148"/>
      <c r="C105" s="149"/>
      <c r="D105" s="150" t="s">
        <v>101</v>
      </c>
      <c r="E105" s="151"/>
      <c r="F105" s="151"/>
      <c r="G105" s="151"/>
      <c r="H105" s="151"/>
      <c r="I105" s="151"/>
      <c r="J105" s="152">
        <f>J242</f>
        <v>0</v>
      </c>
      <c r="K105" s="149"/>
      <c r="L105" s="153"/>
    </row>
    <row r="106" spans="1:31" s="10" customFormat="1" ht="19.899999999999999" customHeight="1">
      <c r="B106" s="148"/>
      <c r="C106" s="149"/>
      <c r="D106" s="150" t="s">
        <v>102</v>
      </c>
      <c r="E106" s="151"/>
      <c r="F106" s="151"/>
      <c r="G106" s="151"/>
      <c r="H106" s="151"/>
      <c r="I106" s="151"/>
      <c r="J106" s="152">
        <f>J244</f>
        <v>0</v>
      </c>
      <c r="K106" s="149"/>
      <c r="L106" s="153"/>
    </row>
    <row r="107" spans="1:31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103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280" t="str">
        <f>E7</f>
        <v>Pěší komunikace ul.Mariánská, přes park</v>
      </c>
      <c r="F116" s="281"/>
      <c r="G116" s="281"/>
      <c r="H116" s="281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86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51" t="str">
        <f>E9</f>
        <v>01 - Oprava hlavního chodníku přes park</v>
      </c>
      <c r="F118" s="282"/>
      <c r="G118" s="282"/>
      <c r="H118" s="282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F12</f>
        <v>Frenštát pod Radhoštěm</v>
      </c>
      <c r="G120" s="35"/>
      <c r="H120" s="35"/>
      <c r="I120" s="28" t="s">
        <v>22</v>
      </c>
      <c r="J120" s="65" t="str">
        <f>IF(J12="","",J12)</f>
        <v>24. 5. 2021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5"/>
      <c r="E122" s="35"/>
      <c r="F122" s="26" t="str">
        <f>E15</f>
        <v xml:space="preserve"> </v>
      </c>
      <c r="G122" s="35"/>
      <c r="H122" s="35"/>
      <c r="I122" s="28" t="s">
        <v>30</v>
      </c>
      <c r="J122" s="31" t="str">
        <f>E21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28</v>
      </c>
      <c r="D123" s="35"/>
      <c r="E123" s="35"/>
      <c r="F123" s="26" t="str">
        <f>IF(E18="","",E18)</f>
        <v>Vyplň údaj</v>
      </c>
      <c r="G123" s="35"/>
      <c r="H123" s="35"/>
      <c r="I123" s="28" t="s">
        <v>32</v>
      </c>
      <c r="J123" s="31" t="str">
        <f>E24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54"/>
      <c r="B125" s="155"/>
      <c r="C125" s="156" t="s">
        <v>104</v>
      </c>
      <c r="D125" s="157" t="s">
        <v>59</v>
      </c>
      <c r="E125" s="157" t="s">
        <v>55</v>
      </c>
      <c r="F125" s="157" t="s">
        <v>56</v>
      </c>
      <c r="G125" s="157" t="s">
        <v>105</v>
      </c>
      <c r="H125" s="157" t="s">
        <v>106</v>
      </c>
      <c r="I125" s="157" t="s">
        <v>107</v>
      </c>
      <c r="J125" s="157" t="s">
        <v>90</v>
      </c>
      <c r="K125" s="158" t="s">
        <v>108</v>
      </c>
      <c r="L125" s="159"/>
      <c r="M125" s="74" t="s">
        <v>1</v>
      </c>
      <c r="N125" s="75" t="s">
        <v>38</v>
      </c>
      <c r="O125" s="75" t="s">
        <v>109</v>
      </c>
      <c r="P125" s="75" t="s">
        <v>110</v>
      </c>
      <c r="Q125" s="75" t="s">
        <v>111</v>
      </c>
      <c r="R125" s="75" t="s">
        <v>112</v>
      </c>
      <c r="S125" s="75" t="s">
        <v>113</v>
      </c>
      <c r="T125" s="76" t="s">
        <v>114</v>
      </c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</row>
    <row r="126" spans="1:63" s="2" customFormat="1" ht="22.9" customHeight="1">
      <c r="A126" s="33"/>
      <c r="B126" s="34"/>
      <c r="C126" s="81" t="s">
        <v>115</v>
      </c>
      <c r="D126" s="35"/>
      <c r="E126" s="35"/>
      <c r="F126" s="35"/>
      <c r="G126" s="35"/>
      <c r="H126" s="35"/>
      <c r="I126" s="35"/>
      <c r="J126" s="160">
        <f>BK126</f>
        <v>0</v>
      </c>
      <c r="K126" s="35"/>
      <c r="L126" s="38"/>
      <c r="M126" s="77"/>
      <c r="N126" s="161"/>
      <c r="O126" s="78"/>
      <c r="P126" s="162">
        <f>P127+P239</f>
        <v>0</v>
      </c>
      <c r="Q126" s="78"/>
      <c r="R126" s="162">
        <f>R127+R239</f>
        <v>337.64356772000002</v>
      </c>
      <c r="S126" s="78"/>
      <c r="T126" s="163">
        <f>T127+T239</f>
        <v>274.98950000000002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73</v>
      </c>
      <c r="AU126" s="16" t="s">
        <v>92</v>
      </c>
      <c r="BK126" s="164">
        <f>BK127+BK239</f>
        <v>0</v>
      </c>
    </row>
    <row r="127" spans="1:63" s="12" customFormat="1" ht="25.9" customHeight="1">
      <c r="B127" s="165"/>
      <c r="C127" s="166"/>
      <c r="D127" s="167" t="s">
        <v>73</v>
      </c>
      <c r="E127" s="168" t="s">
        <v>116</v>
      </c>
      <c r="F127" s="168" t="s">
        <v>117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P128+P153+P176+P227+P237</f>
        <v>0</v>
      </c>
      <c r="Q127" s="173"/>
      <c r="R127" s="174">
        <f>R128+R153+R176+R227+R237</f>
        <v>337.64356772000002</v>
      </c>
      <c r="S127" s="173"/>
      <c r="T127" s="175">
        <f>T128+T153+T176+T227+T237</f>
        <v>274.98950000000002</v>
      </c>
      <c r="AR127" s="176" t="s">
        <v>82</v>
      </c>
      <c r="AT127" s="177" t="s">
        <v>73</v>
      </c>
      <c r="AU127" s="177" t="s">
        <v>74</v>
      </c>
      <c r="AY127" s="176" t="s">
        <v>118</v>
      </c>
      <c r="BK127" s="178">
        <f>BK128+BK153+BK176+BK227+BK237</f>
        <v>0</v>
      </c>
    </row>
    <row r="128" spans="1:63" s="12" customFormat="1" ht="22.9" customHeight="1">
      <c r="B128" s="165"/>
      <c r="C128" s="166"/>
      <c r="D128" s="167" t="s">
        <v>73</v>
      </c>
      <c r="E128" s="179" t="s">
        <v>82</v>
      </c>
      <c r="F128" s="179" t="s">
        <v>119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SUM(P129:P152)</f>
        <v>0</v>
      </c>
      <c r="Q128" s="173"/>
      <c r="R128" s="174">
        <f>SUM(R129:R152)</f>
        <v>0</v>
      </c>
      <c r="S128" s="173"/>
      <c r="T128" s="175">
        <f>SUM(T129:T152)</f>
        <v>273.69350000000003</v>
      </c>
      <c r="AR128" s="176" t="s">
        <v>82</v>
      </c>
      <c r="AT128" s="177" t="s">
        <v>73</v>
      </c>
      <c r="AU128" s="177" t="s">
        <v>82</v>
      </c>
      <c r="AY128" s="176" t="s">
        <v>118</v>
      </c>
      <c r="BK128" s="178">
        <f>SUM(BK129:BK152)</f>
        <v>0</v>
      </c>
    </row>
    <row r="129" spans="1:65" s="2" customFormat="1" ht="60">
      <c r="A129" s="33"/>
      <c r="B129" s="34"/>
      <c r="C129" s="181" t="s">
        <v>82</v>
      </c>
      <c r="D129" s="181" t="s">
        <v>120</v>
      </c>
      <c r="E129" s="182" t="s">
        <v>121</v>
      </c>
      <c r="F129" s="183" t="s">
        <v>122</v>
      </c>
      <c r="G129" s="184" t="s">
        <v>123</v>
      </c>
      <c r="H129" s="185">
        <v>6</v>
      </c>
      <c r="I129" s="186"/>
      <c r="J129" s="187">
        <f>ROUND(I129*H129,2)</f>
        <v>0</v>
      </c>
      <c r="K129" s="183" t="s">
        <v>124</v>
      </c>
      <c r="L129" s="38"/>
      <c r="M129" s="188" t="s">
        <v>1</v>
      </c>
      <c r="N129" s="189" t="s">
        <v>39</v>
      </c>
      <c r="O129" s="70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2" t="s">
        <v>125</v>
      </c>
      <c r="AT129" s="192" t="s">
        <v>120</v>
      </c>
      <c r="AU129" s="192" t="s">
        <v>84</v>
      </c>
      <c r="AY129" s="16" t="s">
        <v>118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6" t="s">
        <v>82</v>
      </c>
      <c r="BK129" s="193">
        <f>ROUND(I129*H129,2)</f>
        <v>0</v>
      </c>
      <c r="BL129" s="16" t="s">
        <v>125</v>
      </c>
      <c r="BM129" s="192" t="s">
        <v>126</v>
      </c>
    </row>
    <row r="130" spans="1:65" s="13" customFormat="1" ht="11.25">
      <c r="B130" s="194"/>
      <c r="C130" s="195"/>
      <c r="D130" s="196" t="s">
        <v>127</v>
      </c>
      <c r="E130" s="197" t="s">
        <v>1</v>
      </c>
      <c r="F130" s="198" t="s">
        <v>128</v>
      </c>
      <c r="G130" s="195"/>
      <c r="H130" s="199">
        <v>6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127</v>
      </c>
      <c r="AU130" s="205" t="s">
        <v>84</v>
      </c>
      <c r="AV130" s="13" t="s">
        <v>84</v>
      </c>
      <c r="AW130" s="13" t="s">
        <v>31</v>
      </c>
      <c r="AX130" s="13" t="s">
        <v>82</v>
      </c>
      <c r="AY130" s="205" t="s">
        <v>118</v>
      </c>
    </row>
    <row r="131" spans="1:65" s="2" customFormat="1" ht="55.5" customHeight="1">
      <c r="A131" s="33"/>
      <c r="B131" s="34"/>
      <c r="C131" s="181" t="s">
        <v>84</v>
      </c>
      <c r="D131" s="181" t="s">
        <v>120</v>
      </c>
      <c r="E131" s="182" t="s">
        <v>129</v>
      </c>
      <c r="F131" s="183" t="s">
        <v>130</v>
      </c>
      <c r="G131" s="184" t="s">
        <v>123</v>
      </c>
      <c r="H131" s="185">
        <v>6</v>
      </c>
      <c r="I131" s="186"/>
      <c r="J131" s="187">
        <f>ROUND(I131*H131,2)</f>
        <v>0</v>
      </c>
      <c r="K131" s="183" t="s">
        <v>124</v>
      </c>
      <c r="L131" s="38"/>
      <c r="M131" s="188" t="s">
        <v>1</v>
      </c>
      <c r="N131" s="189" t="s">
        <v>39</v>
      </c>
      <c r="O131" s="70"/>
      <c r="P131" s="190">
        <f>O131*H131</f>
        <v>0</v>
      </c>
      <c r="Q131" s="190">
        <v>0</v>
      </c>
      <c r="R131" s="190">
        <f>Q131*H131</f>
        <v>0</v>
      </c>
      <c r="S131" s="190">
        <v>0.17</v>
      </c>
      <c r="T131" s="191">
        <f>S131*H131</f>
        <v>1.02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2" t="s">
        <v>125</v>
      </c>
      <c r="AT131" s="192" t="s">
        <v>120</v>
      </c>
      <c r="AU131" s="192" t="s">
        <v>84</v>
      </c>
      <c r="AY131" s="16" t="s">
        <v>118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6" t="s">
        <v>82</v>
      </c>
      <c r="BK131" s="193">
        <f>ROUND(I131*H131,2)</f>
        <v>0</v>
      </c>
      <c r="BL131" s="16" t="s">
        <v>125</v>
      </c>
      <c r="BM131" s="192" t="s">
        <v>131</v>
      </c>
    </row>
    <row r="132" spans="1:65" s="13" customFormat="1" ht="11.25">
      <c r="B132" s="194"/>
      <c r="C132" s="195"/>
      <c r="D132" s="196" t="s">
        <v>127</v>
      </c>
      <c r="E132" s="197" t="s">
        <v>1</v>
      </c>
      <c r="F132" s="198" t="s">
        <v>128</v>
      </c>
      <c r="G132" s="195"/>
      <c r="H132" s="199">
        <v>6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127</v>
      </c>
      <c r="AU132" s="205" t="s">
        <v>84</v>
      </c>
      <c r="AV132" s="13" t="s">
        <v>84</v>
      </c>
      <c r="AW132" s="13" t="s">
        <v>31</v>
      </c>
      <c r="AX132" s="13" t="s">
        <v>82</v>
      </c>
      <c r="AY132" s="205" t="s">
        <v>118</v>
      </c>
    </row>
    <row r="133" spans="1:65" s="2" customFormat="1" ht="66.75" customHeight="1">
      <c r="A133" s="33"/>
      <c r="B133" s="34"/>
      <c r="C133" s="181" t="s">
        <v>132</v>
      </c>
      <c r="D133" s="181" t="s">
        <v>120</v>
      </c>
      <c r="E133" s="182" t="s">
        <v>133</v>
      </c>
      <c r="F133" s="183" t="s">
        <v>134</v>
      </c>
      <c r="G133" s="184" t="s">
        <v>123</v>
      </c>
      <c r="H133" s="185">
        <v>361</v>
      </c>
      <c r="I133" s="186"/>
      <c r="J133" s="187">
        <f>ROUND(I133*H133,2)</f>
        <v>0</v>
      </c>
      <c r="K133" s="183" t="s">
        <v>124</v>
      </c>
      <c r="L133" s="38"/>
      <c r="M133" s="188" t="s">
        <v>1</v>
      </c>
      <c r="N133" s="189" t="s">
        <v>39</v>
      </c>
      <c r="O133" s="70"/>
      <c r="P133" s="190">
        <f>O133*H133</f>
        <v>0</v>
      </c>
      <c r="Q133" s="190">
        <v>0</v>
      </c>
      <c r="R133" s="190">
        <f>Q133*H133</f>
        <v>0</v>
      </c>
      <c r="S133" s="190">
        <v>0.28999999999999998</v>
      </c>
      <c r="T133" s="191">
        <f>S133*H133</f>
        <v>104.69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2" t="s">
        <v>125</v>
      </c>
      <c r="AT133" s="192" t="s">
        <v>120</v>
      </c>
      <c r="AU133" s="192" t="s">
        <v>84</v>
      </c>
      <c r="AY133" s="16" t="s">
        <v>118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6" t="s">
        <v>82</v>
      </c>
      <c r="BK133" s="193">
        <f>ROUND(I133*H133,2)</f>
        <v>0</v>
      </c>
      <c r="BL133" s="16" t="s">
        <v>125</v>
      </c>
      <c r="BM133" s="192" t="s">
        <v>135</v>
      </c>
    </row>
    <row r="134" spans="1:65" s="2" customFormat="1" ht="60">
      <c r="A134" s="33"/>
      <c r="B134" s="34"/>
      <c r="C134" s="181" t="s">
        <v>125</v>
      </c>
      <c r="D134" s="181" t="s">
        <v>120</v>
      </c>
      <c r="E134" s="182" t="s">
        <v>136</v>
      </c>
      <c r="F134" s="183" t="s">
        <v>137</v>
      </c>
      <c r="G134" s="184" t="s">
        <v>123</v>
      </c>
      <c r="H134" s="185">
        <v>361</v>
      </c>
      <c r="I134" s="186"/>
      <c r="J134" s="187">
        <f>ROUND(I134*H134,2)</f>
        <v>0</v>
      </c>
      <c r="K134" s="183" t="s">
        <v>124</v>
      </c>
      <c r="L134" s="38"/>
      <c r="M134" s="188" t="s">
        <v>1</v>
      </c>
      <c r="N134" s="189" t="s">
        <v>39</v>
      </c>
      <c r="O134" s="70"/>
      <c r="P134" s="190">
        <f>O134*H134</f>
        <v>0</v>
      </c>
      <c r="Q134" s="190">
        <v>0</v>
      </c>
      <c r="R134" s="190">
        <f>Q134*H134</f>
        <v>0</v>
      </c>
      <c r="S134" s="190">
        <v>0.32500000000000001</v>
      </c>
      <c r="T134" s="191">
        <f>S134*H134</f>
        <v>117.325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2" t="s">
        <v>125</v>
      </c>
      <c r="AT134" s="192" t="s">
        <v>120</v>
      </c>
      <c r="AU134" s="192" t="s">
        <v>84</v>
      </c>
      <c r="AY134" s="16" t="s">
        <v>118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6" t="s">
        <v>82</v>
      </c>
      <c r="BK134" s="193">
        <f>ROUND(I134*H134,2)</f>
        <v>0</v>
      </c>
      <c r="BL134" s="16" t="s">
        <v>125</v>
      </c>
      <c r="BM134" s="192" t="s">
        <v>138</v>
      </c>
    </row>
    <row r="135" spans="1:65" s="2" customFormat="1" ht="55.5" customHeight="1">
      <c r="A135" s="33"/>
      <c r="B135" s="34"/>
      <c r="C135" s="181" t="s">
        <v>139</v>
      </c>
      <c r="D135" s="181" t="s">
        <v>120</v>
      </c>
      <c r="E135" s="182" t="s">
        <v>140</v>
      </c>
      <c r="F135" s="183" t="s">
        <v>141</v>
      </c>
      <c r="G135" s="184" t="s">
        <v>123</v>
      </c>
      <c r="H135" s="185">
        <v>361</v>
      </c>
      <c r="I135" s="186"/>
      <c r="J135" s="187">
        <f>ROUND(I135*H135,2)</f>
        <v>0</v>
      </c>
      <c r="K135" s="183" t="s">
        <v>124</v>
      </c>
      <c r="L135" s="38"/>
      <c r="M135" s="188" t="s">
        <v>1</v>
      </c>
      <c r="N135" s="189" t="s">
        <v>39</v>
      </c>
      <c r="O135" s="70"/>
      <c r="P135" s="190">
        <f>O135*H135</f>
        <v>0</v>
      </c>
      <c r="Q135" s="190">
        <v>0</v>
      </c>
      <c r="R135" s="190">
        <f>Q135*H135</f>
        <v>0</v>
      </c>
      <c r="S135" s="190">
        <v>9.8000000000000004E-2</v>
      </c>
      <c r="T135" s="191">
        <f>S135*H135</f>
        <v>35.378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2" t="s">
        <v>125</v>
      </c>
      <c r="AT135" s="192" t="s">
        <v>120</v>
      </c>
      <c r="AU135" s="192" t="s">
        <v>84</v>
      </c>
      <c r="AY135" s="16" t="s">
        <v>118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6" t="s">
        <v>82</v>
      </c>
      <c r="BK135" s="193">
        <f>ROUND(I135*H135,2)</f>
        <v>0</v>
      </c>
      <c r="BL135" s="16" t="s">
        <v>125</v>
      </c>
      <c r="BM135" s="192" t="s">
        <v>142</v>
      </c>
    </row>
    <row r="136" spans="1:65" s="13" customFormat="1" ht="22.5">
      <c r="B136" s="194"/>
      <c r="C136" s="195"/>
      <c r="D136" s="196" t="s">
        <v>127</v>
      </c>
      <c r="E136" s="197" t="s">
        <v>1</v>
      </c>
      <c r="F136" s="198" t="s">
        <v>143</v>
      </c>
      <c r="G136" s="195"/>
      <c r="H136" s="199">
        <v>361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127</v>
      </c>
      <c r="AU136" s="205" t="s">
        <v>84</v>
      </c>
      <c r="AV136" s="13" t="s">
        <v>84</v>
      </c>
      <c r="AW136" s="13" t="s">
        <v>31</v>
      </c>
      <c r="AX136" s="13" t="s">
        <v>82</v>
      </c>
      <c r="AY136" s="205" t="s">
        <v>118</v>
      </c>
    </row>
    <row r="137" spans="1:65" s="2" customFormat="1" ht="66.75" customHeight="1">
      <c r="A137" s="33"/>
      <c r="B137" s="34"/>
      <c r="C137" s="181" t="s">
        <v>144</v>
      </c>
      <c r="D137" s="181" t="s">
        <v>120</v>
      </c>
      <c r="E137" s="182" t="s">
        <v>145</v>
      </c>
      <c r="F137" s="183" t="s">
        <v>146</v>
      </c>
      <c r="G137" s="184" t="s">
        <v>123</v>
      </c>
      <c r="H137" s="185">
        <v>10.5</v>
      </c>
      <c r="I137" s="186"/>
      <c r="J137" s="187">
        <f>ROUND(I137*H137,2)</f>
        <v>0</v>
      </c>
      <c r="K137" s="183" t="s">
        <v>124</v>
      </c>
      <c r="L137" s="38"/>
      <c r="M137" s="188" t="s">
        <v>1</v>
      </c>
      <c r="N137" s="189" t="s">
        <v>39</v>
      </c>
      <c r="O137" s="70"/>
      <c r="P137" s="190">
        <f>O137*H137</f>
        <v>0</v>
      </c>
      <c r="Q137" s="190">
        <v>0</v>
      </c>
      <c r="R137" s="190">
        <f>Q137*H137</f>
        <v>0</v>
      </c>
      <c r="S137" s="190">
        <v>0.28999999999999998</v>
      </c>
      <c r="T137" s="191">
        <f>S137*H137</f>
        <v>3.0449999999999999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2" t="s">
        <v>125</v>
      </c>
      <c r="AT137" s="192" t="s">
        <v>120</v>
      </c>
      <c r="AU137" s="192" t="s">
        <v>84</v>
      </c>
      <c r="AY137" s="16" t="s">
        <v>118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6" t="s">
        <v>82</v>
      </c>
      <c r="BK137" s="193">
        <f>ROUND(I137*H137,2)</f>
        <v>0</v>
      </c>
      <c r="BL137" s="16" t="s">
        <v>125</v>
      </c>
      <c r="BM137" s="192" t="s">
        <v>147</v>
      </c>
    </row>
    <row r="138" spans="1:65" s="13" customFormat="1" ht="11.25">
      <c r="B138" s="194"/>
      <c r="C138" s="195"/>
      <c r="D138" s="196" t="s">
        <v>127</v>
      </c>
      <c r="E138" s="197" t="s">
        <v>1</v>
      </c>
      <c r="F138" s="198" t="s">
        <v>148</v>
      </c>
      <c r="G138" s="195"/>
      <c r="H138" s="199">
        <v>6.5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127</v>
      </c>
      <c r="AU138" s="205" t="s">
        <v>84</v>
      </c>
      <c r="AV138" s="13" t="s">
        <v>84</v>
      </c>
      <c r="AW138" s="13" t="s">
        <v>31</v>
      </c>
      <c r="AX138" s="13" t="s">
        <v>74</v>
      </c>
      <c r="AY138" s="205" t="s">
        <v>118</v>
      </c>
    </row>
    <row r="139" spans="1:65" s="13" customFormat="1" ht="11.25">
      <c r="B139" s="194"/>
      <c r="C139" s="195"/>
      <c r="D139" s="196" t="s">
        <v>127</v>
      </c>
      <c r="E139" s="197" t="s">
        <v>1</v>
      </c>
      <c r="F139" s="198" t="s">
        <v>149</v>
      </c>
      <c r="G139" s="195"/>
      <c r="H139" s="199">
        <v>4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127</v>
      </c>
      <c r="AU139" s="205" t="s">
        <v>84</v>
      </c>
      <c r="AV139" s="13" t="s">
        <v>84</v>
      </c>
      <c r="AW139" s="13" t="s">
        <v>31</v>
      </c>
      <c r="AX139" s="13" t="s">
        <v>74</v>
      </c>
      <c r="AY139" s="205" t="s">
        <v>118</v>
      </c>
    </row>
    <row r="140" spans="1:65" s="14" customFormat="1" ht="11.25">
      <c r="B140" s="206"/>
      <c r="C140" s="207"/>
      <c r="D140" s="196" t="s">
        <v>127</v>
      </c>
      <c r="E140" s="208" t="s">
        <v>1</v>
      </c>
      <c r="F140" s="209" t="s">
        <v>150</v>
      </c>
      <c r="G140" s="207"/>
      <c r="H140" s="210">
        <v>10.5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127</v>
      </c>
      <c r="AU140" s="216" t="s">
        <v>84</v>
      </c>
      <c r="AV140" s="14" t="s">
        <v>125</v>
      </c>
      <c r="AW140" s="14" t="s">
        <v>31</v>
      </c>
      <c r="AX140" s="14" t="s">
        <v>82</v>
      </c>
      <c r="AY140" s="216" t="s">
        <v>118</v>
      </c>
    </row>
    <row r="141" spans="1:65" s="2" customFormat="1" ht="55.5" customHeight="1">
      <c r="A141" s="33"/>
      <c r="B141" s="34"/>
      <c r="C141" s="181" t="s">
        <v>151</v>
      </c>
      <c r="D141" s="181" t="s">
        <v>120</v>
      </c>
      <c r="E141" s="182" t="s">
        <v>152</v>
      </c>
      <c r="F141" s="183" t="s">
        <v>153</v>
      </c>
      <c r="G141" s="184" t="s">
        <v>123</v>
      </c>
      <c r="H141" s="185">
        <v>10.5</v>
      </c>
      <c r="I141" s="186"/>
      <c r="J141" s="187">
        <f>ROUND(I141*H141,2)</f>
        <v>0</v>
      </c>
      <c r="K141" s="183" t="s">
        <v>124</v>
      </c>
      <c r="L141" s="38"/>
      <c r="M141" s="188" t="s">
        <v>1</v>
      </c>
      <c r="N141" s="189" t="s">
        <v>39</v>
      </c>
      <c r="O141" s="70"/>
      <c r="P141" s="190">
        <f>O141*H141</f>
        <v>0</v>
      </c>
      <c r="Q141" s="190">
        <v>0</v>
      </c>
      <c r="R141" s="190">
        <f>Q141*H141</f>
        <v>0</v>
      </c>
      <c r="S141" s="190">
        <v>0.316</v>
      </c>
      <c r="T141" s="191">
        <f>S141*H141</f>
        <v>3.3180000000000001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2" t="s">
        <v>125</v>
      </c>
      <c r="AT141" s="192" t="s">
        <v>120</v>
      </c>
      <c r="AU141" s="192" t="s">
        <v>84</v>
      </c>
      <c r="AY141" s="16" t="s">
        <v>118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6" t="s">
        <v>82</v>
      </c>
      <c r="BK141" s="193">
        <f>ROUND(I141*H141,2)</f>
        <v>0</v>
      </c>
      <c r="BL141" s="16" t="s">
        <v>125</v>
      </c>
      <c r="BM141" s="192" t="s">
        <v>154</v>
      </c>
    </row>
    <row r="142" spans="1:65" s="13" customFormat="1" ht="11.25">
      <c r="B142" s="194"/>
      <c r="C142" s="195"/>
      <c r="D142" s="196" t="s">
        <v>127</v>
      </c>
      <c r="E142" s="197" t="s">
        <v>1</v>
      </c>
      <c r="F142" s="198" t="s">
        <v>148</v>
      </c>
      <c r="G142" s="195"/>
      <c r="H142" s="199">
        <v>6.5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127</v>
      </c>
      <c r="AU142" s="205" t="s">
        <v>84</v>
      </c>
      <c r="AV142" s="13" t="s">
        <v>84</v>
      </c>
      <c r="AW142" s="13" t="s">
        <v>31</v>
      </c>
      <c r="AX142" s="13" t="s">
        <v>74</v>
      </c>
      <c r="AY142" s="205" t="s">
        <v>118</v>
      </c>
    </row>
    <row r="143" spans="1:65" s="13" customFormat="1" ht="11.25">
      <c r="B143" s="194"/>
      <c r="C143" s="195"/>
      <c r="D143" s="196" t="s">
        <v>127</v>
      </c>
      <c r="E143" s="197" t="s">
        <v>1</v>
      </c>
      <c r="F143" s="198" t="s">
        <v>149</v>
      </c>
      <c r="G143" s="195"/>
      <c r="H143" s="199">
        <v>4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127</v>
      </c>
      <c r="AU143" s="205" t="s">
        <v>84</v>
      </c>
      <c r="AV143" s="13" t="s">
        <v>84</v>
      </c>
      <c r="AW143" s="13" t="s">
        <v>31</v>
      </c>
      <c r="AX143" s="13" t="s">
        <v>74</v>
      </c>
      <c r="AY143" s="205" t="s">
        <v>118</v>
      </c>
    </row>
    <row r="144" spans="1:65" s="14" customFormat="1" ht="11.25">
      <c r="B144" s="206"/>
      <c r="C144" s="207"/>
      <c r="D144" s="196" t="s">
        <v>127</v>
      </c>
      <c r="E144" s="208" t="s">
        <v>1</v>
      </c>
      <c r="F144" s="209" t="s">
        <v>150</v>
      </c>
      <c r="G144" s="207"/>
      <c r="H144" s="210">
        <v>10.5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127</v>
      </c>
      <c r="AU144" s="216" t="s">
        <v>84</v>
      </c>
      <c r="AV144" s="14" t="s">
        <v>125</v>
      </c>
      <c r="AW144" s="14" t="s">
        <v>31</v>
      </c>
      <c r="AX144" s="14" t="s">
        <v>82</v>
      </c>
      <c r="AY144" s="216" t="s">
        <v>118</v>
      </c>
    </row>
    <row r="145" spans="1:65" s="2" customFormat="1" ht="48">
      <c r="A145" s="33"/>
      <c r="B145" s="34"/>
      <c r="C145" s="181" t="s">
        <v>155</v>
      </c>
      <c r="D145" s="181" t="s">
        <v>120</v>
      </c>
      <c r="E145" s="182" t="s">
        <v>156</v>
      </c>
      <c r="F145" s="183" t="s">
        <v>157</v>
      </c>
      <c r="G145" s="184" t="s">
        <v>158</v>
      </c>
      <c r="H145" s="185">
        <v>43.5</v>
      </c>
      <c r="I145" s="186"/>
      <c r="J145" s="187">
        <f>ROUND(I145*H145,2)</f>
        <v>0</v>
      </c>
      <c r="K145" s="183" t="s">
        <v>124</v>
      </c>
      <c r="L145" s="38"/>
      <c r="M145" s="188" t="s">
        <v>1</v>
      </c>
      <c r="N145" s="189" t="s">
        <v>39</v>
      </c>
      <c r="O145" s="70"/>
      <c r="P145" s="190">
        <f>O145*H145</f>
        <v>0</v>
      </c>
      <c r="Q145" s="190">
        <v>0</v>
      </c>
      <c r="R145" s="190">
        <f>Q145*H145</f>
        <v>0</v>
      </c>
      <c r="S145" s="190">
        <v>0.20499999999999999</v>
      </c>
      <c r="T145" s="191">
        <f>S145*H145</f>
        <v>8.9174999999999986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2" t="s">
        <v>125</v>
      </c>
      <c r="AT145" s="192" t="s">
        <v>120</v>
      </c>
      <c r="AU145" s="192" t="s">
        <v>84</v>
      </c>
      <c r="AY145" s="16" t="s">
        <v>118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6" t="s">
        <v>82</v>
      </c>
      <c r="BK145" s="193">
        <f>ROUND(I145*H145,2)</f>
        <v>0</v>
      </c>
      <c r="BL145" s="16" t="s">
        <v>125</v>
      </c>
      <c r="BM145" s="192" t="s">
        <v>159</v>
      </c>
    </row>
    <row r="146" spans="1:65" s="13" customFormat="1" ht="11.25">
      <c r="B146" s="194"/>
      <c r="C146" s="195"/>
      <c r="D146" s="196" t="s">
        <v>127</v>
      </c>
      <c r="E146" s="197" t="s">
        <v>1</v>
      </c>
      <c r="F146" s="198" t="s">
        <v>160</v>
      </c>
      <c r="G146" s="195"/>
      <c r="H146" s="199">
        <v>35.5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127</v>
      </c>
      <c r="AU146" s="205" t="s">
        <v>84</v>
      </c>
      <c r="AV146" s="13" t="s">
        <v>84</v>
      </c>
      <c r="AW146" s="13" t="s">
        <v>31</v>
      </c>
      <c r="AX146" s="13" t="s">
        <v>74</v>
      </c>
      <c r="AY146" s="205" t="s">
        <v>118</v>
      </c>
    </row>
    <row r="147" spans="1:65" s="13" customFormat="1" ht="11.25">
      <c r="B147" s="194"/>
      <c r="C147" s="195"/>
      <c r="D147" s="196" t="s">
        <v>127</v>
      </c>
      <c r="E147" s="197" t="s">
        <v>1</v>
      </c>
      <c r="F147" s="198" t="s">
        <v>161</v>
      </c>
      <c r="G147" s="195"/>
      <c r="H147" s="199">
        <v>8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127</v>
      </c>
      <c r="AU147" s="205" t="s">
        <v>84</v>
      </c>
      <c r="AV147" s="13" t="s">
        <v>84</v>
      </c>
      <c r="AW147" s="13" t="s">
        <v>31</v>
      </c>
      <c r="AX147" s="13" t="s">
        <v>74</v>
      </c>
      <c r="AY147" s="205" t="s">
        <v>118</v>
      </c>
    </row>
    <row r="148" spans="1:65" s="14" customFormat="1" ht="11.25">
      <c r="B148" s="206"/>
      <c r="C148" s="207"/>
      <c r="D148" s="196" t="s">
        <v>127</v>
      </c>
      <c r="E148" s="208" t="s">
        <v>1</v>
      </c>
      <c r="F148" s="209" t="s">
        <v>150</v>
      </c>
      <c r="G148" s="207"/>
      <c r="H148" s="210">
        <v>43.5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127</v>
      </c>
      <c r="AU148" s="216" t="s">
        <v>84</v>
      </c>
      <c r="AV148" s="14" t="s">
        <v>125</v>
      </c>
      <c r="AW148" s="14" t="s">
        <v>31</v>
      </c>
      <c r="AX148" s="14" t="s">
        <v>82</v>
      </c>
      <c r="AY148" s="216" t="s">
        <v>118</v>
      </c>
    </row>
    <row r="149" spans="1:65" s="2" customFormat="1" ht="24">
      <c r="A149" s="33"/>
      <c r="B149" s="34"/>
      <c r="C149" s="181" t="s">
        <v>162</v>
      </c>
      <c r="D149" s="181" t="s">
        <v>120</v>
      </c>
      <c r="E149" s="182" t="s">
        <v>163</v>
      </c>
      <c r="F149" s="183" t="s">
        <v>164</v>
      </c>
      <c r="G149" s="184" t="s">
        <v>165</v>
      </c>
      <c r="H149" s="185">
        <v>1</v>
      </c>
      <c r="I149" s="186"/>
      <c r="J149" s="187">
        <f>ROUND(I149*H149,2)</f>
        <v>0</v>
      </c>
      <c r="K149" s="183" t="s">
        <v>1</v>
      </c>
      <c r="L149" s="38"/>
      <c r="M149" s="188" t="s">
        <v>1</v>
      </c>
      <c r="N149" s="189" t="s">
        <v>39</v>
      </c>
      <c r="O149" s="70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2" t="s">
        <v>125</v>
      </c>
      <c r="AT149" s="192" t="s">
        <v>120</v>
      </c>
      <c r="AU149" s="192" t="s">
        <v>84</v>
      </c>
      <c r="AY149" s="16" t="s">
        <v>118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6" t="s">
        <v>82</v>
      </c>
      <c r="BK149" s="193">
        <f>ROUND(I149*H149,2)</f>
        <v>0</v>
      </c>
      <c r="BL149" s="16" t="s">
        <v>125</v>
      </c>
      <c r="BM149" s="192" t="s">
        <v>166</v>
      </c>
    </row>
    <row r="150" spans="1:65" s="2" customFormat="1" ht="48">
      <c r="A150" s="33"/>
      <c r="B150" s="34"/>
      <c r="C150" s="181" t="s">
        <v>167</v>
      </c>
      <c r="D150" s="181" t="s">
        <v>120</v>
      </c>
      <c r="E150" s="182" t="s">
        <v>168</v>
      </c>
      <c r="F150" s="183" t="s">
        <v>169</v>
      </c>
      <c r="G150" s="184" t="s">
        <v>170</v>
      </c>
      <c r="H150" s="185">
        <v>1</v>
      </c>
      <c r="I150" s="186"/>
      <c r="J150" s="187">
        <f>ROUND(I150*H150,2)</f>
        <v>0</v>
      </c>
      <c r="K150" s="183" t="s">
        <v>1</v>
      </c>
      <c r="L150" s="38"/>
      <c r="M150" s="188" t="s">
        <v>1</v>
      </c>
      <c r="N150" s="189" t="s">
        <v>39</v>
      </c>
      <c r="O150" s="70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2" t="s">
        <v>125</v>
      </c>
      <c r="AT150" s="192" t="s">
        <v>120</v>
      </c>
      <c r="AU150" s="192" t="s">
        <v>84</v>
      </c>
      <c r="AY150" s="16" t="s">
        <v>118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6" t="s">
        <v>82</v>
      </c>
      <c r="BK150" s="193">
        <f>ROUND(I150*H150,2)</f>
        <v>0</v>
      </c>
      <c r="BL150" s="16" t="s">
        <v>125</v>
      </c>
      <c r="BM150" s="192" t="s">
        <v>171</v>
      </c>
    </row>
    <row r="151" spans="1:65" s="2" customFormat="1" ht="24">
      <c r="A151" s="33"/>
      <c r="B151" s="34"/>
      <c r="C151" s="181" t="s">
        <v>172</v>
      </c>
      <c r="D151" s="181" t="s">
        <v>120</v>
      </c>
      <c r="E151" s="182" t="s">
        <v>173</v>
      </c>
      <c r="F151" s="183" t="s">
        <v>174</v>
      </c>
      <c r="G151" s="184" t="s">
        <v>165</v>
      </c>
      <c r="H151" s="185">
        <v>1</v>
      </c>
      <c r="I151" s="186"/>
      <c r="J151" s="187">
        <f>ROUND(I151*H151,2)</f>
        <v>0</v>
      </c>
      <c r="K151" s="183" t="s">
        <v>1</v>
      </c>
      <c r="L151" s="38"/>
      <c r="M151" s="188" t="s">
        <v>1</v>
      </c>
      <c r="N151" s="189" t="s">
        <v>39</v>
      </c>
      <c r="O151" s="70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2" t="s">
        <v>125</v>
      </c>
      <c r="AT151" s="192" t="s">
        <v>120</v>
      </c>
      <c r="AU151" s="192" t="s">
        <v>84</v>
      </c>
      <c r="AY151" s="16" t="s">
        <v>118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6" t="s">
        <v>82</v>
      </c>
      <c r="BK151" s="193">
        <f>ROUND(I151*H151,2)</f>
        <v>0</v>
      </c>
      <c r="BL151" s="16" t="s">
        <v>125</v>
      </c>
      <c r="BM151" s="192" t="s">
        <v>175</v>
      </c>
    </row>
    <row r="152" spans="1:65" s="2" customFormat="1" ht="33" customHeight="1">
      <c r="A152" s="33"/>
      <c r="B152" s="34"/>
      <c r="C152" s="181" t="s">
        <v>176</v>
      </c>
      <c r="D152" s="181" t="s">
        <v>120</v>
      </c>
      <c r="E152" s="182" t="s">
        <v>177</v>
      </c>
      <c r="F152" s="183" t="s">
        <v>178</v>
      </c>
      <c r="G152" s="184" t="s">
        <v>123</v>
      </c>
      <c r="H152" s="185">
        <v>361</v>
      </c>
      <c r="I152" s="186"/>
      <c r="J152" s="187">
        <f>ROUND(I152*H152,2)</f>
        <v>0</v>
      </c>
      <c r="K152" s="183" t="s">
        <v>124</v>
      </c>
      <c r="L152" s="38"/>
      <c r="M152" s="188" t="s">
        <v>1</v>
      </c>
      <c r="N152" s="189" t="s">
        <v>39</v>
      </c>
      <c r="O152" s="70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2" t="s">
        <v>125</v>
      </c>
      <c r="AT152" s="192" t="s">
        <v>120</v>
      </c>
      <c r="AU152" s="192" t="s">
        <v>84</v>
      </c>
      <c r="AY152" s="16" t="s">
        <v>118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6" t="s">
        <v>82</v>
      </c>
      <c r="BK152" s="193">
        <f>ROUND(I152*H152,2)</f>
        <v>0</v>
      </c>
      <c r="BL152" s="16" t="s">
        <v>125</v>
      </c>
      <c r="BM152" s="192" t="s">
        <v>179</v>
      </c>
    </row>
    <row r="153" spans="1:65" s="12" customFormat="1" ht="22.9" customHeight="1">
      <c r="B153" s="165"/>
      <c r="C153" s="166"/>
      <c r="D153" s="167" t="s">
        <v>73</v>
      </c>
      <c r="E153" s="179" t="s">
        <v>139</v>
      </c>
      <c r="F153" s="179" t="s">
        <v>180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SUM(P154:P175)</f>
        <v>0</v>
      </c>
      <c r="Q153" s="173"/>
      <c r="R153" s="174">
        <f>SUM(R154:R175)</f>
        <v>237.72705400000004</v>
      </c>
      <c r="S153" s="173"/>
      <c r="T153" s="175">
        <f>SUM(T154:T175)</f>
        <v>0</v>
      </c>
      <c r="AR153" s="176" t="s">
        <v>82</v>
      </c>
      <c r="AT153" s="177" t="s">
        <v>73</v>
      </c>
      <c r="AU153" s="177" t="s">
        <v>82</v>
      </c>
      <c r="AY153" s="176" t="s">
        <v>118</v>
      </c>
      <c r="BK153" s="178">
        <f>SUM(BK154:BK175)</f>
        <v>0</v>
      </c>
    </row>
    <row r="154" spans="1:65" s="2" customFormat="1" ht="36">
      <c r="A154" s="33"/>
      <c r="B154" s="34"/>
      <c r="C154" s="181" t="s">
        <v>181</v>
      </c>
      <c r="D154" s="181" t="s">
        <v>120</v>
      </c>
      <c r="E154" s="182" t="s">
        <v>182</v>
      </c>
      <c r="F154" s="183" t="s">
        <v>183</v>
      </c>
      <c r="G154" s="184" t="s">
        <v>123</v>
      </c>
      <c r="H154" s="185">
        <v>330</v>
      </c>
      <c r="I154" s="186"/>
      <c r="J154" s="187">
        <f>ROUND(I154*H154,2)</f>
        <v>0</v>
      </c>
      <c r="K154" s="183" t="s">
        <v>124</v>
      </c>
      <c r="L154" s="38"/>
      <c r="M154" s="188" t="s">
        <v>1</v>
      </c>
      <c r="N154" s="189" t="s">
        <v>39</v>
      </c>
      <c r="O154" s="70"/>
      <c r="P154" s="190">
        <f>O154*H154</f>
        <v>0</v>
      </c>
      <c r="Q154" s="190">
        <v>0.19900000000000001</v>
      </c>
      <c r="R154" s="190">
        <f>Q154*H154</f>
        <v>65.67</v>
      </c>
      <c r="S154" s="190">
        <v>0</v>
      </c>
      <c r="T154" s="19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2" t="s">
        <v>125</v>
      </c>
      <c r="AT154" s="192" t="s">
        <v>120</v>
      </c>
      <c r="AU154" s="192" t="s">
        <v>84</v>
      </c>
      <c r="AY154" s="16" t="s">
        <v>118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6" t="s">
        <v>82</v>
      </c>
      <c r="BK154" s="193">
        <f>ROUND(I154*H154,2)</f>
        <v>0</v>
      </c>
      <c r="BL154" s="16" t="s">
        <v>125</v>
      </c>
      <c r="BM154" s="192" t="s">
        <v>184</v>
      </c>
    </row>
    <row r="155" spans="1:65" s="2" customFormat="1" ht="36">
      <c r="A155" s="33"/>
      <c r="B155" s="34"/>
      <c r="C155" s="181" t="s">
        <v>185</v>
      </c>
      <c r="D155" s="181" t="s">
        <v>120</v>
      </c>
      <c r="E155" s="182" t="s">
        <v>186</v>
      </c>
      <c r="F155" s="183" t="s">
        <v>187</v>
      </c>
      <c r="G155" s="184" t="s">
        <v>123</v>
      </c>
      <c r="H155" s="185">
        <v>330</v>
      </c>
      <c r="I155" s="186"/>
      <c r="J155" s="187">
        <f>ROUND(I155*H155,2)</f>
        <v>0</v>
      </c>
      <c r="K155" s="183" t="s">
        <v>124</v>
      </c>
      <c r="L155" s="38"/>
      <c r="M155" s="188" t="s">
        <v>1</v>
      </c>
      <c r="N155" s="189" t="s">
        <v>39</v>
      </c>
      <c r="O155" s="70"/>
      <c r="P155" s="190">
        <f>O155*H155</f>
        <v>0</v>
      </c>
      <c r="Q155" s="190">
        <v>0.29699999999999999</v>
      </c>
      <c r="R155" s="190">
        <f>Q155*H155</f>
        <v>98.009999999999991</v>
      </c>
      <c r="S155" s="190">
        <v>0</v>
      </c>
      <c r="T155" s="19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2" t="s">
        <v>125</v>
      </c>
      <c r="AT155" s="192" t="s">
        <v>120</v>
      </c>
      <c r="AU155" s="192" t="s">
        <v>84</v>
      </c>
      <c r="AY155" s="16" t="s">
        <v>118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6" t="s">
        <v>82</v>
      </c>
      <c r="BK155" s="193">
        <f>ROUND(I155*H155,2)</f>
        <v>0</v>
      </c>
      <c r="BL155" s="16" t="s">
        <v>125</v>
      </c>
      <c r="BM155" s="192" t="s">
        <v>188</v>
      </c>
    </row>
    <row r="156" spans="1:65" s="13" customFormat="1" ht="11.25">
      <c r="B156" s="194"/>
      <c r="C156" s="195"/>
      <c r="D156" s="196" t="s">
        <v>127</v>
      </c>
      <c r="E156" s="197" t="s">
        <v>1</v>
      </c>
      <c r="F156" s="198" t="s">
        <v>189</v>
      </c>
      <c r="G156" s="195"/>
      <c r="H156" s="199">
        <v>330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127</v>
      </c>
      <c r="AU156" s="205" t="s">
        <v>84</v>
      </c>
      <c r="AV156" s="13" t="s">
        <v>84</v>
      </c>
      <c r="AW156" s="13" t="s">
        <v>31</v>
      </c>
      <c r="AX156" s="13" t="s">
        <v>82</v>
      </c>
      <c r="AY156" s="205" t="s">
        <v>118</v>
      </c>
    </row>
    <row r="157" spans="1:65" s="2" customFormat="1" ht="36">
      <c r="A157" s="33"/>
      <c r="B157" s="34"/>
      <c r="C157" s="181" t="s">
        <v>8</v>
      </c>
      <c r="D157" s="181" t="s">
        <v>120</v>
      </c>
      <c r="E157" s="182" t="s">
        <v>190</v>
      </c>
      <c r="F157" s="183" t="s">
        <v>191</v>
      </c>
      <c r="G157" s="184" t="s">
        <v>123</v>
      </c>
      <c r="H157" s="185">
        <v>10.5</v>
      </c>
      <c r="I157" s="186"/>
      <c r="J157" s="187">
        <f>ROUND(I157*H157,2)</f>
        <v>0</v>
      </c>
      <c r="K157" s="183" t="s">
        <v>124</v>
      </c>
      <c r="L157" s="38"/>
      <c r="M157" s="188" t="s">
        <v>1</v>
      </c>
      <c r="N157" s="189" t="s">
        <v>39</v>
      </c>
      <c r="O157" s="70"/>
      <c r="P157" s="190">
        <f>O157*H157</f>
        <v>0</v>
      </c>
      <c r="Q157" s="190">
        <v>0.34499999999999997</v>
      </c>
      <c r="R157" s="190">
        <f>Q157*H157</f>
        <v>3.6224999999999996</v>
      </c>
      <c r="S157" s="190">
        <v>0</v>
      </c>
      <c r="T157" s="19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2" t="s">
        <v>125</v>
      </c>
      <c r="AT157" s="192" t="s">
        <v>120</v>
      </c>
      <c r="AU157" s="192" t="s">
        <v>84</v>
      </c>
      <c r="AY157" s="16" t="s">
        <v>118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6" t="s">
        <v>82</v>
      </c>
      <c r="BK157" s="193">
        <f>ROUND(I157*H157,2)</f>
        <v>0</v>
      </c>
      <c r="BL157" s="16" t="s">
        <v>125</v>
      </c>
      <c r="BM157" s="192" t="s">
        <v>192</v>
      </c>
    </row>
    <row r="158" spans="1:65" s="13" customFormat="1" ht="11.25">
      <c r="B158" s="194"/>
      <c r="C158" s="195"/>
      <c r="D158" s="196" t="s">
        <v>127</v>
      </c>
      <c r="E158" s="197" t="s">
        <v>1</v>
      </c>
      <c r="F158" s="198" t="s">
        <v>193</v>
      </c>
      <c r="G158" s="195"/>
      <c r="H158" s="199">
        <v>6.5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127</v>
      </c>
      <c r="AU158" s="205" t="s">
        <v>84</v>
      </c>
      <c r="AV158" s="13" t="s">
        <v>84</v>
      </c>
      <c r="AW158" s="13" t="s">
        <v>31</v>
      </c>
      <c r="AX158" s="13" t="s">
        <v>74</v>
      </c>
      <c r="AY158" s="205" t="s">
        <v>118</v>
      </c>
    </row>
    <row r="159" spans="1:65" s="13" customFormat="1" ht="11.25">
      <c r="B159" s="194"/>
      <c r="C159" s="195"/>
      <c r="D159" s="196" t="s">
        <v>127</v>
      </c>
      <c r="E159" s="197" t="s">
        <v>1</v>
      </c>
      <c r="F159" s="198" t="s">
        <v>149</v>
      </c>
      <c r="G159" s="195"/>
      <c r="H159" s="199">
        <v>4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127</v>
      </c>
      <c r="AU159" s="205" t="s">
        <v>84</v>
      </c>
      <c r="AV159" s="13" t="s">
        <v>84</v>
      </c>
      <c r="AW159" s="13" t="s">
        <v>31</v>
      </c>
      <c r="AX159" s="13" t="s">
        <v>74</v>
      </c>
      <c r="AY159" s="205" t="s">
        <v>118</v>
      </c>
    </row>
    <row r="160" spans="1:65" s="14" customFormat="1" ht="11.25">
      <c r="B160" s="206"/>
      <c r="C160" s="207"/>
      <c r="D160" s="196" t="s">
        <v>127</v>
      </c>
      <c r="E160" s="208" t="s">
        <v>1</v>
      </c>
      <c r="F160" s="209" t="s">
        <v>150</v>
      </c>
      <c r="G160" s="207"/>
      <c r="H160" s="210">
        <v>10.5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127</v>
      </c>
      <c r="AU160" s="216" t="s">
        <v>84</v>
      </c>
      <c r="AV160" s="14" t="s">
        <v>125</v>
      </c>
      <c r="AW160" s="14" t="s">
        <v>31</v>
      </c>
      <c r="AX160" s="14" t="s">
        <v>82</v>
      </c>
      <c r="AY160" s="216" t="s">
        <v>118</v>
      </c>
    </row>
    <row r="161" spans="1:65" s="2" customFormat="1" ht="44.25" customHeight="1">
      <c r="A161" s="33"/>
      <c r="B161" s="34"/>
      <c r="C161" s="181" t="s">
        <v>194</v>
      </c>
      <c r="D161" s="181" t="s">
        <v>120</v>
      </c>
      <c r="E161" s="182" t="s">
        <v>195</v>
      </c>
      <c r="F161" s="183" t="s">
        <v>196</v>
      </c>
      <c r="G161" s="184" t="s">
        <v>123</v>
      </c>
      <c r="H161" s="185">
        <v>10.5</v>
      </c>
      <c r="I161" s="186"/>
      <c r="J161" s="187">
        <f>ROUND(I161*H161,2)</f>
        <v>0</v>
      </c>
      <c r="K161" s="183" t="s">
        <v>124</v>
      </c>
      <c r="L161" s="38"/>
      <c r="M161" s="188" t="s">
        <v>1</v>
      </c>
      <c r="N161" s="189" t="s">
        <v>39</v>
      </c>
      <c r="O161" s="70"/>
      <c r="P161" s="190">
        <f>O161*H161</f>
        <v>0</v>
      </c>
      <c r="Q161" s="190">
        <v>0.26375999999999999</v>
      </c>
      <c r="R161" s="190">
        <f>Q161*H161</f>
        <v>2.7694799999999997</v>
      </c>
      <c r="S161" s="190">
        <v>0</v>
      </c>
      <c r="T161" s="19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2" t="s">
        <v>125</v>
      </c>
      <c r="AT161" s="192" t="s">
        <v>120</v>
      </c>
      <c r="AU161" s="192" t="s">
        <v>84</v>
      </c>
      <c r="AY161" s="16" t="s">
        <v>118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6" t="s">
        <v>82</v>
      </c>
      <c r="BK161" s="193">
        <f>ROUND(I161*H161,2)</f>
        <v>0</v>
      </c>
      <c r="BL161" s="16" t="s">
        <v>125</v>
      </c>
      <c r="BM161" s="192" t="s">
        <v>197</v>
      </c>
    </row>
    <row r="162" spans="1:65" s="2" customFormat="1" ht="44.25" customHeight="1">
      <c r="A162" s="33"/>
      <c r="B162" s="34"/>
      <c r="C162" s="181" t="s">
        <v>198</v>
      </c>
      <c r="D162" s="181" t="s">
        <v>120</v>
      </c>
      <c r="E162" s="182" t="s">
        <v>199</v>
      </c>
      <c r="F162" s="183" t="s">
        <v>200</v>
      </c>
      <c r="G162" s="184" t="s">
        <v>123</v>
      </c>
      <c r="H162" s="185">
        <v>10.5</v>
      </c>
      <c r="I162" s="186"/>
      <c r="J162" s="187">
        <f>ROUND(I162*H162,2)</f>
        <v>0</v>
      </c>
      <c r="K162" s="183" t="s">
        <v>124</v>
      </c>
      <c r="L162" s="38"/>
      <c r="M162" s="188" t="s">
        <v>1</v>
      </c>
      <c r="N162" s="189" t="s">
        <v>39</v>
      </c>
      <c r="O162" s="70"/>
      <c r="P162" s="190">
        <f>O162*H162</f>
        <v>0</v>
      </c>
      <c r="Q162" s="190">
        <v>0.12966</v>
      </c>
      <c r="R162" s="190">
        <f>Q162*H162</f>
        <v>1.3614299999999999</v>
      </c>
      <c r="S162" s="190">
        <v>0</v>
      </c>
      <c r="T162" s="19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2" t="s">
        <v>125</v>
      </c>
      <c r="AT162" s="192" t="s">
        <v>120</v>
      </c>
      <c r="AU162" s="192" t="s">
        <v>84</v>
      </c>
      <c r="AY162" s="16" t="s">
        <v>118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6" t="s">
        <v>82</v>
      </c>
      <c r="BK162" s="193">
        <f>ROUND(I162*H162,2)</f>
        <v>0</v>
      </c>
      <c r="BL162" s="16" t="s">
        <v>125</v>
      </c>
      <c r="BM162" s="192" t="s">
        <v>201</v>
      </c>
    </row>
    <row r="163" spans="1:65" s="2" customFormat="1" ht="78" customHeight="1">
      <c r="A163" s="33"/>
      <c r="B163" s="34"/>
      <c r="C163" s="181" t="s">
        <v>202</v>
      </c>
      <c r="D163" s="181" t="s">
        <v>120</v>
      </c>
      <c r="E163" s="182" t="s">
        <v>203</v>
      </c>
      <c r="F163" s="183" t="s">
        <v>204</v>
      </c>
      <c r="G163" s="184" t="s">
        <v>123</v>
      </c>
      <c r="H163" s="185">
        <v>6</v>
      </c>
      <c r="I163" s="186"/>
      <c r="J163" s="187">
        <f>ROUND(I163*H163,2)</f>
        <v>0</v>
      </c>
      <c r="K163" s="183" t="s">
        <v>124</v>
      </c>
      <c r="L163" s="38"/>
      <c r="M163" s="188" t="s">
        <v>1</v>
      </c>
      <c r="N163" s="189" t="s">
        <v>39</v>
      </c>
      <c r="O163" s="70"/>
      <c r="P163" s="190">
        <f>O163*H163</f>
        <v>0</v>
      </c>
      <c r="Q163" s="190">
        <v>8.4250000000000005E-2</v>
      </c>
      <c r="R163" s="190">
        <f>Q163*H163</f>
        <v>0.50550000000000006</v>
      </c>
      <c r="S163" s="190">
        <v>0</v>
      </c>
      <c r="T163" s="19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2" t="s">
        <v>125</v>
      </c>
      <c r="AT163" s="192" t="s">
        <v>120</v>
      </c>
      <c r="AU163" s="192" t="s">
        <v>84</v>
      </c>
      <c r="AY163" s="16" t="s">
        <v>118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6" t="s">
        <v>82</v>
      </c>
      <c r="BK163" s="193">
        <f>ROUND(I163*H163,2)</f>
        <v>0</v>
      </c>
      <c r="BL163" s="16" t="s">
        <v>125</v>
      </c>
      <c r="BM163" s="192" t="s">
        <v>205</v>
      </c>
    </row>
    <row r="164" spans="1:65" s="13" customFormat="1" ht="11.25">
      <c r="B164" s="194"/>
      <c r="C164" s="195"/>
      <c r="D164" s="196" t="s">
        <v>127</v>
      </c>
      <c r="E164" s="197" t="s">
        <v>1</v>
      </c>
      <c r="F164" s="198" t="s">
        <v>128</v>
      </c>
      <c r="G164" s="195"/>
      <c r="H164" s="199">
        <v>6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127</v>
      </c>
      <c r="AU164" s="205" t="s">
        <v>84</v>
      </c>
      <c r="AV164" s="13" t="s">
        <v>84</v>
      </c>
      <c r="AW164" s="13" t="s">
        <v>31</v>
      </c>
      <c r="AX164" s="13" t="s">
        <v>82</v>
      </c>
      <c r="AY164" s="205" t="s">
        <v>118</v>
      </c>
    </row>
    <row r="165" spans="1:65" s="2" customFormat="1" ht="24">
      <c r="A165" s="33"/>
      <c r="B165" s="34"/>
      <c r="C165" s="217" t="s">
        <v>206</v>
      </c>
      <c r="D165" s="217" t="s">
        <v>207</v>
      </c>
      <c r="E165" s="218" t="s">
        <v>208</v>
      </c>
      <c r="F165" s="219" t="s">
        <v>209</v>
      </c>
      <c r="G165" s="220" t="s">
        <v>123</v>
      </c>
      <c r="H165" s="221">
        <v>2.06</v>
      </c>
      <c r="I165" s="222"/>
      <c r="J165" s="223">
        <f>ROUND(I165*H165,2)</f>
        <v>0</v>
      </c>
      <c r="K165" s="219" t="s">
        <v>124</v>
      </c>
      <c r="L165" s="224"/>
      <c r="M165" s="225" t="s">
        <v>1</v>
      </c>
      <c r="N165" s="226" t="s">
        <v>39</v>
      </c>
      <c r="O165" s="70"/>
      <c r="P165" s="190">
        <f>O165*H165</f>
        <v>0</v>
      </c>
      <c r="Q165" s="190">
        <v>0.13</v>
      </c>
      <c r="R165" s="190">
        <f>Q165*H165</f>
        <v>0.26780000000000004</v>
      </c>
      <c r="S165" s="190">
        <v>0</v>
      </c>
      <c r="T165" s="19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2" t="s">
        <v>155</v>
      </c>
      <c r="AT165" s="192" t="s">
        <v>207</v>
      </c>
      <c r="AU165" s="192" t="s">
        <v>84</v>
      </c>
      <c r="AY165" s="16" t="s">
        <v>118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6" t="s">
        <v>82</v>
      </c>
      <c r="BK165" s="193">
        <f>ROUND(I165*H165,2)</f>
        <v>0</v>
      </c>
      <c r="BL165" s="16" t="s">
        <v>125</v>
      </c>
      <c r="BM165" s="192" t="s">
        <v>210</v>
      </c>
    </row>
    <row r="166" spans="1:65" s="13" customFormat="1" ht="11.25">
      <c r="B166" s="194"/>
      <c r="C166" s="195"/>
      <c r="D166" s="196" t="s">
        <v>127</v>
      </c>
      <c r="E166" s="197" t="s">
        <v>1</v>
      </c>
      <c r="F166" s="198" t="s">
        <v>211</v>
      </c>
      <c r="G166" s="195"/>
      <c r="H166" s="199">
        <v>2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127</v>
      </c>
      <c r="AU166" s="205" t="s">
        <v>84</v>
      </c>
      <c r="AV166" s="13" t="s">
        <v>84</v>
      </c>
      <c r="AW166" s="13" t="s">
        <v>31</v>
      </c>
      <c r="AX166" s="13" t="s">
        <v>82</v>
      </c>
      <c r="AY166" s="205" t="s">
        <v>118</v>
      </c>
    </row>
    <row r="167" spans="1:65" s="13" customFormat="1" ht="11.25">
      <c r="B167" s="194"/>
      <c r="C167" s="195"/>
      <c r="D167" s="196" t="s">
        <v>127</v>
      </c>
      <c r="E167" s="195"/>
      <c r="F167" s="198" t="s">
        <v>212</v>
      </c>
      <c r="G167" s="195"/>
      <c r="H167" s="199">
        <v>2.06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127</v>
      </c>
      <c r="AU167" s="205" t="s">
        <v>84</v>
      </c>
      <c r="AV167" s="13" t="s">
        <v>84</v>
      </c>
      <c r="AW167" s="13" t="s">
        <v>4</v>
      </c>
      <c r="AX167" s="13" t="s">
        <v>82</v>
      </c>
      <c r="AY167" s="205" t="s">
        <v>118</v>
      </c>
    </row>
    <row r="168" spans="1:65" s="2" customFormat="1" ht="78" customHeight="1">
      <c r="A168" s="33"/>
      <c r="B168" s="34"/>
      <c r="C168" s="181" t="s">
        <v>213</v>
      </c>
      <c r="D168" s="181" t="s">
        <v>120</v>
      </c>
      <c r="E168" s="182" t="s">
        <v>214</v>
      </c>
      <c r="F168" s="183" t="s">
        <v>215</v>
      </c>
      <c r="G168" s="184" t="s">
        <v>123</v>
      </c>
      <c r="H168" s="185">
        <v>330</v>
      </c>
      <c r="I168" s="186"/>
      <c r="J168" s="187">
        <f>ROUND(I168*H168,2)</f>
        <v>0</v>
      </c>
      <c r="K168" s="183" t="s">
        <v>124</v>
      </c>
      <c r="L168" s="38"/>
      <c r="M168" s="188" t="s">
        <v>1</v>
      </c>
      <c r="N168" s="189" t="s">
        <v>39</v>
      </c>
      <c r="O168" s="70"/>
      <c r="P168" s="190">
        <f>O168*H168</f>
        <v>0</v>
      </c>
      <c r="Q168" s="190">
        <v>8.4250000000000005E-2</v>
      </c>
      <c r="R168" s="190">
        <f>Q168*H168</f>
        <v>27.802500000000002</v>
      </c>
      <c r="S168" s="190">
        <v>0</v>
      </c>
      <c r="T168" s="19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2" t="s">
        <v>125</v>
      </c>
      <c r="AT168" s="192" t="s">
        <v>120</v>
      </c>
      <c r="AU168" s="192" t="s">
        <v>84</v>
      </c>
      <c r="AY168" s="16" t="s">
        <v>118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6" t="s">
        <v>82</v>
      </c>
      <c r="BK168" s="193">
        <f>ROUND(I168*H168,2)</f>
        <v>0</v>
      </c>
      <c r="BL168" s="16" t="s">
        <v>125</v>
      </c>
      <c r="BM168" s="192" t="s">
        <v>216</v>
      </c>
    </row>
    <row r="169" spans="1:65" s="13" customFormat="1" ht="11.25">
      <c r="B169" s="194"/>
      <c r="C169" s="195"/>
      <c r="D169" s="196" t="s">
        <v>127</v>
      </c>
      <c r="E169" s="197" t="s">
        <v>1</v>
      </c>
      <c r="F169" s="198" t="s">
        <v>189</v>
      </c>
      <c r="G169" s="195"/>
      <c r="H169" s="199">
        <v>330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127</v>
      </c>
      <c r="AU169" s="205" t="s">
        <v>84</v>
      </c>
      <c r="AV169" s="13" t="s">
        <v>84</v>
      </c>
      <c r="AW169" s="13" t="s">
        <v>31</v>
      </c>
      <c r="AX169" s="13" t="s">
        <v>82</v>
      </c>
      <c r="AY169" s="205" t="s">
        <v>118</v>
      </c>
    </row>
    <row r="170" spans="1:65" s="2" customFormat="1" ht="16.5" customHeight="1">
      <c r="A170" s="33"/>
      <c r="B170" s="34"/>
      <c r="C170" s="217" t="s">
        <v>7</v>
      </c>
      <c r="D170" s="217" t="s">
        <v>207</v>
      </c>
      <c r="E170" s="218" t="s">
        <v>217</v>
      </c>
      <c r="F170" s="219" t="s">
        <v>218</v>
      </c>
      <c r="G170" s="220" t="s">
        <v>123</v>
      </c>
      <c r="H170" s="221">
        <v>330.06799999999998</v>
      </c>
      <c r="I170" s="222"/>
      <c r="J170" s="223">
        <f>ROUND(I170*H170,2)</f>
        <v>0</v>
      </c>
      <c r="K170" s="219" t="s">
        <v>124</v>
      </c>
      <c r="L170" s="224"/>
      <c r="M170" s="225" t="s">
        <v>1</v>
      </c>
      <c r="N170" s="226" t="s">
        <v>39</v>
      </c>
      <c r="O170" s="70"/>
      <c r="P170" s="190">
        <f>O170*H170</f>
        <v>0</v>
      </c>
      <c r="Q170" s="190">
        <v>0.113</v>
      </c>
      <c r="R170" s="190">
        <f>Q170*H170</f>
        <v>37.297683999999997</v>
      </c>
      <c r="S170" s="190">
        <v>0</v>
      </c>
      <c r="T170" s="19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2" t="s">
        <v>155</v>
      </c>
      <c r="AT170" s="192" t="s">
        <v>207</v>
      </c>
      <c r="AU170" s="192" t="s">
        <v>84</v>
      </c>
      <c r="AY170" s="16" t="s">
        <v>118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6" t="s">
        <v>82</v>
      </c>
      <c r="BK170" s="193">
        <f>ROUND(I170*H170,2)</f>
        <v>0</v>
      </c>
      <c r="BL170" s="16" t="s">
        <v>125</v>
      </c>
      <c r="BM170" s="192" t="s">
        <v>219</v>
      </c>
    </row>
    <row r="171" spans="1:65" s="13" customFormat="1" ht="11.25">
      <c r="B171" s="194"/>
      <c r="C171" s="195"/>
      <c r="D171" s="196" t="s">
        <v>127</v>
      </c>
      <c r="E171" s="197" t="s">
        <v>1</v>
      </c>
      <c r="F171" s="198" t="s">
        <v>220</v>
      </c>
      <c r="G171" s="195"/>
      <c r="H171" s="199">
        <v>326.8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127</v>
      </c>
      <c r="AU171" s="205" t="s">
        <v>84</v>
      </c>
      <c r="AV171" s="13" t="s">
        <v>84</v>
      </c>
      <c r="AW171" s="13" t="s">
        <v>31</v>
      </c>
      <c r="AX171" s="13" t="s">
        <v>82</v>
      </c>
      <c r="AY171" s="205" t="s">
        <v>118</v>
      </c>
    </row>
    <row r="172" spans="1:65" s="13" customFormat="1" ht="11.25">
      <c r="B172" s="194"/>
      <c r="C172" s="195"/>
      <c r="D172" s="196" t="s">
        <v>127</v>
      </c>
      <c r="E172" s="195"/>
      <c r="F172" s="198" t="s">
        <v>221</v>
      </c>
      <c r="G172" s="195"/>
      <c r="H172" s="199">
        <v>330.06799999999998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127</v>
      </c>
      <c r="AU172" s="205" t="s">
        <v>84</v>
      </c>
      <c r="AV172" s="13" t="s">
        <v>84</v>
      </c>
      <c r="AW172" s="13" t="s">
        <v>4</v>
      </c>
      <c r="AX172" s="13" t="s">
        <v>82</v>
      </c>
      <c r="AY172" s="205" t="s">
        <v>118</v>
      </c>
    </row>
    <row r="173" spans="1:65" s="2" customFormat="1" ht="24">
      <c r="A173" s="33"/>
      <c r="B173" s="34"/>
      <c r="C173" s="217" t="s">
        <v>222</v>
      </c>
      <c r="D173" s="217" t="s">
        <v>207</v>
      </c>
      <c r="E173" s="218" t="s">
        <v>208</v>
      </c>
      <c r="F173" s="219" t="s">
        <v>209</v>
      </c>
      <c r="G173" s="220" t="s">
        <v>123</v>
      </c>
      <c r="H173" s="221">
        <v>3.2320000000000002</v>
      </c>
      <c r="I173" s="222"/>
      <c r="J173" s="223">
        <f>ROUND(I173*H173,2)</f>
        <v>0</v>
      </c>
      <c r="K173" s="219" t="s">
        <v>124</v>
      </c>
      <c r="L173" s="224"/>
      <c r="M173" s="225" t="s">
        <v>1</v>
      </c>
      <c r="N173" s="226" t="s">
        <v>39</v>
      </c>
      <c r="O173" s="70"/>
      <c r="P173" s="190">
        <f>O173*H173</f>
        <v>0</v>
      </c>
      <c r="Q173" s="190">
        <v>0.13</v>
      </c>
      <c r="R173" s="190">
        <f>Q173*H173</f>
        <v>0.42016000000000003</v>
      </c>
      <c r="S173" s="190">
        <v>0</v>
      </c>
      <c r="T173" s="19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2" t="s">
        <v>155</v>
      </c>
      <c r="AT173" s="192" t="s">
        <v>207</v>
      </c>
      <c r="AU173" s="192" t="s">
        <v>84</v>
      </c>
      <c r="AY173" s="16" t="s">
        <v>118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6" t="s">
        <v>82</v>
      </c>
      <c r="BK173" s="193">
        <f>ROUND(I173*H173,2)</f>
        <v>0</v>
      </c>
      <c r="BL173" s="16" t="s">
        <v>125</v>
      </c>
      <c r="BM173" s="192" t="s">
        <v>223</v>
      </c>
    </row>
    <row r="174" spans="1:65" s="13" customFormat="1" ht="11.25">
      <c r="B174" s="194"/>
      <c r="C174" s="195"/>
      <c r="D174" s="196" t="s">
        <v>127</v>
      </c>
      <c r="E174" s="197" t="s">
        <v>1</v>
      </c>
      <c r="F174" s="198" t="s">
        <v>224</v>
      </c>
      <c r="G174" s="195"/>
      <c r="H174" s="199">
        <v>3.2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127</v>
      </c>
      <c r="AU174" s="205" t="s">
        <v>84</v>
      </c>
      <c r="AV174" s="13" t="s">
        <v>84</v>
      </c>
      <c r="AW174" s="13" t="s">
        <v>31</v>
      </c>
      <c r="AX174" s="13" t="s">
        <v>82</v>
      </c>
      <c r="AY174" s="205" t="s">
        <v>118</v>
      </c>
    </row>
    <row r="175" spans="1:65" s="13" customFormat="1" ht="11.25">
      <c r="B175" s="194"/>
      <c r="C175" s="195"/>
      <c r="D175" s="196" t="s">
        <v>127</v>
      </c>
      <c r="E175" s="195"/>
      <c r="F175" s="198" t="s">
        <v>225</v>
      </c>
      <c r="G175" s="195"/>
      <c r="H175" s="199">
        <v>3.2320000000000002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127</v>
      </c>
      <c r="AU175" s="205" t="s">
        <v>84</v>
      </c>
      <c r="AV175" s="13" t="s">
        <v>84</v>
      </c>
      <c r="AW175" s="13" t="s">
        <v>4</v>
      </c>
      <c r="AX175" s="13" t="s">
        <v>82</v>
      </c>
      <c r="AY175" s="205" t="s">
        <v>118</v>
      </c>
    </row>
    <row r="176" spans="1:65" s="12" customFormat="1" ht="22.9" customHeight="1">
      <c r="B176" s="165"/>
      <c r="C176" s="166"/>
      <c r="D176" s="167" t="s">
        <v>73</v>
      </c>
      <c r="E176" s="179" t="s">
        <v>162</v>
      </c>
      <c r="F176" s="179" t="s">
        <v>226</v>
      </c>
      <c r="G176" s="166"/>
      <c r="H176" s="166"/>
      <c r="I176" s="169"/>
      <c r="J176" s="180">
        <f>BK176</f>
        <v>0</v>
      </c>
      <c r="K176" s="166"/>
      <c r="L176" s="171"/>
      <c r="M176" s="172"/>
      <c r="N176" s="173"/>
      <c r="O176" s="173"/>
      <c r="P176" s="174">
        <f>SUM(P177:P226)</f>
        <v>0</v>
      </c>
      <c r="Q176" s="173"/>
      <c r="R176" s="174">
        <f>SUM(R177:R226)</f>
        <v>99.916513719999998</v>
      </c>
      <c r="S176" s="173"/>
      <c r="T176" s="175">
        <f>SUM(T177:T226)</f>
        <v>1.296</v>
      </c>
      <c r="AR176" s="176" t="s">
        <v>82</v>
      </c>
      <c r="AT176" s="177" t="s">
        <v>73</v>
      </c>
      <c r="AU176" s="177" t="s">
        <v>82</v>
      </c>
      <c r="AY176" s="176" t="s">
        <v>118</v>
      </c>
      <c r="BK176" s="178">
        <f>SUM(BK177:BK226)</f>
        <v>0</v>
      </c>
    </row>
    <row r="177" spans="1:65" s="2" customFormat="1" ht="24">
      <c r="A177" s="33"/>
      <c r="B177" s="34"/>
      <c r="C177" s="181" t="s">
        <v>227</v>
      </c>
      <c r="D177" s="181" t="s">
        <v>120</v>
      </c>
      <c r="E177" s="182" t="s">
        <v>228</v>
      </c>
      <c r="F177" s="183" t="s">
        <v>229</v>
      </c>
      <c r="G177" s="184" t="s">
        <v>230</v>
      </c>
      <c r="H177" s="185">
        <v>2</v>
      </c>
      <c r="I177" s="186"/>
      <c r="J177" s="187">
        <f>ROUND(I177*H177,2)</f>
        <v>0</v>
      </c>
      <c r="K177" s="183" t="s">
        <v>1</v>
      </c>
      <c r="L177" s="38"/>
      <c r="M177" s="188" t="s">
        <v>1</v>
      </c>
      <c r="N177" s="189" t="s">
        <v>39</v>
      </c>
      <c r="O177" s="70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2" t="s">
        <v>125</v>
      </c>
      <c r="AT177" s="192" t="s">
        <v>120</v>
      </c>
      <c r="AU177" s="192" t="s">
        <v>84</v>
      </c>
      <c r="AY177" s="16" t="s">
        <v>118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6" t="s">
        <v>82</v>
      </c>
      <c r="BK177" s="193">
        <f>ROUND(I177*H177,2)</f>
        <v>0</v>
      </c>
      <c r="BL177" s="16" t="s">
        <v>125</v>
      </c>
      <c r="BM177" s="192" t="s">
        <v>231</v>
      </c>
    </row>
    <row r="178" spans="1:65" s="2" customFormat="1" ht="33" customHeight="1">
      <c r="A178" s="33"/>
      <c r="B178" s="34"/>
      <c r="C178" s="181" t="s">
        <v>232</v>
      </c>
      <c r="D178" s="181" t="s">
        <v>120</v>
      </c>
      <c r="E178" s="182" t="s">
        <v>233</v>
      </c>
      <c r="F178" s="183" t="s">
        <v>234</v>
      </c>
      <c r="G178" s="184" t="s">
        <v>158</v>
      </c>
      <c r="H178" s="185">
        <v>26</v>
      </c>
      <c r="I178" s="186"/>
      <c r="J178" s="187">
        <f>ROUND(I178*H178,2)</f>
        <v>0</v>
      </c>
      <c r="K178" s="183" t="s">
        <v>124</v>
      </c>
      <c r="L178" s="38"/>
      <c r="M178" s="188" t="s">
        <v>1</v>
      </c>
      <c r="N178" s="189" t="s">
        <v>39</v>
      </c>
      <c r="O178" s="70"/>
      <c r="P178" s="190">
        <f>O178*H178</f>
        <v>0</v>
      </c>
      <c r="Q178" s="190">
        <v>6.9999999999999994E-5</v>
      </c>
      <c r="R178" s="190">
        <f>Q178*H178</f>
        <v>1.8199999999999998E-3</v>
      </c>
      <c r="S178" s="190">
        <v>0</v>
      </c>
      <c r="T178" s="19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2" t="s">
        <v>125</v>
      </c>
      <c r="AT178" s="192" t="s">
        <v>120</v>
      </c>
      <c r="AU178" s="192" t="s">
        <v>84</v>
      </c>
      <c r="AY178" s="16" t="s">
        <v>118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6" t="s">
        <v>82</v>
      </c>
      <c r="BK178" s="193">
        <f>ROUND(I178*H178,2)</f>
        <v>0</v>
      </c>
      <c r="BL178" s="16" t="s">
        <v>125</v>
      </c>
      <c r="BM178" s="192" t="s">
        <v>235</v>
      </c>
    </row>
    <row r="179" spans="1:65" s="13" customFormat="1" ht="11.25">
      <c r="B179" s="194"/>
      <c r="C179" s="195"/>
      <c r="D179" s="196" t="s">
        <v>127</v>
      </c>
      <c r="E179" s="197" t="s">
        <v>1</v>
      </c>
      <c r="F179" s="198" t="s">
        <v>236</v>
      </c>
      <c r="G179" s="195"/>
      <c r="H179" s="199">
        <v>26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127</v>
      </c>
      <c r="AU179" s="205" t="s">
        <v>84</v>
      </c>
      <c r="AV179" s="13" t="s">
        <v>84</v>
      </c>
      <c r="AW179" s="13" t="s">
        <v>31</v>
      </c>
      <c r="AX179" s="13" t="s">
        <v>82</v>
      </c>
      <c r="AY179" s="205" t="s">
        <v>118</v>
      </c>
    </row>
    <row r="180" spans="1:65" s="2" customFormat="1" ht="33" customHeight="1">
      <c r="A180" s="33"/>
      <c r="B180" s="34"/>
      <c r="C180" s="181" t="s">
        <v>237</v>
      </c>
      <c r="D180" s="181" t="s">
        <v>120</v>
      </c>
      <c r="E180" s="182" t="s">
        <v>238</v>
      </c>
      <c r="F180" s="183" t="s">
        <v>239</v>
      </c>
      <c r="G180" s="184" t="s">
        <v>158</v>
      </c>
      <c r="H180" s="185">
        <v>26</v>
      </c>
      <c r="I180" s="186"/>
      <c r="J180" s="187">
        <f>ROUND(I180*H180,2)</f>
        <v>0</v>
      </c>
      <c r="K180" s="183" t="s">
        <v>124</v>
      </c>
      <c r="L180" s="38"/>
      <c r="M180" s="188" t="s">
        <v>1</v>
      </c>
      <c r="N180" s="189" t="s">
        <v>39</v>
      </c>
      <c r="O180" s="70"/>
      <c r="P180" s="190">
        <f>O180*H180</f>
        <v>0</v>
      </c>
      <c r="Q180" s="190">
        <v>1.1E-4</v>
      </c>
      <c r="R180" s="190">
        <f>Q180*H180</f>
        <v>2.8600000000000001E-3</v>
      </c>
      <c r="S180" s="190">
        <v>0</v>
      </c>
      <c r="T180" s="19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2" t="s">
        <v>125</v>
      </c>
      <c r="AT180" s="192" t="s">
        <v>120</v>
      </c>
      <c r="AU180" s="192" t="s">
        <v>84</v>
      </c>
      <c r="AY180" s="16" t="s">
        <v>118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6" t="s">
        <v>82</v>
      </c>
      <c r="BK180" s="193">
        <f>ROUND(I180*H180,2)</f>
        <v>0</v>
      </c>
      <c r="BL180" s="16" t="s">
        <v>125</v>
      </c>
      <c r="BM180" s="192" t="s">
        <v>240</v>
      </c>
    </row>
    <row r="181" spans="1:65" s="2" customFormat="1" ht="48">
      <c r="A181" s="33"/>
      <c r="B181" s="34"/>
      <c r="C181" s="181" t="s">
        <v>241</v>
      </c>
      <c r="D181" s="181" t="s">
        <v>120</v>
      </c>
      <c r="E181" s="182" t="s">
        <v>242</v>
      </c>
      <c r="F181" s="183" t="s">
        <v>243</v>
      </c>
      <c r="G181" s="184" t="s">
        <v>158</v>
      </c>
      <c r="H181" s="185">
        <v>21</v>
      </c>
      <c r="I181" s="186"/>
      <c r="J181" s="187">
        <f>ROUND(I181*H181,2)</f>
        <v>0</v>
      </c>
      <c r="K181" s="183" t="s">
        <v>124</v>
      </c>
      <c r="L181" s="38"/>
      <c r="M181" s="188" t="s">
        <v>1</v>
      </c>
      <c r="N181" s="189" t="s">
        <v>39</v>
      </c>
      <c r="O181" s="70"/>
      <c r="P181" s="190">
        <f>O181*H181</f>
        <v>0</v>
      </c>
      <c r="Q181" s="190">
        <v>0.15540000000000001</v>
      </c>
      <c r="R181" s="190">
        <f>Q181*H181</f>
        <v>3.2634000000000003</v>
      </c>
      <c r="S181" s="190">
        <v>0</v>
      </c>
      <c r="T181" s="19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2" t="s">
        <v>125</v>
      </c>
      <c r="AT181" s="192" t="s">
        <v>120</v>
      </c>
      <c r="AU181" s="192" t="s">
        <v>84</v>
      </c>
      <c r="AY181" s="16" t="s">
        <v>118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6" t="s">
        <v>82</v>
      </c>
      <c r="BK181" s="193">
        <f>ROUND(I181*H181,2)</f>
        <v>0</v>
      </c>
      <c r="BL181" s="16" t="s">
        <v>125</v>
      </c>
      <c r="BM181" s="192" t="s">
        <v>244</v>
      </c>
    </row>
    <row r="182" spans="1:65" s="13" customFormat="1" ht="11.25">
      <c r="B182" s="194"/>
      <c r="C182" s="195"/>
      <c r="D182" s="196" t="s">
        <v>127</v>
      </c>
      <c r="E182" s="197" t="s">
        <v>1</v>
      </c>
      <c r="F182" s="198" t="s">
        <v>245</v>
      </c>
      <c r="G182" s="195"/>
      <c r="H182" s="199">
        <v>13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127</v>
      </c>
      <c r="AU182" s="205" t="s">
        <v>84</v>
      </c>
      <c r="AV182" s="13" t="s">
        <v>84</v>
      </c>
      <c r="AW182" s="13" t="s">
        <v>31</v>
      </c>
      <c r="AX182" s="13" t="s">
        <v>74</v>
      </c>
      <c r="AY182" s="205" t="s">
        <v>118</v>
      </c>
    </row>
    <row r="183" spans="1:65" s="13" customFormat="1" ht="11.25">
      <c r="B183" s="194"/>
      <c r="C183" s="195"/>
      <c r="D183" s="196" t="s">
        <v>127</v>
      </c>
      <c r="E183" s="197" t="s">
        <v>1</v>
      </c>
      <c r="F183" s="198" t="s">
        <v>161</v>
      </c>
      <c r="G183" s="195"/>
      <c r="H183" s="199">
        <v>8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127</v>
      </c>
      <c r="AU183" s="205" t="s">
        <v>84</v>
      </c>
      <c r="AV183" s="13" t="s">
        <v>84</v>
      </c>
      <c r="AW183" s="13" t="s">
        <v>31</v>
      </c>
      <c r="AX183" s="13" t="s">
        <v>74</v>
      </c>
      <c r="AY183" s="205" t="s">
        <v>118</v>
      </c>
    </row>
    <row r="184" spans="1:65" s="14" customFormat="1" ht="11.25">
      <c r="B184" s="206"/>
      <c r="C184" s="207"/>
      <c r="D184" s="196" t="s">
        <v>127</v>
      </c>
      <c r="E184" s="208" t="s">
        <v>1</v>
      </c>
      <c r="F184" s="209" t="s">
        <v>150</v>
      </c>
      <c r="G184" s="207"/>
      <c r="H184" s="210">
        <v>21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127</v>
      </c>
      <c r="AU184" s="216" t="s">
        <v>84</v>
      </c>
      <c r="AV184" s="14" t="s">
        <v>125</v>
      </c>
      <c r="AW184" s="14" t="s">
        <v>31</v>
      </c>
      <c r="AX184" s="14" t="s">
        <v>82</v>
      </c>
      <c r="AY184" s="216" t="s">
        <v>118</v>
      </c>
    </row>
    <row r="185" spans="1:65" s="2" customFormat="1" ht="16.5" customHeight="1">
      <c r="A185" s="33"/>
      <c r="B185" s="34"/>
      <c r="C185" s="217" t="s">
        <v>246</v>
      </c>
      <c r="D185" s="217" t="s">
        <v>207</v>
      </c>
      <c r="E185" s="218" t="s">
        <v>247</v>
      </c>
      <c r="F185" s="219" t="s">
        <v>248</v>
      </c>
      <c r="G185" s="220" t="s">
        <v>158</v>
      </c>
      <c r="H185" s="221">
        <v>5.0999999999999996</v>
      </c>
      <c r="I185" s="222"/>
      <c r="J185" s="223">
        <f>ROUND(I185*H185,2)</f>
        <v>0</v>
      </c>
      <c r="K185" s="219" t="s">
        <v>124</v>
      </c>
      <c r="L185" s="224"/>
      <c r="M185" s="225" t="s">
        <v>1</v>
      </c>
      <c r="N185" s="226" t="s">
        <v>39</v>
      </c>
      <c r="O185" s="70"/>
      <c r="P185" s="190">
        <f>O185*H185</f>
        <v>0</v>
      </c>
      <c r="Q185" s="190">
        <v>0.08</v>
      </c>
      <c r="R185" s="190">
        <f>Q185*H185</f>
        <v>0.40799999999999997</v>
      </c>
      <c r="S185" s="190">
        <v>0</v>
      </c>
      <c r="T185" s="19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2" t="s">
        <v>155</v>
      </c>
      <c r="AT185" s="192" t="s">
        <v>207</v>
      </c>
      <c r="AU185" s="192" t="s">
        <v>84</v>
      </c>
      <c r="AY185" s="16" t="s">
        <v>118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6" t="s">
        <v>82</v>
      </c>
      <c r="BK185" s="193">
        <f>ROUND(I185*H185,2)</f>
        <v>0</v>
      </c>
      <c r="BL185" s="16" t="s">
        <v>125</v>
      </c>
      <c r="BM185" s="192" t="s">
        <v>249</v>
      </c>
    </row>
    <row r="186" spans="1:65" s="13" customFormat="1" ht="11.25">
      <c r="B186" s="194"/>
      <c r="C186" s="195"/>
      <c r="D186" s="196" t="s">
        <v>127</v>
      </c>
      <c r="E186" s="195"/>
      <c r="F186" s="198" t="s">
        <v>250</v>
      </c>
      <c r="G186" s="195"/>
      <c r="H186" s="199">
        <v>5.0999999999999996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127</v>
      </c>
      <c r="AU186" s="205" t="s">
        <v>84</v>
      </c>
      <c r="AV186" s="13" t="s">
        <v>84</v>
      </c>
      <c r="AW186" s="13" t="s">
        <v>4</v>
      </c>
      <c r="AX186" s="13" t="s">
        <v>82</v>
      </c>
      <c r="AY186" s="205" t="s">
        <v>118</v>
      </c>
    </row>
    <row r="187" spans="1:65" s="2" customFormat="1" ht="24">
      <c r="A187" s="33"/>
      <c r="B187" s="34"/>
      <c r="C187" s="217" t="s">
        <v>251</v>
      </c>
      <c r="D187" s="217" t="s">
        <v>207</v>
      </c>
      <c r="E187" s="218" t="s">
        <v>252</v>
      </c>
      <c r="F187" s="219" t="s">
        <v>253</v>
      </c>
      <c r="G187" s="220" t="s">
        <v>158</v>
      </c>
      <c r="H187" s="221">
        <v>12.24</v>
      </c>
      <c r="I187" s="222"/>
      <c r="J187" s="223">
        <f>ROUND(I187*H187,2)</f>
        <v>0</v>
      </c>
      <c r="K187" s="219" t="s">
        <v>124</v>
      </c>
      <c r="L187" s="224"/>
      <c r="M187" s="225" t="s">
        <v>1</v>
      </c>
      <c r="N187" s="226" t="s">
        <v>39</v>
      </c>
      <c r="O187" s="70"/>
      <c r="P187" s="190">
        <f>O187*H187</f>
        <v>0</v>
      </c>
      <c r="Q187" s="190">
        <v>4.8300000000000003E-2</v>
      </c>
      <c r="R187" s="190">
        <f>Q187*H187</f>
        <v>0.59119200000000005</v>
      </c>
      <c r="S187" s="190">
        <v>0</v>
      </c>
      <c r="T187" s="19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2" t="s">
        <v>155</v>
      </c>
      <c r="AT187" s="192" t="s">
        <v>207</v>
      </c>
      <c r="AU187" s="192" t="s">
        <v>84</v>
      </c>
      <c r="AY187" s="16" t="s">
        <v>118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6" t="s">
        <v>82</v>
      </c>
      <c r="BK187" s="193">
        <f>ROUND(I187*H187,2)</f>
        <v>0</v>
      </c>
      <c r="BL187" s="16" t="s">
        <v>125</v>
      </c>
      <c r="BM187" s="192" t="s">
        <v>254</v>
      </c>
    </row>
    <row r="188" spans="1:65" s="13" customFormat="1" ht="11.25">
      <c r="B188" s="194"/>
      <c r="C188" s="195"/>
      <c r="D188" s="196" t="s">
        <v>127</v>
      </c>
      <c r="E188" s="197" t="s">
        <v>1</v>
      </c>
      <c r="F188" s="198" t="s">
        <v>255</v>
      </c>
      <c r="G188" s="195"/>
      <c r="H188" s="199">
        <v>6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127</v>
      </c>
      <c r="AU188" s="205" t="s">
        <v>84</v>
      </c>
      <c r="AV188" s="13" t="s">
        <v>84</v>
      </c>
      <c r="AW188" s="13" t="s">
        <v>31</v>
      </c>
      <c r="AX188" s="13" t="s">
        <v>74</v>
      </c>
      <c r="AY188" s="205" t="s">
        <v>118</v>
      </c>
    </row>
    <row r="189" spans="1:65" s="13" customFormat="1" ht="11.25">
      <c r="B189" s="194"/>
      <c r="C189" s="195"/>
      <c r="D189" s="196" t="s">
        <v>127</v>
      </c>
      <c r="E189" s="197" t="s">
        <v>1</v>
      </c>
      <c r="F189" s="198" t="s">
        <v>256</v>
      </c>
      <c r="G189" s="195"/>
      <c r="H189" s="199">
        <v>6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127</v>
      </c>
      <c r="AU189" s="205" t="s">
        <v>84</v>
      </c>
      <c r="AV189" s="13" t="s">
        <v>84</v>
      </c>
      <c r="AW189" s="13" t="s">
        <v>31</v>
      </c>
      <c r="AX189" s="13" t="s">
        <v>74</v>
      </c>
      <c r="AY189" s="205" t="s">
        <v>118</v>
      </c>
    </row>
    <row r="190" spans="1:65" s="14" customFormat="1" ht="11.25">
      <c r="B190" s="206"/>
      <c r="C190" s="207"/>
      <c r="D190" s="196" t="s">
        <v>127</v>
      </c>
      <c r="E190" s="208" t="s">
        <v>1</v>
      </c>
      <c r="F190" s="209" t="s">
        <v>150</v>
      </c>
      <c r="G190" s="207"/>
      <c r="H190" s="210">
        <v>12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127</v>
      </c>
      <c r="AU190" s="216" t="s">
        <v>84</v>
      </c>
      <c r="AV190" s="14" t="s">
        <v>125</v>
      </c>
      <c r="AW190" s="14" t="s">
        <v>31</v>
      </c>
      <c r="AX190" s="14" t="s">
        <v>82</v>
      </c>
      <c r="AY190" s="216" t="s">
        <v>118</v>
      </c>
    </row>
    <row r="191" spans="1:65" s="13" customFormat="1" ht="11.25">
      <c r="B191" s="194"/>
      <c r="C191" s="195"/>
      <c r="D191" s="196" t="s">
        <v>127</v>
      </c>
      <c r="E191" s="195"/>
      <c r="F191" s="198" t="s">
        <v>257</v>
      </c>
      <c r="G191" s="195"/>
      <c r="H191" s="199">
        <v>12.24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127</v>
      </c>
      <c r="AU191" s="205" t="s">
        <v>84</v>
      </c>
      <c r="AV191" s="13" t="s">
        <v>84</v>
      </c>
      <c r="AW191" s="13" t="s">
        <v>4</v>
      </c>
      <c r="AX191" s="13" t="s">
        <v>82</v>
      </c>
      <c r="AY191" s="205" t="s">
        <v>118</v>
      </c>
    </row>
    <row r="192" spans="1:65" s="2" customFormat="1" ht="24">
      <c r="A192" s="33"/>
      <c r="B192" s="34"/>
      <c r="C192" s="217" t="s">
        <v>258</v>
      </c>
      <c r="D192" s="217" t="s">
        <v>207</v>
      </c>
      <c r="E192" s="218" t="s">
        <v>259</v>
      </c>
      <c r="F192" s="219" t="s">
        <v>260</v>
      </c>
      <c r="G192" s="220" t="s">
        <v>158</v>
      </c>
      <c r="H192" s="221">
        <v>4.08</v>
      </c>
      <c r="I192" s="222"/>
      <c r="J192" s="223">
        <f>ROUND(I192*H192,2)</f>
        <v>0</v>
      </c>
      <c r="K192" s="219" t="s">
        <v>124</v>
      </c>
      <c r="L192" s="224"/>
      <c r="M192" s="225" t="s">
        <v>1</v>
      </c>
      <c r="N192" s="226" t="s">
        <v>39</v>
      </c>
      <c r="O192" s="70"/>
      <c r="P192" s="190">
        <f>O192*H192</f>
        <v>0</v>
      </c>
      <c r="Q192" s="190">
        <v>6.5670000000000006E-2</v>
      </c>
      <c r="R192" s="190">
        <f>Q192*H192</f>
        <v>0.26793360000000005</v>
      </c>
      <c r="S192" s="190">
        <v>0</v>
      </c>
      <c r="T192" s="19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2" t="s">
        <v>155</v>
      </c>
      <c r="AT192" s="192" t="s">
        <v>207</v>
      </c>
      <c r="AU192" s="192" t="s">
        <v>84</v>
      </c>
      <c r="AY192" s="16" t="s">
        <v>118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6" t="s">
        <v>82</v>
      </c>
      <c r="BK192" s="193">
        <f>ROUND(I192*H192,2)</f>
        <v>0</v>
      </c>
      <c r="BL192" s="16" t="s">
        <v>125</v>
      </c>
      <c r="BM192" s="192" t="s">
        <v>261</v>
      </c>
    </row>
    <row r="193" spans="1:65" s="13" customFormat="1" ht="11.25">
      <c r="B193" s="194"/>
      <c r="C193" s="195"/>
      <c r="D193" s="196" t="s">
        <v>127</v>
      </c>
      <c r="E193" s="197" t="s">
        <v>1</v>
      </c>
      <c r="F193" s="198" t="s">
        <v>262</v>
      </c>
      <c r="G193" s="195"/>
      <c r="H193" s="199">
        <v>2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127</v>
      </c>
      <c r="AU193" s="205" t="s">
        <v>84</v>
      </c>
      <c r="AV193" s="13" t="s">
        <v>84</v>
      </c>
      <c r="AW193" s="13" t="s">
        <v>31</v>
      </c>
      <c r="AX193" s="13" t="s">
        <v>74</v>
      </c>
      <c r="AY193" s="205" t="s">
        <v>118</v>
      </c>
    </row>
    <row r="194" spans="1:65" s="13" customFormat="1" ht="11.25">
      <c r="B194" s="194"/>
      <c r="C194" s="195"/>
      <c r="D194" s="196" t="s">
        <v>127</v>
      </c>
      <c r="E194" s="197" t="s">
        <v>1</v>
      </c>
      <c r="F194" s="198" t="s">
        <v>263</v>
      </c>
      <c r="G194" s="195"/>
      <c r="H194" s="199">
        <v>2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127</v>
      </c>
      <c r="AU194" s="205" t="s">
        <v>84</v>
      </c>
      <c r="AV194" s="13" t="s">
        <v>84</v>
      </c>
      <c r="AW194" s="13" t="s">
        <v>31</v>
      </c>
      <c r="AX194" s="13" t="s">
        <v>74</v>
      </c>
      <c r="AY194" s="205" t="s">
        <v>118</v>
      </c>
    </row>
    <row r="195" spans="1:65" s="14" customFormat="1" ht="11.25">
      <c r="B195" s="206"/>
      <c r="C195" s="207"/>
      <c r="D195" s="196" t="s">
        <v>127</v>
      </c>
      <c r="E195" s="208" t="s">
        <v>1</v>
      </c>
      <c r="F195" s="209" t="s">
        <v>150</v>
      </c>
      <c r="G195" s="207"/>
      <c r="H195" s="210">
        <v>4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127</v>
      </c>
      <c r="AU195" s="216" t="s">
        <v>84</v>
      </c>
      <c r="AV195" s="14" t="s">
        <v>125</v>
      </c>
      <c r="AW195" s="14" t="s">
        <v>31</v>
      </c>
      <c r="AX195" s="14" t="s">
        <v>82</v>
      </c>
      <c r="AY195" s="216" t="s">
        <v>118</v>
      </c>
    </row>
    <row r="196" spans="1:65" s="13" customFormat="1" ht="11.25">
      <c r="B196" s="194"/>
      <c r="C196" s="195"/>
      <c r="D196" s="196" t="s">
        <v>127</v>
      </c>
      <c r="E196" s="195"/>
      <c r="F196" s="198" t="s">
        <v>264</v>
      </c>
      <c r="G196" s="195"/>
      <c r="H196" s="199">
        <v>4.08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127</v>
      </c>
      <c r="AU196" s="205" t="s">
        <v>84</v>
      </c>
      <c r="AV196" s="13" t="s">
        <v>84</v>
      </c>
      <c r="AW196" s="13" t="s">
        <v>4</v>
      </c>
      <c r="AX196" s="13" t="s">
        <v>82</v>
      </c>
      <c r="AY196" s="205" t="s">
        <v>118</v>
      </c>
    </row>
    <row r="197" spans="1:65" s="2" customFormat="1" ht="48">
      <c r="A197" s="33"/>
      <c r="B197" s="34"/>
      <c r="C197" s="181" t="s">
        <v>265</v>
      </c>
      <c r="D197" s="181" t="s">
        <v>120</v>
      </c>
      <c r="E197" s="182" t="s">
        <v>266</v>
      </c>
      <c r="F197" s="183" t="s">
        <v>267</v>
      </c>
      <c r="G197" s="184" t="s">
        <v>158</v>
      </c>
      <c r="H197" s="185">
        <v>4</v>
      </c>
      <c r="I197" s="186"/>
      <c r="J197" s="187">
        <f>ROUND(I197*H197,2)</f>
        <v>0</v>
      </c>
      <c r="K197" s="183" t="s">
        <v>124</v>
      </c>
      <c r="L197" s="38"/>
      <c r="M197" s="188" t="s">
        <v>1</v>
      </c>
      <c r="N197" s="189" t="s">
        <v>39</v>
      </c>
      <c r="O197" s="70"/>
      <c r="P197" s="190">
        <f>O197*H197</f>
        <v>0</v>
      </c>
      <c r="Q197" s="190">
        <v>0.16849</v>
      </c>
      <c r="R197" s="190">
        <f>Q197*H197</f>
        <v>0.67396</v>
      </c>
      <c r="S197" s="190">
        <v>0</v>
      </c>
      <c r="T197" s="19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2" t="s">
        <v>125</v>
      </c>
      <c r="AT197" s="192" t="s">
        <v>120</v>
      </c>
      <c r="AU197" s="192" t="s">
        <v>84</v>
      </c>
      <c r="AY197" s="16" t="s">
        <v>118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6" t="s">
        <v>82</v>
      </c>
      <c r="BK197" s="193">
        <f>ROUND(I197*H197,2)</f>
        <v>0</v>
      </c>
      <c r="BL197" s="16" t="s">
        <v>125</v>
      </c>
      <c r="BM197" s="192" t="s">
        <v>268</v>
      </c>
    </row>
    <row r="198" spans="1:65" s="13" customFormat="1" ht="11.25">
      <c r="B198" s="194"/>
      <c r="C198" s="195"/>
      <c r="D198" s="196" t="s">
        <v>127</v>
      </c>
      <c r="E198" s="197" t="s">
        <v>1</v>
      </c>
      <c r="F198" s="198" t="s">
        <v>269</v>
      </c>
      <c r="G198" s="195"/>
      <c r="H198" s="199">
        <v>4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127</v>
      </c>
      <c r="AU198" s="205" t="s">
        <v>84</v>
      </c>
      <c r="AV198" s="13" t="s">
        <v>84</v>
      </c>
      <c r="AW198" s="13" t="s">
        <v>31</v>
      </c>
      <c r="AX198" s="13" t="s">
        <v>82</v>
      </c>
      <c r="AY198" s="205" t="s">
        <v>118</v>
      </c>
    </row>
    <row r="199" spans="1:65" s="2" customFormat="1" ht="16.5" customHeight="1">
      <c r="A199" s="33"/>
      <c r="B199" s="34"/>
      <c r="C199" s="217" t="s">
        <v>270</v>
      </c>
      <c r="D199" s="217" t="s">
        <v>207</v>
      </c>
      <c r="E199" s="218" t="s">
        <v>271</v>
      </c>
      <c r="F199" s="219" t="s">
        <v>272</v>
      </c>
      <c r="G199" s="220" t="s">
        <v>158</v>
      </c>
      <c r="H199" s="221">
        <v>4.08</v>
      </c>
      <c r="I199" s="222"/>
      <c r="J199" s="223">
        <f>ROUND(I199*H199,2)</f>
        <v>0</v>
      </c>
      <c r="K199" s="219" t="s">
        <v>124</v>
      </c>
      <c r="L199" s="224"/>
      <c r="M199" s="225" t="s">
        <v>1</v>
      </c>
      <c r="N199" s="226" t="s">
        <v>39</v>
      </c>
      <c r="O199" s="70"/>
      <c r="P199" s="190">
        <f>O199*H199</f>
        <v>0</v>
      </c>
      <c r="Q199" s="190">
        <v>5.6120000000000003E-2</v>
      </c>
      <c r="R199" s="190">
        <f>Q199*H199</f>
        <v>0.22896960000000002</v>
      </c>
      <c r="S199" s="190">
        <v>0</v>
      </c>
      <c r="T199" s="19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2" t="s">
        <v>155</v>
      </c>
      <c r="AT199" s="192" t="s">
        <v>207</v>
      </c>
      <c r="AU199" s="192" t="s">
        <v>84</v>
      </c>
      <c r="AY199" s="16" t="s">
        <v>118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6" t="s">
        <v>82</v>
      </c>
      <c r="BK199" s="193">
        <f>ROUND(I199*H199,2)</f>
        <v>0</v>
      </c>
      <c r="BL199" s="16" t="s">
        <v>125</v>
      </c>
      <c r="BM199" s="192" t="s">
        <v>273</v>
      </c>
    </row>
    <row r="200" spans="1:65" s="13" customFormat="1" ht="11.25">
      <c r="B200" s="194"/>
      <c r="C200" s="195"/>
      <c r="D200" s="196" t="s">
        <v>127</v>
      </c>
      <c r="E200" s="195"/>
      <c r="F200" s="198" t="s">
        <v>264</v>
      </c>
      <c r="G200" s="195"/>
      <c r="H200" s="199">
        <v>4.08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127</v>
      </c>
      <c r="AU200" s="205" t="s">
        <v>84</v>
      </c>
      <c r="AV200" s="13" t="s">
        <v>84</v>
      </c>
      <c r="AW200" s="13" t="s">
        <v>4</v>
      </c>
      <c r="AX200" s="13" t="s">
        <v>82</v>
      </c>
      <c r="AY200" s="205" t="s">
        <v>118</v>
      </c>
    </row>
    <row r="201" spans="1:65" s="2" customFormat="1" ht="48">
      <c r="A201" s="33"/>
      <c r="B201" s="34"/>
      <c r="C201" s="181" t="s">
        <v>274</v>
      </c>
      <c r="D201" s="181" t="s">
        <v>120</v>
      </c>
      <c r="E201" s="182" t="s">
        <v>275</v>
      </c>
      <c r="F201" s="183" t="s">
        <v>276</v>
      </c>
      <c r="G201" s="184" t="s">
        <v>158</v>
      </c>
      <c r="H201" s="185">
        <v>350.5</v>
      </c>
      <c r="I201" s="186"/>
      <c r="J201" s="187">
        <f>ROUND(I201*H201,2)</f>
        <v>0</v>
      </c>
      <c r="K201" s="183" t="s">
        <v>124</v>
      </c>
      <c r="L201" s="38"/>
      <c r="M201" s="188" t="s">
        <v>1</v>
      </c>
      <c r="N201" s="189" t="s">
        <v>39</v>
      </c>
      <c r="O201" s="70"/>
      <c r="P201" s="190">
        <f>O201*H201</f>
        <v>0</v>
      </c>
      <c r="Q201" s="190">
        <v>0.1295</v>
      </c>
      <c r="R201" s="190">
        <f>Q201*H201</f>
        <v>45.389749999999999</v>
      </c>
      <c r="S201" s="190">
        <v>0</v>
      </c>
      <c r="T201" s="19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2" t="s">
        <v>125</v>
      </c>
      <c r="AT201" s="192" t="s">
        <v>120</v>
      </c>
      <c r="AU201" s="192" t="s">
        <v>84</v>
      </c>
      <c r="AY201" s="16" t="s">
        <v>118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6" t="s">
        <v>82</v>
      </c>
      <c r="BK201" s="193">
        <f>ROUND(I201*H201,2)</f>
        <v>0</v>
      </c>
      <c r="BL201" s="16" t="s">
        <v>125</v>
      </c>
      <c r="BM201" s="192" t="s">
        <v>277</v>
      </c>
    </row>
    <row r="202" spans="1:65" s="13" customFormat="1" ht="11.25">
      <c r="B202" s="194"/>
      <c r="C202" s="195"/>
      <c r="D202" s="196" t="s">
        <v>127</v>
      </c>
      <c r="E202" s="197" t="s">
        <v>1</v>
      </c>
      <c r="F202" s="198" t="s">
        <v>278</v>
      </c>
      <c r="G202" s="195"/>
      <c r="H202" s="199">
        <v>343.5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127</v>
      </c>
      <c r="AU202" s="205" t="s">
        <v>84</v>
      </c>
      <c r="AV202" s="13" t="s">
        <v>84</v>
      </c>
      <c r="AW202" s="13" t="s">
        <v>31</v>
      </c>
      <c r="AX202" s="13" t="s">
        <v>74</v>
      </c>
      <c r="AY202" s="205" t="s">
        <v>118</v>
      </c>
    </row>
    <row r="203" spans="1:65" s="13" customFormat="1" ht="11.25">
      <c r="B203" s="194"/>
      <c r="C203" s="195"/>
      <c r="D203" s="196" t="s">
        <v>127</v>
      </c>
      <c r="E203" s="197" t="s">
        <v>1</v>
      </c>
      <c r="F203" s="198" t="s">
        <v>279</v>
      </c>
      <c r="G203" s="195"/>
      <c r="H203" s="199">
        <v>7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127</v>
      </c>
      <c r="AU203" s="205" t="s">
        <v>84</v>
      </c>
      <c r="AV203" s="13" t="s">
        <v>84</v>
      </c>
      <c r="AW203" s="13" t="s">
        <v>31</v>
      </c>
      <c r="AX203" s="13" t="s">
        <v>74</v>
      </c>
      <c r="AY203" s="205" t="s">
        <v>118</v>
      </c>
    </row>
    <row r="204" spans="1:65" s="14" customFormat="1" ht="11.25">
      <c r="B204" s="206"/>
      <c r="C204" s="207"/>
      <c r="D204" s="196" t="s">
        <v>127</v>
      </c>
      <c r="E204" s="208" t="s">
        <v>1</v>
      </c>
      <c r="F204" s="209" t="s">
        <v>150</v>
      </c>
      <c r="G204" s="207"/>
      <c r="H204" s="210">
        <v>350.5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127</v>
      </c>
      <c r="AU204" s="216" t="s">
        <v>84</v>
      </c>
      <c r="AV204" s="14" t="s">
        <v>125</v>
      </c>
      <c r="AW204" s="14" t="s">
        <v>31</v>
      </c>
      <c r="AX204" s="14" t="s">
        <v>82</v>
      </c>
      <c r="AY204" s="216" t="s">
        <v>118</v>
      </c>
    </row>
    <row r="205" spans="1:65" s="2" customFormat="1" ht="16.5" customHeight="1">
      <c r="A205" s="33"/>
      <c r="B205" s="34"/>
      <c r="C205" s="217" t="s">
        <v>280</v>
      </c>
      <c r="D205" s="217" t="s">
        <v>207</v>
      </c>
      <c r="E205" s="218" t="s">
        <v>271</v>
      </c>
      <c r="F205" s="219" t="s">
        <v>272</v>
      </c>
      <c r="G205" s="220" t="s">
        <v>158</v>
      </c>
      <c r="H205" s="221">
        <v>354.96</v>
      </c>
      <c r="I205" s="222"/>
      <c r="J205" s="223">
        <f>ROUND(I205*H205,2)</f>
        <v>0</v>
      </c>
      <c r="K205" s="219" t="s">
        <v>124</v>
      </c>
      <c r="L205" s="224"/>
      <c r="M205" s="225" t="s">
        <v>1</v>
      </c>
      <c r="N205" s="226" t="s">
        <v>39</v>
      </c>
      <c r="O205" s="70"/>
      <c r="P205" s="190">
        <f>O205*H205</f>
        <v>0</v>
      </c>
      <c r="Q205" s="190">
        <v>5.6120000000000003E-2</v>
      </c>
      <c r="R205" s="190">
        <f>Q205*H205</f>
        <v>19.920355199999999</v>
      </c>
      <c r="S205" s="190">
        <v>0</v>
      </c>
      <c r="T205" s="19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2" t="s">
        <v>155</v>
      </c>
      <c r="AT205" s="192" t="s">
        <v>207</v>
      </c>
      <c r="AU205" s="192" t="s">
        <v>84</v>
      </c>
      <c r="AY205" s="16" t="s">
        <v>118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6" t="s">
        <v>82</v>
      </c>
      <c r="BK205" s="193">
        <f>ROUND(I205*H205,2)</f>
        <v>0</v>
      </c>
      <c r="BL205" s="16" t="s">
        <v>125</v>
      </c>
      <c r="BM205" s="192" t="s">
        <v>281</v>
      </c>
    </row>
    <row r="206" spans="1:65" s="13" customFormat="1" ht="11.25">
      <c r="B206" s="194"/>
      <c r="C206" s="195"/>
      <c r="D206" s="196" t="s">
        <v>127</v>
      </c>
      <c r="E206" s="197" t="s">
        <v>1</v>
      </c>
      <c r="F206" s="198" t="s">
        <v>282</v>
      </c>
      <c r="G206" s="195"/>
      <c r="H206" s="199">
        <v>343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127</v>
      </c>
      <c r="AU206" s="205" t="s">
        <v>84</v>
      </c>
      <c r="AV206" s="13" t="s">
        <v>84</v>
      </c>
      <c r="AW206" s="13" t="s">
        <v>31</v>
      </c>
      <c r="AX206" s="13" t="s">
        <v>74</v>
      </c>
      <c r="AY206" s="205" t="s">
        <v>118</v>
      </c>
    </row>
    <row r="207" spans="1:65" s="13" customFormat="1" ht="11.25">
      <c r="B207" s="194"/>
      <c r="C207" s="195"/>
      <c r="D207" s="196" t="s">
        <v>127</v>
      </c>
      <c r="E207" s="197" t="s">
        <v>1</v>
      </c>
      <c r="F207" s="198" t="s">
        <v>283</v>
      </c>
      <c r="G207" s="195"/>
      <c r="H207" s="199">
        <v>5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127</v>
      </c>
      <c r="AU207" s="205" t="s">
        <v>84</v>
      </c>
      <c r="AV207" s="13" t="s">
        <v>84</v>
      </c>
      <c r="AW207" s="13" t="s">
        <v>31</v>
      </c>
      <c r="AX207" s="13" t="s">
        <v>74</v>
      </c>
      <c r="AY207" s="205" t="s">
        <v>118</v>
      </c>
    </row>
    <row r="208" spans="1:65" s="14" customFormat="1" ht="11.25">
      <c r="B208" s="206"/>
      <c r="C208" s="207"/>
      <c r="D208" s="196" t="s">
        <v>127</v>
      </c>
      <c r="E208" s="208" t="s">
        <v>1</v>
      </c>
      <c r="F208" s="209" t="s">
        <v>150</v>
      </c>
      <c r="G208" s="207"/>
      <c r="H208" s="210">
        <v>348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127</v>
      </c>
      <c r="AU208" s="216" t="s">
        <v>84</v>
      </c>
      <c r="AV208" s="14" t="s">
        <v>125</v>
      </c>
      <c r="AW208" s="14" t="s">
        <v>31</v>
      </c>
      <c r="AX208" s="14" t="s">
        <v>82</v>
      </c>
      <c r="AY208" s="216" t="s">
        <v>118</v>
      </c>
    </row>
    <row r="209" spans="1:65" s="13" customFormat="1" ht="11.25">
      <c r="B209" s="194"/>
      <c r="C209" s="195"/>
      <c r="D209" s="196" t="s">
        <v>127</v>
      </c>
      <c r="E209" s="195"/>
      <c r="F209" s="198" t="s">
        <v>284</v>
      </c>
      <c r="G209" s="195"/>
      <c r="H209" s="199">
        <v>354.96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127</v>
      </c>
      <c r="AU209" s="205" t="s">
        <v>84</v>
      </c>
      <c r="AV209" s="13" t="s">
        <v>84</v>
      </c>
      <c r="AW209" s="13" t="s">
        <v>4</v>
      </c>
      <c r="AX209" s="13" t="s">
        <v>82</v>
      </c>
      <c r="AY209" s="205" t="s">
        <v>118</v>
      </c>
    </row>
    <row r="210" spans="1:65" s="2" customFormat="1" ht="16.5" customHeight="1">
      <c r="A210" s="33"/>
      <c r="B210" s="34"/>
      <c r="C210" s="217" t="s">
        <v>285</v>
      </c>
      <c r="D210" s="217" t="s">
        <v>207</v>
      </c>
      <c r="E210" s="218" t="s">
        <v>286</v>
      </c>
      <c r="F210" s="219" t="s">
        <v>287</v>
      </c>
      <c r="G210" s="220" t="s">
        <v>158</v>
      </c>
      <c r="H210" s="221">
        <v>2.5499999999999998</v>
      </c>
      <c r="I210" s="222"/>
      <c r="J210" s="223">
        <f>ROUND(I210*H210,2)</f>
        <v>0</v>
      </c>
      <c r="K210" s="219" t="s">
        <v>124</v>
      </c>
      <c r="L210" s="224"/>
      <c r="M210" s="225" t="s">
        <v>1</v>
      </c>
      <c r="N210" s="226" t="s">
        <v>39</v>
      </c>
      <c r="O210" s="70"/>
      <c r="P210" s="190">
        <f>O210*H210</f>
        <v>0</v>
      </c>
      <c r="Q210" s="190">
        <v>2.58E-2</v>
      </c>
      <c r="R210" s="190">
        <f>Q210*H210</f>
        <v>6.5790000000000001E-2</v>
      </c>
      <c r="S210" s="190">
        <v>0</v>
      </c>
      <c r="T210" s="19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2" t="s">
        <v>155</v>
      </c>
      <c r="AT210" s="192" t="s">
        <v>207</v>
      </c>
      <c r="AU210" s="192" t="s">
        <v>84</v>
      </c>
      <c r="AY210" s="16" t="s">
        <v>118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6" t="s">
        <v>82</v>
      </c>
      <c r="BK210" s="193">
        <f>ROUND(I210*H210,2)</f>
        <v>0</v>
      </c>
      <c r="BL210" s="16" t="s">
        <v>125</v>
      </c>
      <c r="BM210" s="192" t="s">
        <v>288</v>
      </c>
    </row>
    <row r="211" spans="1:65" s="13" customFormat="1" ht="11.25">
      <c r="B211" s="194"/>
      <c r="C211" s="195"/>
      <c r="D211" s="196" t="s">
        <v>127</v>
      </c>
      <c r="E211" s="197" t="s">
        <v>1</v>
      </c>
      <c r="F211" s="198" t="s">
        <v>289</v>
      </c>
      <c r="G211" s="195"/>
      <c r="H211" s="199">
        <v>0.5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127</v>
      </c>
      <c r="AU211" s="205" t="s">
        <v>84</v>
      </c>
      <c r="AV211" s="13" t="s">
        <v>84</v>
      </c>
      <c r="AW211" s="13" t="s">
        <v>31</v>
      </c>
      <c r="AX211" s="13" t="s">
        <v>74</v>
      </c>
      <c r="AY211" s="205" t="s">
        <v>118</v>
      </c>
    </row>
    <row r="212" spans="1:65" s="13" customFormat="1" ht="11.25">
      <c r="B212" s="194"/>
      <c r="C212" s="195"/>
      <c r="D212" s="196" t="s">
        <v>127</v>
      </c>
      <c r="E212" s="197" t="s">
        <v>1</v>
      </c>
      <c r="F212" s="198" t="s">
        <v>290</v>
      </c>
      <c r="G212" s="195"/>
      <c r="H212" s="199">
        <v>2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127</v>
      </c>
      <c r="AU212" s="205" t="s">
        <v>84</v>
      </c>
      <c r="AV212" s="13" t="s">
        <v>84</v>
      </c>
      <c r="AW212" s="13" t="s">
        <v>31</v>
      </c>
      <c r="AX212" s="13" t="s">
        <v>74</v>
      </c>
      <c r="AY212" s="205" t="s">
        <v>118</v>
      </c>
    </row>
    <row r="213" spans="1:65" s="14" customFormat="1" ht="11.25">
      <c r="B213" s="206"/>
      <c r="C213" s="207"/>
      <c r="D213" s="196" t="s">
        <v>127</v>
      </c>
      <c r="E213" s="208" t="s">
        <v>1</v>
      </c>
      <c r="F213" s="209" t="s">
        <v>150</v>
      </c>
      <c r="G213" s="207"/>
      <c r="H213" s="210">
        <v>2.5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127</v>
      </c>
      <c r="AU213" s="216" t="s">
        <v>84</v>
      </c>
      <c r="AV213" s="14" t="s">
        <v>125</v>
      </c>
      <c r="AW213" s="14" t="s">
        <v>31</v>
      </c>
      <c r="AX213" s="14" t="s">
        <v>82</v>
      </c>
      <c r="AY213" s="216" t="s">
        <v>118</v>
      </c>
    </row>
    <row r="214" spans="1:65" s="13" customFormat="1" ht="11.25">
      <c r="B214" s="194"/>
      <c r="C214" s="195"/>
      <c r="D214" s="196" t="s">
        <v>127</v>
      </c>
      <c r="E214" s="195"/>
      <c r="F214" s="198" t="s">
        <v>291</v>
      </c>
      <c r="G214" s="195"/>
      <c r="H214" s="199">
        <v>2.5499999999999998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127</v>
      </c>
      <c r="AU214" s="205" t="s">
        <v>84</v>
      </c>
      <c r="AV214" s="13" t="s">
        <v>84</v>
      </c>
      <c r="AW214" s="13" t="s">
        <v>4</v>
      </c>
      <c r="AX214" s="13" t="s">
        <v>82</v>
      </c>
      <c r="AY214" s="205" t="s">
        <v>118</v>
      </c>
    </row>
    <row r="215" spans="1:65" s="2" customFormat="1" ht="24">
      <c r="A215" s="33"/>
      <c r="B215" s="34"/>
      <c r="C215" s="181" t="s">
        <v>292</v>
      </c>
      <c r="D215" s="181" t="s">
        <v>120</v>
      </c>
      <c r="E215" s="182" t="s">
        <v>293</v>
      </c>
      <c r="F215" s="183" t="s">
        <v>294</v>
      </c>
      <c r="G215" s="184" t="s">
        <v>295</v>
      </c>
      <c r="H215" s="185">
        <v>12.898</v>
      </c>
      <c r="I215" s="186"/>
      <c r="J215" s="187">
        <f>ROUND(I215*H215,2)</f>
        <v>0</v>
      </c>
      <c r="K215" s="183" t="s">
        <v>124</v>
      </c>
      <c r="L215" s="38"/>
      <c r="M215" s="188" t="s">
        <v>1</v>
      </c>
      <c r="N215" s="189" t="s">
        <v>39</v>
      </c>
      <c r="O215" s="70"/>
      <c r="P215" s="190">
        <f>O215*H215</f>
        <v>0</v>
      </c>
      <c r="Q215" s="190">
        <v>2.2563399999999998</v>
      </c>
      <c r="R215" s="190">
        <f>Q215*H215</f>
        <v>29.102273319999998</v>
      </c>
      <c r="S215" s="190">
        <v>0</v>
      </c>
      <c r="T215" s="19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2" t="s">
        <v>125</v>
      </c>
      <c r="AT215" s="192" t="s">
        <v>120</v>
      </c>
      <c r="AU215" s="192" t="s">
        <v>84</v>
      </c>
      <c r="AY215" s="16" t="s">
        <v>118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6" t="s">
        <v>82</v>
      </c>
      <c r="BK215" s="193">
        <f>ROUND(I215*H215,2)</f>
        <v>0</v>
      </c>
      <c r="BL215" s="16" t="s">
        <v>125</v>
      </c>
      <c r="BM215" s="192" t="s">
        <v>296</v>
      </c>
    </row>
    <row r="216" spans="1:65" s="13" customFormat="1" ht="11.25">
      <c r="B216" s="194"/>
      <c r="C216" s="195"/>
      <c r="D216" s="196" t="s">
        <v>127</v>
      </c>
      <c r="E216" s="197" t="s">
        <v>1</v>
      </c>
      <c r="F216" s="198" t="s">
        <v>297</v>
      </c>
      <c r="G216" s="195"/>
      <c r="H216" s="199">
        <v>12.898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127</v>
      </c>
      <c r="AU216" s="205" t="s">
        <v>84</v>
      </c>
      <c r="AV216" s="13" t="s">
        <v>84</v>
      </c>
      <c r="AW216" s="13" t="s">
        <v>31</v>
      </c>
      <c r="AX216" s="13" t="s">
        <v>82</v>
      </c>
      <c r="AY216" s="205" t="s">
        <v>118</v>
      </c>
    </row>
    <row r="217" spans="1:65" s="2" customFormat="1" ht="24">
      <c r="A217" s="33"/>
      <c r="B217" s="34"/>
      <c r="C217" s="181" t="s">
        <v>298</v>
      </c>
      <c r="D217" s="181" t="s">
        <v>120</v>
      </c>
      <c r="E217" s="182" t="s">
        <v>299</v>
      </c>
      <c r="F217" s="183" t="s">
        <v>300</v>
      </c>
      <c r="G217" s="184" t="s">
        <v>158</v>
      </c>
      <c r="H217" s="185">
        <v>7</v>
      </c>
      <c r="I217" s="186"/>
      <c r="J217" s="187">
        <f>ROUND(I217*H217,2)</f>
        <v>0</v>
      </c>
      <c r="K217" s="183" t="s">
        <v>124</v>
      </c>
      <c r="L217" s="38"/>
      <c r="M217" s="188" t="s">
        <v>1</v>
      </c>
      <c r="N217" s="189" t="s">
        <v>39</v>
      </c>
      <c r="O217" s="70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2" t="s">
        <v>125</v>
      </c>
      <c r="AT217" s="192" t="s">
        <v>120</v>
      </c>
      <c r="AU217" s="192" t="s">
        <v>84</v>
      </c>
      <c r="AY217" s="16" t="s">
        <v>118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6" t="s">
        <v>82</v>
      </c>
      <c r="BK217" s="193">
        <f>ROUND(I217*H217,2)</f>
        <v>0</v>
      </c>
      <c r="BL217" s="16" t="s">
        <v>125</v>
      </c>
      <c r="BM217" s="192" t="s">
        <v>301</v>
      </c>
    </row>
    <row r="218" spans="1:65" s="13" customFormat="1" ht="11.25">
      <c r="B218" s="194"/>
      <c r="C218" s="195"/>
      <c r="D218" s="196" t="s">
        <v>127</v>
      </c>
      <c r="E218" s="197" t="s">
        <v>1</v>
      </c>
      <c r="F218" s="198" t="s">
        <v>279</v>
      </c>
      <c r="G218" s="195"/>
      <c r="H218" s="199">
        <v>7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127</v>
      </c>
      <c r="AU218" s="205" t="s">
        <v>84</v>
      </c>
      <c r="AV218" s="13" t="s">
        <v>84</v>
      </c>
      <c r="AW218" s="13" t="s">
        <v>31</v>
      </c>
      <c r="AX218" s="13" t="s">
        <v>82</v>
      </c>
      <c r="AY218" s="205" t="s">
        <v>118</v>
      </c>
    </row>
    <row r="219" spans="1:65" s="2" customFormat="1" ht="24">
      <c r="A219" s="33"/>
      <c r="B219" s="34"/>
      <c r="C219" s="181" t="s">
        <v>302</v>
      </c>
      <c r="D219" s="181" t="s">
        <v>120</v>
      </c>
      <c r="E219" s="182" t="s">
        <v>303</v>
      </c>
      <c r="F219" s="183" t="s">
        <v>304</v>
      </c>
      <c r="G219" s="184" t="s">
        <v>158</v>
      </c>
      <c r="H219" s="185">
        <v>21</v>
      </c>
      <c r="I219" s="186"/>
      <c r="J219" s="187">
        <f>ROUND(I219*H219,2)</f>
        <v>0</v>
      </c>
      <c r="K219" s="183" t="s">
        <v>124</v>
      </c>
      <c r="L219" s="38"/>
      <c r="M219" s="188" t="s">
        <v>1</v>
      </c>
      <c r="N219" s="189" t="s">
        <v>39</v>
      </c>
      <c r="O219" s="70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2" t="s">
        <v>125</v>
      </c>
      <c r="AT219" s="192" t="s">
        <v>120</v>
      </c>
      <c r="AU219" s="192" t="s">
        <v>84</v>
      </c>
      <c r="AY219" s="16" t="s">
        <v>118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6" t="s">
        <v>82</v>
      </c>
      <c r="BK219" s="193">
        <f>ROUND(I219*H219,2)</f>
        <v>0</v>
      </c>
      <c r="BL219" s="16" t="s">
        <v>125</v>
      </c>
      <c r="BM219" s="192" t="s">
        <v>305</v>
      </c>
    </row>
    <row r="220" spans="1:65" s="13" customFormat="1" ht="11.25">
      <c r="B220" s="194"/>
      <c r="C220" s="195"/>
      <c r="D220" s="196" t="s">
        <v>127</v>
      </c>
      <c r="E220" s="197" t="s">
        <v>1</v>
      </c>
      <c r="F220" s="198" t="s">
        <v>245</v>
      </c>
      <c r="G220" s="195"/>
      <c r="H220" s="199">
        <v>13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127</v>
      </c>
      <c r="AU220" s="205" t="s">
        <v>84</v>
      </c>
      <c r="AV220" s="13" t="s">
        <v>84</v>
      </c>
      <c r="AW220" s="13" t="s">
        <v>31</v>
      </c>
      <c r="AX220" s="13" t="s">
        <v>74</v>
      </c>
      <c r="AY220" s="205" t="s">
        <v>118</v>
      </c>
    </row>
    <row r="221" spans="1:65" s="13" customFormat="1" ht="11.25">
      <c r="B221" s="194"/>
      <c r="C221" s="195"/>
      <c r="D221" s="196" t="s">
        <v>127</v>
      </c>
      <c r="E221" s="197" t="s">
        <v>1</v>
      </c>
      <c r="F221" s="198" t="s">
        <v>161</v>
      </c>
      <c r="G221" s="195"/>
      <c r="H221" s="199">
        <v>8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127</v>
      </c>
      <c r="AU221" s="205" t="s">
        <v>84</v>
      </c>
      <c r="AV221" s="13" t="s">
        <v>84</v>
      </c>
      <c r="AW221" s="13" t="s">
        <v>31</v>
      </c>
      <c r="AX221" s="13" t="s">
        <v>74</v>
      </c>
      <c r="AY221" s="205" t="s">
        <v>118</v>
      </c>
    </row>
    <row r="222" spans="1:65" s="14" customFormat="1" ht="11.25">
      <c r="B222" s="206"/>
      <c r="C222" s="207"/>
      <c r="D222" s="196" t="s">
        <v>127</v>
      </c>
      <c r="E222" s="208" t="s">
        <v>1</v>
      </c>
      <c r="F222" s="209" t="s">
        <v>150</v>
      </c>
      <c r="G222" s="207"/>
      <c r="H222" s="210">
        <v>21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127</v>
      </c>
      <c r="AU222" s="216" t="s">
        <v>84</v>
      </c>
      <c r="AV222" s="14" t="s">
        <v>125</v>
      </c>
      <c r="AW222" s="14" t="s">
        <v>31</v>
      </c>
      <c r="AX222" s="14" t="s">
        <v>82</v>
      </c>
      <c r="AY222" s="216" t="s">
        <v>118</v>
      </c>
    </row>
    <row r="223" spans="1:65" s="2" customFormat="1" ht="24">
      <c r="A223" s="33"/>
      <c r="B223" s="34"/>
      <c r="C223" s="181" t="s">
        <v>306</v>
      </c>
      <c r="D223" s="181" t="s">
        <v>120</v>
      </c>
      <c r="E223" s="182" t="s">
        <v>307</v>
      </c>
      <c r="F223" s="183" t="s">
        <v>308</v>
      </c>
      <c r="G223" s="184" t="s">
        <v>158</v>
      </c>
      <c r="H223" s="185">
        <v>7</v>
      </c>
      <c r="I223" s="186"/>
      <c r="J223" s="187">
        <f>ROUND(I223*H223,2)</f>
        <v>0</v>
      </c>
      <c r="K223" s="183" t="s">
        <v>124</v>
      </c>
      <c r="L223" s="38"/>
      <c r="M223" s="188" t="s">
        <v>1</v>
      </c>
      <c r="N223" s="189" t="s">
        <v>39</v>
      </c>
      <c r="O223" s="70"/>
      <c r="P223" s="190">
        <f>O223*H223</f>
        <v>0</v>
      </c>
      <c r="Q223" s="190">
        <v>3.0000000000000001E-5</v>
      </c>
      <c r="R223" s="190">
        <f>Q223*H223</f>
        <v>2.1000000000000001E-4</v>
      </c>
      <c r="S223" s="190">
        <v>0</v>
      </c>
      <c r="T223" s="19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2" t="s">
        <v>125</v>
      </c>
      <c r="AT223" s="192" t="s">
        <v>120</v>
      </c>
      <c r="AU223" s="192" t="s">
        <v>84</v>
      </c>
      <c r="AY223" s="16" t="s">
        <v>118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6" t="s">
        <v>82</v>
      </c>
      <c r="BK223" s="193">
        <f>ROUND(I223*H223,2)</f>
        <v>0</v>
      </c>
      <c r="BL223" s="16" t="s">
        <v>125</v>
      </c>
      <c r="BM223" s="192" t="s">
        <v>309</v>
      </c>
    </row>
    <row r="224" spans="1:65" s="13" customFormat="1" ht="11.25">
      <c r="B224" s="194"/>
      <c r="C224" s="195"/>
      <c r="D224" s="196" t="s">
        <v>127</v>
      </c>
      <c r="E224" s="197" t="s">
        <v>1</v>
      </c>
      <c r="F224" s="198" t="s">
        <v>279</v>
      </c>
      <c r="G224" s="195"/>
      <c r="H224" s="199">
        <v>7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127</v>
      </c>
      <c r="AU224" s="205" t="s">
        <v>84</v>
      </c>
      <c r="AV224" s="13" t="s">
        <v>84</v>
      </c>
      <c r="AW224" s="13" t="s">
        <v>31</v>
      </c>
      <c r="AX224" s="13" t="s">
        <v>82</v>
      </c>
      <c r="AY224" s="205" t="s">
        <v>118</v>
      </c>
    </row>
    <row r="225" spans="1:65" s="2" customFormat="1" ht="16.5" customHeight="1">
      <c r="A225" s="33"/>
      <c r="B225" s="34"/>
      <c r="C225" s="181" t="s">
        <v>310</v>
      </c>
      <c r="D225" s="181" t="s">
        <v>120</v>
      </c>
      <c r="E225" s="182" t="s">
        <v>311</v>
      </c>
      <c r="F225" s="183" t="s">
        <v>312</v>
      </c>
      <c r="G225" s="184" t="s">
        <v>295</v>
      </c>
      <c r="H225" s="185">
        <v>0.64800000000000002</v>
      </c>
      <c r="I225" s="186"/>
      <c r="J225" s="187">
        <f>ROUND(I225*H225,2)</f>
        <v>0</v>
      </c>
      <c r="K225" s="183" t="s">
        <v>124</v>
      </c>
      <c r="L225" s="38"/>
      <c r="M225" s="188" t="s">
        <v>1</v>
      </c>
      <c r="N225" s="189" t="s">
        <v>39</v>
      </c>
      <c r="O225" s="70"/>
      <c r="P225" s="190">
        <f>O225*H225</f>
        <v>0</v>
      </c>
      <c r="Q225" s="190">
        <v>0</v>
      </c>
      <c r="R225" s="190">
        <f>Q225*H225</f>
        <v>0</v>
      </c>
      <c r="S225" s="190">
        <v>2</v>
      </c>
      <c r="T225" s="191">
        <f>S225*H225</f>
        <v>1.296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2" t="s">
        <v>125</v>
      </c>
      <c r="AT225" s="192" t="s">
        <v>120</v>
      </c>
      <c r="AU225" s="192" t="s">
        <v>84</v>
      </c>
      <c r="AY225" s="16" t="s">
        <v>118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6" t="s">
        <v>82</v>
      </c>
      <c r="BK225" s="193">
        <f>ROUND(I225*H225,2)</f>
        <v>0</v>
      </c>
      <c r="BL225" s="16" t="s">
        <v>125</v>
      </c>
      <c r="BM225" s="192" t="s">
        <v>313</v>
      </c>
    </row>
    <row r="226" spans="1:65" s="13" customFormat="1" ht="11.25">
      <c r="B226" s="194"/>
      <c r="C226" s="195"/>
      <c r="D226" s="196" t="s">
        <v>127</v>
      </c>
      <c r="E226" s="197" t="s">
        <v>1</v>
      </c>
      <c r="F226" s="198" t="s">
        <v>314</v>
      </c>
      <c r="G226" s="195"/>
      <c r="H226" s="199">
        <v>0.64800000000000002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127</v>
      </c>
      <c r="AU226" s="205" t="s">
        <v>84</v>
      </c>
      <c r="AV226" s="13" t="s">
        <v>84</v>
      </c>
      <c r="AW226" s="13" t="s">
        <v>31</v>
      </c>
      <c r="AX226" s="13" t="s">
        <v>82</v>
      </c>
      <c r="AY226" s="205" t="s">
        <v>118</v>
      </c>
    </row>
    <row r="227" spans="1:65" s="12" customFormat="1" ht="22.9" customHeight="1">
      <c r="B227" s="165"/>
      <c r="C227" s="166"/>
      <c r="D227" s="167" t="s">
        <v>73</v>
      </c>
      <c r="E227" s="179" t="s">
        <v>315</v>
      </c>
      <c r="F227" s="179" t="s">
        <v>316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SUM(P228:P236)</f>
        <v>0</v>
      </c>
      <c r="Q227" s="173"/>
      <c r="R227" s="174">
        <f>SUM(R228:R236)</f>
        <v>0</v>
      </c>
      <c r="S227" s="173"/>
      <c r="T227" s="175">
        <f>SUM(T228:T236)</f>
        <v>0</v>
      </c>
      <c r="AR227" s="176" t="s">
        <v>82</v>
      </c>
      <c r="AT227" s="177" t="s">
        <v>73</v>
      </c>
      <c r="AU227" s="177" t="s">
        <v>82</v>
      </c>
      <c r="AY227" s="176" t="s">
        <v>118</v>
      </c>
      <c r="BK227" s="178">
        <f>SUM(BK228:BK236)</f>
        <v>0</v>
      </c>
    </row>
    <row r="228" spans="1:65" s="2" customFormat="1" ht="36">
      <c r="A228" s="33"/>
      <c r="B228" s="34"/>
      <c r="C228" s="181" t="s">
        <v>317</v>
      </c>
      <c r="D228" s="181" t="s">
        <v>120</v>
      </c>
      <c r="E228" s="182" t="s">
        <v>318</v>
      </c>
      <c r="F228" s="183" t="s">
        <v>319</v>
      </c>
      <c r="G228" s="184" t="s">
        <v>320</v>
      </c>
      <c r="H228" s="185">
        <v>274.99</v>
      </c>
      <c r="I228" s="186"/>
      <c r="J228" s="187">
        <f>ROUND(I228*H228,2)</f>
        <v>0</v>
      </c>
      <c r="K228" s="183" t="s">
        <v>124</v>
      </c>
      <c r="L228" s="38"/>
      <c r="M228" s="188" t="s">
        <v>1</v>
      </c>
      <c r="N228" s="189" t="s">
        <v>39</v>
      </c>
      <c r="O228" s="70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2" t="s">
        <v>125</v>
      </c>
      <c r="AT228" s="192" t="s">
        <v>120</v>
      </c>
      <c r="AU228" s="192" t="s">
        <v>84</v>
      </c>
      <c r="AY228" s="16" t="s">
        <v>118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6" t="s">
        <v>82</v>
      </c>
      <c r="BK228" s="193">
        <f>ROUND(I228*H228,2)</f>
        <v>0</v>
      </c>
      <c r="BL228" s="16" t="s">
        <v>125</v>
      </c>
      <c r="BM228" s="192" t="s">
        <v>321</v>
      </c>
    </row>
    <row r="229" spans="1:65" s="2" customFormat="1" ht="36">
      <c r="A229" s="33"/>
      <c r="B229" s="34"/>
      <c r="C229" s="181" t="s">
        <v>322</v>
      </c>
      <c r="D229" s="181" t="s">
        <v>120</v>
      </c>
      <c r="E229" s="182" t="s">
        <v>323</v>
      </c>
      <c r="F229" s="183" t="s">
        <v>324</v>
      </c>
      <c r="G229" s="184" t="s">
        <v>320</v>
      </c>
      <c r="H229" s="185">
        <v>3849.86</v>
      </c>
      <c r="I229" s="186"/>
      <c r="J229" s="187">
        <f>ROUND(I229*H229,2)</f>
        <v>0</v>
      </c>
      <c r="K229" s="183" t="s">
        <v>124</v>
      </c>
      <c r="L229" s="38"/>
      <c r="M229" s="188" t="s">
        <v>1</v>
      </c>
      <c r="N229" s="189" t="s">
        <v>39</v>
      </c>
      <c r="O229" s="70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2" t="s">
        <v>125</v>
      </c>
      <c r="AT229" s="192" t="s">
        <v>120</v>
      </c>
      <c r="AU229" s="192" t="s">
        <v>84</v>
      </c>
      <c r="AY229" s="16" t="s">
        <v>118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6" t="s">
        <v>82</v>
      </c>
      <c r="BK229" s="193">
        <f>ROUND(I229*H229,2)</f>
        <v>0</v>
      </c>
      <c r="BL229" s="16" t="s">
        <v>125</v>
      </c>
      <c r="BM229" s="192" t="s">
        <v>325</v>
      </c>
    </row>
    <row r="230" spans="1:65" s="13" customFormat="1" ht="11.25">
      <c r="B230" s="194"/>
      <c r="C230" s="195"/>
      <c r="D230" s="196" t="s">
        <v>127</v>
      </c>
      <c r="E230" s="195"/>
      <c r="F230" s="198" t="s">
        <v>326</v>
      </c>
      <c r="G230" s="195"/>
      <c r="H230" s="199">
        <v>3849.86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127</v>
      </c>
      <c r="AU230" s="205" t="s">
        <v>84</v>
      </c>
      <c r="AV230" s="13" t="s">
        <v>84</v>
      </c>
      <c r="AW230" s="13" t="s">
        <v>4</v>
      </c>
      <c r="AX230" s="13" t="s">
        <v>82</v>
      </c>
      <c r="AY230" s="205" t="s">
        <v>118</v>
      </c>
    </row>
    <row r="231" spans="1:65" s="2" customFormat="1" ht="44.25" customHeight="1">
      <c r="A231" s="33"/>
      <c r="B231" s="34"/>
      <c r="C231" s="181" t="s">
        <v>327</v>
      </c>
      <c r="D231" s="181" t="s">
        <v>120</v>
      </c>
      <c r="E231" s="182" t="s">
        <v>328</v>
      </c>
      <c r="F231" s="183" t="s">
        <v>329</v>
      </c>
      <c r="G231" s="184" t="s">
        <v>320</v>
      </c>
      <c r="H231" s="185">
        <v>127.539</v>
      </c>
      <c r="I231" s="186"/>
      <c r="J231" s="187">
        <f>ROUND(I231*H231,2)</f>
        <v>0</v>
      </c>
      <c r="K231" s="183" t="s">
        <v>124</v>
      </c>
      <c r="L231" s="38"/>
      <c r="M231" s="188" t="s">
        <v>1</v>
      </c>
      <c r="N231" s="189" t="s">
        <v>39</v>
      </c>
      <c r="O231" s="70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2" t="s">
        <v>125</v>
      </c>
      <c r="AT231" s="192" t="s">
        <v>120</v>
      </c>
      <c r="AU231" s="192" t="s">
        <v>84</v>
      </c>
      <c r="AY231" s="16" t="s">
        <v>118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6" t="s">
        <v>82</v>
      </c>
      <c r="BK231" s="193">
        <f>ROUND(I231*H231,2)</f>
        <v>0</v>
      </c>
      <c r="BL231" s="16" t="s">
        <v>125</v>
      </c>
      <c r="BM231" s="192" t="s">
        <v>330</v>
      </c>
    </row>
    <row r="232" spans="1:65" s="13" customFormat="1" ht="11.25">
      <c r="B232" s="194"/>
      <c r="C232" s="195"/>
      <c r="D232" s="196" t="s">
        <v>127</v>
      </c>
      <c r="E232" s="197" t="s">
        <v>1</v>
      </c>
      <c r="F232" s="198" t="s">
        <v>331</v>
      </c>
      <c r="G232" s="195"/>
      <c r="H232" s="199">
        <v>127.539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127</v>
      </c>
      <c r="AU232" s="205" t="s">
        <v>84</v>
      </c>
      <c r="AV232" s="13" t="s">
        <v>84</v>
      </c>
      <c r="AW232" s="13" t="s">
        <v>31</v>
      </c>
      <c r="AX232" s="13" t="s">
        <v>82</v>
      </c>
      <c r="AY232" s="205" t="s">
        <v>118</v>
      </c>
    </row>
    <row r="233" spans="1:65" s="2" customFormat="1" ht="44.25" customHeight="1">
      <c r="A233" s="33"/>
      <c r="B233" s="34"/>
      <c r="C233" s="181" t="s">
        <v>332</v>
      </c>
      <c r="D233" s="181" t="s">
        <v>120</v>
      </c>
      <c r="E233" s="182" t="s">
        <v>333</v>
      </c>
      <c r="F233" s="183" t="s">
        <v>334</v>
      </c>
      <c r="G233" s="184" t="s">
        <v>320</v>
      </c>
      <c r="H233" s="185">
        <v>108.755</v>
      </c>
      <c r="I233" s="186"/>
      <c r="J233" s="187">
        <f>ROUND(I233*H233,2)</f>
        <v>0</v>
      </c>
      <c r="K233" s="183" t="s">
        <v>124</v>
      </c>
      <c r="L233" s="38"/>
      <c r="M233" s="188" t="s">
        <v>1</v>
      </c>
      <c r="N233" s="189" t="s">
        <v>39</v>
      </c>
      <c r="O233" s="70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2" t="s">
        <v>125</v>
      </c>
      <c r="AT233" s="192" t="s">
        <v>120</v>
      </c>
      <c r="AU233" s="192" t="s">
        <v>84</v>
      </c>
      <c r="AY233" s="16" t="s">
        <v>118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6" t="s">
        <v>82</v>
      </c>
      <c r="BK233" s="193">
        <f>ROUND(I233*H233,2)</f>
        <v>0</v>
      </c>
      <c r="BL233" s="16" t="s">
        <v>125</v>
      </c>
      <c r="BM233" s="192" t="s">
        <v>335</v>
      </c>
    </row>
    <row r="234" spans="1:65" s="13" customFormat="1" ht="11.25">
      <c r="B234" s="194"/>
      <c r="C234" s="195"/>
      <c r="D234" s="196" t="s">
        <v>127</v>
      </c>
      <c r="E234" s="197" t="s">
        <v>1</v>
      </c>
      <c r="F234" s="198" t="s">
        <v>336</v>
      </c>
      <c r="G234" s="195"/>
      <c r="H234" s="199">
        <v>108.755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127</v>
      </c>
      <c r="AU234" s="205" t="s">
        <v>84</v>
      </c>
      <c r="AV234" s="13" t="s">
        <v>84</v>
      </c>
      <c r="AW234" s="13" t="s">
        <v>31</v>
      </c>
      <c r="AX234" s="13" t="s">
        <v>82</v>
      </c>
      <c r="AY234" s="205" t="s">
        <v>118</v>
      </c>
    </row>
    <row r="235" spans="1:65" s="2" customFormat="1" ht="44.25" customHeight="1">
      <c r="A235" s="33"/>
      <c r="B235" s="34"/>
      <c r="C235" s="181" t="s">
        <v>337</v>
      </c>
      <c r="D235" s="181" t="s">
        <v>120</v>
      </c>
      <c r="E235" s="182" t="s">
        <v>338</v>
      </c>
      <c r="F235" s="183" t="s">
        <v>339</v>
      </c>
      <c r="G235" s="184" t="s">
        <v>320</v>
      </c>
      <c r="H235" s="185">
        <v>38.695999999999998</v>
      </c>
      <c r="I235" s="186"/>
      <c r="J235" s="187">
        <f>ROUND(I235*H235,2)</f>
        <v>0</v>
      </c>
      <c r="K235" s="183" t="s">
        <v>124</v>
      </c>
      <c r="L235" s="38"/>
      <c r="M235" s="188" t="s">
        <v>1</v>
      </c>
      <c r="N235" s="189" t="s">
        <v>39</v>
      </c>
      <c r="O235" s="70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2" t="s">
        <v>125</v>
      </c>
      <c r="AT235" s="192" t="s">
        <v>120</v>
      </c>
      <c r="AU235" s="192" t="s">
        <v>84</v>
      </c>
      <c r="AY235" s="16" t="s">
        <v>118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6" t="s">
        <v>82</v>
      </c>
      <c r="BK235" s="193">
        <f>ROUND(I235*H235,2)</f>
        <v>0</v>
      </c>
      <c r="BL235" s="16" t="s">
        <v>125</v>
      </c>
      <c r="BM235" s="192" t="s">
        <v>340</v>
      </c>
    </row>
    <row r="236" spans="1:65" s="13" customFormat="1" ht="11.25">
      <c r="B236" s="194"/>
      <c r="C236" s="195"/>
      <c r="D236" s="196" t="s">
        <v>127</v>
      </c>
      <c r="E236" s="197" t="s">
        <v>1</v>
      </c>
      <c r="F236" s="198" t="s">
        <v>341</v>
      </c>
      <c r="G236" s="195"/>
      <c r="H236" s="199">
        <v>38.695999999999998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127</v>
      </c>
      <c r="AU236" s="205" t="s">
        <v>84</v>
      </c>
      <c r="AV236" s="13" t="s">
        <v>84</v>
      </c>
      <c r="AW236" s="13" t="s">
        <v>31</v>
      </c>
      <c r="AX236" s="13" t="s">
        <v>82</v>
      </c>
      <c r="AY236" s="205" t="s">
        <v>118</v>
      </c>
    </row>
    <row r="237" spans="1:65" s="12" customFormat="1" ht="22.9" customHeight="1">
      <c r="B237" s="165"/>
      <c r="C237" s="166"/>
      <c r="D237" s="167" t="s">
        <v>73</v>
      </c>
      <c r="E237" s="179" t="s">
        <v>342</v>
      </c>
      <c r="F237" s="179" t="s">
        <v>343</v>
      </c>
      <c r="G237" s="166"/>
      <c r="H237" s="166"/>
      <c r="I237" s="169"/>
      <c r="J237" s="180">
        <f>BK237</f>
        <v>0</v>
      </c>
      <c r="K237" s="166"/>
      <c r="L237" s="171"/>
      <c r="M237" s="172"/>
      <c r="N237" s="173"/>
      <c r="O237" s="173"/>
      <c r="P237" s="174">
        <f>P238</f>
        <v>0</v>
      </c>
      <c r="Q237" s="173"/>
      <c r="R237" s="174">
        <f>R238</f>
        <v>0</v>
      </c>
      <c r="S237" s="173"/>
      <c r="T237" s="175">
        <f>T238</f>
        <v>0</v>
      </c>
      <c r="AR237" s="176" t="s">
        <v>82</v>
      </c>
      <c r="AT237" s="177" t="s">
        <v>73</v>
      </c>
      <c r="AU237" s="177" t="s">
        <v>82</v>
      </c>
      <c r="AY237" s="176" t="s">
        <v>118</v>
      </c>
      <c r="BK237" s="178">
        <f>BK238</f>
        <v>0</v>
      </c>
    </row>
    <row r="238" spans="1:65" s="2" customFormat="1" ht="36">
      <c r="A238" s="33"/>
      <c r="B238" s="34"/>
      <c r="C238" s="181" t="s">
        <v>344</v>
      </c>
      <c r="D238" s="181" t="s">
        <v>120</v>
      </c>
      <c r="E238" s="182" t="s">
        <v>345</v>
      </c>
      <c r="F238" s="183" t="s">
        <v>346</v>
      </c>
      <c r="G238" s="184" t="s">
        <v>320</v>
      </c>
      <c r="H238" s="185">
        <v>337.64400000000001</v>
      </c>
      <c r="I238" s="186"/>
      <c r="J238" s="187">
        <f>ROUND(I238*H238,2)</f>
        <v>0</v>
      </c>
      <c r="K238" s="183" t="s">
        <v>124</v>
      </c>
      <c r="L238" s="38"/>
      <c r="M238" s="188" t="s">
        <v>1</v>
      </c>
      <c r="N238" s="189" t="s">
        <v>39</v>
      </c>
      <c r="O238" s="70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2" t="s">
        <v>125</v>
      </c>
      <c r="AT238" s="192" t="s">
        <v>120</v>
      </c>
      <c r="AU238" s="192" t="s">
        <v>84</v>
      </c>
      <c r="AY238" s="16" t="s">
        <v>118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6" t="s">
        <v>82</v>
      </c>
      <c r="BK238" s="193">
        <f>ROUND(I238*H238,2)</f>
        <v>0</v>
      </c>
      <c r="BL238" s="16" t="s">
        <v>125</v>
      </c>
      <c r="BM238" s="192" t="s">
        <v>347</v>
      </c>
    </row>
    <row r="239" spans="1:65" s="12" customFormat="1" ht="25.9" customHeight="1">
      <c r="B239" s="165"/>
      <c r="C239" s="166"/>
      <c r="D239" s="167" t="s">
        <v>73</v>
      </c>
      <c r="E239" s="168" t="s">
        <v>348</v>
      </c>
      <c r="F239" s="168" t="s">
        <v>349</v>
      </c>
      <c r="G239" s="166"/>
      <c r="H239" s="166"/>
      <c r="I239" s="169"/>
      <c r="J239" s="170">
        <f>BK239</f>
        <v>0</v>
      </c>
      <c r="K239" s="166"/>
      <c r="L239" s="171"/>
      <c r="M239" s="172"/>
      <c r="N239" s="173"/>
      <c r="O239" s="173"/>
      <c r="P239" s="174">
        <f>P240+P242+P244</f>
        <v>0</v>
      </c>
      <c r="Q239" s="173"/>
      <c r="R239" s="174">
        <f>R240+R242+R244</f>
        <v>0</v>
      </c>
      <c r="S239" s="173"/>
      <c r="T239" s="175">
        <f>T240+T242+T244</f>
        <v>0</v>
      </c>
      <c r="AR239" s="176" t="s">
        <v>139</v>
      </c>
      <c r="AT239" s="177" t="s">
        <v>73</v>
      </c>
      <c r="AU239" s="177" t="s">
        <v>74</v>
      </c>
      <c r="AY239" s="176" t="s">
        <v>118</v>
      </c>
      <c r="BK239" s="178">
        <f>BK240+BK242+BK244</f>
        <v>0</v>
      </c>
    </row>
    <row r="240" spans="1:65" s="12" customFormat="1" ht="22.9" customHeight="1">
      <c r="B240" s="165"/>
      <c r="C240" s="166"/>
      <c r="D240" s="167" t="s">
        <v>73</v>
      </c>
      <c r="E240" s="179" t="s">
        <v>350</v>
      </c>
      <c r="F240" s="179" t="s">
        <v>351</v>
      </c>
      <c r="G240" s="166"/>
      <c r="H240" s="166"/>
      <c r="I240" s="169"/>
      <c r="J240" s="180">
        <f>BK240</f>
        <v>0</v>
      </c>
      <c r="K240" s="166"/>
      <c r="L240" s="171"/>
      <c r="M240" s="172"/>
      <c r="N240" s="173"/>
      <c r="O240" s="173"/>
      <c r="P240" s="174">
        <f>P241</f>
        <v>0</v>
      </c>
      <c r="Q240" s="173"/>
      <c r="R240" s="174">
        <f>R241</f>
        <v>0</v>
      </c>
      <c r="S240" s="173"/>
      <c r="T240" s="175">
        <f>T241</f>
        <v>0</v>
      </c>
      <c r="AR240" s="176" t="s">
        <v>139</v>
      </c>
      <c r="AT240" s="177" t="s">
        <v>73</v>
      </c>
      <c r="AU240" s="177" t="s">
        <v>82</v>
      </c>
      <c r="AY240" s="176" t="s">
        <v>118</v>
      </c>
      <c r="BK240" s="178">
        <f>BK241</f>
        <v>0</v>
      </c>
    </row>
    <row r="241" spans="1:65" s="2" customFormat="1" ht="24">
      <c r="A241" s="33"/>
      <c r="B241" s="34"/>
      <c r="C241" s="181" t="s">
        <v>352</v>
      </c>
      <c r="D241" s="181" t="s">
        <v>120</v>
      </c>
      <c r="E241" s="182" t="s">
        <v>353</v>
      </c>
      <c r="F241" s="183" t="s">
        <v>354</v>
      </c>
      <c r="G241" s="184" t="s">
        <v>355</v>
      </c>
      <c r="H241" s="185">
        <v>1</v>
      </c>
      <c r="I241" s="186"/>
      <c r="J241" s="187">
        <f>ROUND(I241*H241,2)</f>
        <v>0</v>
      </c>
      <c r="K241" s="183" t="s">
        <v>124</v>
      </c>
      <c r="L241" s="38"/>
      <c r="M241" s="188" t="s">
        <v>1</v>
      </c>
      <c r="N241" s="189" t="s">
        <v>39</v>
      </c>
      <c r="O241" s="70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2" t="s">
        <v>356</v>
      </c>
      <c r="AT241" s="192" t="s">
        <v>120</v>
      </c>
      <c r="AU241" s="192" t="s">
        <v>84</v>
      </c>
      <c r="AY241" s="16" t="s">
        <v>118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6" t="s">
        <v>82</v>
      </c>
      <c r="BK241" s="193">
        <f>ROUND(I241*H241,2)</f>
        <v>0</v>
      </c>
      <c r="BL241" s="16" t="s">
        <v>356</v>
      </c>
      <c r="BM241" s="192" t="s">
        <v>357</v>
      </c>
    </row>
    <row r="242" spans="1:65" s="12" customFormat="1" ht="22.9" customHeight="1">
      <c r="B242" s="165"/>
      <c r="C242" s="166"/>
      <c r="D242" s="167" t="s">
        <v>73</v>
      </c>
      <c r="E242" s="179" t="s">
        <v>358</v>
      </c>
      <c r="F242" s="179" t="s">
        <v>359</v>
      </c>
      <c r="G242" s="166"/>
      <c r="H242" s="166"/>
      <c r="I242" s="169"/>
      <c r="J242" s="180">
        <f>BK242</f>
        <v>0</v>
      </c>
      <c r="K242" s="166"/>
      <c r="L242" s="171"/>
      <c r="M242" s="172"/>
      <c r="N242" s="173"/>
      <c r="O242" s="173"/>
      <c r="P242" s="174">
        <f>P243</f>
        <v>0</v>
      </c>
      <c r="Q242" s="173"/>
      <c r="R242" s="174">
        <f>R243</f>
        <v>0</v>
      </c>
      <c r="S242" s="173"/>
      <c r="T242" s="175">
        <f>T243</f>
        <v>0</v>
      </c>
      <c r="AR242" s="176" t="s">
        <v>139</v>
      </c>
      <c r="AT242" s="177" t="s">
        <v>73</v>
      </c>
      <c r="AU242" s="177" t="s">
        <v>82</v>
      </c>
      <c r="AY242" s="176" t="s">
        <v>118</v>
      </c>
      <c r="BK242" s="178">
        <f>BK243</f>
        <v>0</v>
      </c>
    </row>
    <row r="243" spans="1:65" s="2" customFormat="1" ht="16.5" customHeight="1">
      <c r="A243" s="33"/>
      <c r="B243" s="34"/>
      <c r="C243" s="181" t="s">
        <v>360</v>
      </c>
      <c r="D243" s="181" t="s">
        <v>120</v>
      </c>
      <c r="E243" s="182" t="s">
        <v>361</v>
      </c>
      <c r="F243" s="183" t="s">
        <v>359</v>
      </c>
      <c r="G243" s="184" t="s">
        <v>355</v>
      </c>
      <c r="H243" s="185">
        <v>1</v>
      </c>
      <c r="I243" s="186"/>
      <c r="J243" s="187">
        <f>ROUND(I243*H243,2)</f>
        <v>0</v>
      </c>
      <c r="K243" s="183" t="s">
        <v>124</v>
      </c>
      <c r="L243" s="38"/>
      <c r="M243" s="188" t="s">
        <v>1</v>
      </c>
      <c r="N243" s="189" t="s">
        <v>39</v>
      </c>
      <c r="O243" s="70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2" t="s">
        <v>356</v>
      </c>
      <c r="AT243" s="192" t="s">
        <v>120</v>
      </c>
      <c r="AU243" s="192" t="s">
        <v>84</v>
      </c>
      <c r="AY243" s="16" t="s">
        <v>118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6" t="s">
        <v>82</v>
      </c>
      <c r="BK243" s="193">
        <f>ROUND(I243*H243,2)</f>
        <v>0</v>
      </c>
      <c r="BL243" s="16" t="s">
        <v>356</v>
      </c>
      <c r="BM243" s="192" t="s">
        <v>362</v>
      </c>
    </row>
    <row r="244" spans="1:65" s="12" customFormat="1" ht="22.9" customHeight="1">
      <c r="B244" s="165"/>
      <c r="C244" s="166"/>
      <c r="D244" s="167" t="s">
        <v>73</v>
      </c>
      <c r="E244" s="179" t="s">
        <v>363</v>
      </c>
      <c r="F244" s="179" t="s">
        <v>364</v>
      </c>
      <c r="G244" s="166"/>
      <c r="H244" s="166"/>
      <c r="I244" s="169"/>
      <c r="J244" s="180">
        <f>BK244</f>
        <v>0</v>
      </c>
      <c r="K244" s="166"/>
      <c r="L244" s="171"/>
      <c r="M244" s="172"/>
      <c r="N244" s="173"/>
      <c r="O244" s="173"/>
      <c r="P244" s="174">
        <f>P245</f>
        <v>0</v>
      </c>
      <c r="Q244" s="173"/>
      <c r="R244" s="174">
        <f>R245</f>
        <v>0</v>
      </c>
      <c r="S244" s="173"/>
      <c r="T244" s="175">
        <f>T245</f>
        <v>0</v>
      </c>
      <c r="AR244" s="176" t="s">
        <v>139</v>
      </c>
      <c r="AT244" s="177" t="s">
        <v>73</v>
      </c>
      <c r="AU244" s="177" t="s">
        <v>82</v>
      </c>
      <c r="AY244" s="176" t="s">
        <v>118</v>
      </c>
      <c r="BK244" s="178">
        <f>BK245</f>
        <v>0</v>
      </c>
    </row>
    <row r="245" spans="1:65" s="2" customFormat="1" ht="16.5" customHeight="1">
      <c r="A245" s="33"/>
      <c r="B245" s="34"/>
      <c r="C245" s="181" t="s">
        <v>365</v>
      </c>
      <c r="D245" s="181" t="s">
        <v>120</v>
      </c>
      <c r="E245" s="182" t="s">
        <v>366</v>
      </c>
      <c r="F245" s="183" t="s">
        <v>364</v>
      </c>
      <c r="G245" s="184" t="s">
        <v>355</v>
      </c>
      <c r="H245" s="185">
        <v>1</v>
      </c>
      <c r="I245" s="186"/>
      <c r="J245" s="187">
        <f>ROUND(I245*H245,2)</f>
        <v>0</v>
      </c>
      <c r="K245" s="183" t="s">
        <v>124</v>
      </c>
      <c r="L245" s="38"/>
      <c r="M245" s="227" t="s">
        <v>1</v>
      </c>
      <c r="N245" s="228" t="s">
        <v>39</v>
      </c>
      <c r="O245" s="229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2" t="s">
        <v>356</v>
      </c>
      <c r="AT245" s="192" t="s">
        <v>120</v>
      </c>
      <c r="AU245" s="192" t="s">
        <v>84</v>
      </c>
      <c r="AY245" s="16" t="s">
        <v>118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6" t="s">
        <v>82</v>
      </c>
      <c r="BK245" s="193">
        <f>ROUND(I245*H245,2)</f>
        <v>0</v>
      </c>
      <c r="BL245" s="16" t="s">
        <v>356</v>
      </c>
      <c r="BM245" s="192" t="s">
        <v>367</v>
      </c>
    </row>
    <row r="246" spans="1:65" s="2" customFormat="1" ht="6.95" customHeight="1">
      <c r="A246" s="33"/>
      <c r="B246" s="53"/>
      <c r="C246" s="54"/>
      <c r="D246" s="54"/>
      <c r="E246" s="54"/>
      <c r="F246" s="54"/>
      <c r="G246" s="54"/>
      <c r="H246" s="54"/>
      <c r="I246" s="54"/>
      <c r="J246" s="54"/>
      <c r="K246" s="54"/>
      <c r="L246" s="38"/>
      <c r="M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</row>
  </sheetData>
  <sheetProtection algorithmName="SHA-512" hashValue="ULDDe2e+gYWYUr1dGGdX4Pq/tWX5vSiTY7pNylZlHGpBT7mGa02THthZDeg8j9PDyUJqt5EFqNQ1Mis21UjaJQ==" saltValue="ILsUZf/0WYSXpDRKhmf1uKz3FXku8WuZxwJjkpmqKV/hbgpi2fwdSD4WAmv0rVBF+3RNQoUvhmu78z7hFOrRMg==" spinCount="100000" sheet="1" objects="1" scenarios="1" formatColumns="0" formatRows="0" autoFilter="0"/>
  <autoFilter ref="C125:K245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Oprava hlavního chod...</vt:lpstr>
      <vt:lpstr>'01 - Oprava hlavního chod...'!Názvy_tisku</vt:lpstr>
      <vt:lpstr>'Rekapitulace stavby'!Názvy_tisku</vt:lpstr>
      <vt:lpstr>'01 - Oprava hlavního chod...'!Oblast_tisku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Prace\Marie</dc:creator>
  <cp:lastModifiedBy>Vladimíra Martiníková</cp:lastModifiedBy>
  <dcterms:created xsi:type="dcterms:W3CDTF">2021-05-31T13:15:28Z</dcterms:created>
  <dcterms:modified xsi:type="dcterms:W3CDTF">2021-06-01T05:18:50Z</dcterms:modified>
</cp:coreProperties>
</file>