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66B5810F-7160-412C-B1D1-44B86F74A264}" xr6:coauthVersionLast="38" xr6:coauthVersionMax="38" xr10:uidLastSave="{00000000-0000-0000-0000-000000000000}"/>
  <bookViews>
    <workbookView xWindow="0" yWindow="0" windowWidth="25200" windowHeight="11775" activeTab="1" xr2:uid="{00000000-000D-0000-FFFF-FFFF00000000}"/>
  </bookViews>
  <sheets>
    <sheet name="Rekapitulace stavby" sheetId="1" r:id="rId1"/>
    <sheet name="122-2018 - Technické služ..." sheetId="2" r:id="rId2"/>
    <sheet name="Pokyny pro vyplnění" sheetId="3" r:id="rId3"/>
  </sheets>
  <definedNames>
    <definedName name="_xlnm._FilterDatabase" localSheetId="1" hidden="1">'122-2018 - Technické služ...'!$C$82:$K$265</definedName>
    <definedName name="_xlnm.Print_Titles" localSheetId="1">'122-2018 - Technické služ...'!$82:$82</definedName>
    <definedName name="_xlnm.Print_Titles" localSheetId="0">'Rekapitulace stavby'!$49:$49</definedName>
    <definedName name="_xlnm.Print_Area" localSheetId="1">'122-2018 - Technické služ...'!$C$4:$J$36,'122-2018 - Technické služ...'!$C$42:$J$64,'122-2018 - Technické služ...'!$C$70:$K$265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</workbook>
</file>

<file path=xl/calcChain.xml><?xml version="1.0" encoding="utf-8"?>
<calcChain xmlns="http://schemas.openxmlformats.org/spreadsheetml/2006/main">
  <c r="AY52" i="1" l="1"/>
  <c r="AX52" i="1"/>
  <c r="BI265" i="2"/>
  <c r="BH265" i="2"/>
  <c r="BG265" i="2"/>
  <c r="BF265" i="2"/>
  <c r="T265" i="2"/>
  <c r="T264" i="2"/>
  <c r="R265" i="2"/>
  <c r="R264" i="2" s="1"/>
  <c r="P265" i="2"/>
  <c r="P264" i="2"/>
  <c r="BK265" i="2"/>
  <c r="BK264" i="2" s="1"/>
  <c r="J264" i="2" s="1"/>
  <c r="J63" i="2" s="1"/>
  <c r="J265" i="2"/>
  <c r="BE265" i="2" s="1"/>
  <c r="BI263" i="2"/>
  <c r="BH263" i="2"/>
  <c r="BG263" i="2"/>
  <c r="BF263" i="2"/>
  <c r="T263" i="2"/>
  <c r="T262" i="2"/>
  <c r="R263" i="2"/>
  <c r="R262" i="2" s="1"/>
  <c r="P263" i="2"/>
  <c r="P262" i="2"/>
  <c r="BK263" i="2"/>
  <c r="BK262" i="2" s="1"/>
  <c r="J262" i="2" s="1"/>
  <c r="J62" i="2" s="1"/>
  <c r="J263" i="2"/>
  <c r="BE263" i="2" s="1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/>
  <c r="BI254" i="2"/>
  <c r="BH254" i="2"/>
  <c r="BG254" i="2"/>
  <c r="BF254" i="2"/>
  <c r="T254" i="2"/>
  <c r="T253" i="2" s="1"/>
  <c r="R254" i="2"/>
  <c r="R253" i="2"/>
  <c r="P254" i="2"/>
  <c r="P253" i="2" s="1"/>
  <c r="BK254" i="2"/>
  <c r="BK253" i="2"/>
  <c r="J253" i="2" s="1"/>
  <c r="J61" i="2" s="1"/>
  <c r="J254" i="2"/>
  <c r="BE254" i="2"/>
  <c r="BI252" i="2"/>
  <c r="BH252" i="2"/>
  <c r="BG252" i="2"/>
  <c r="BF252" i="2"/>
  <c r="T252" i="2"/>
  <c r="R252" i="2"/>
  <c r="P252" i="2"/>
  <c r="BK252" i="2"/>
  <c r="J252" i="2"/>
  <c r="BE252" i="2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1" i="2"/>
  <c r="BH241" i="2"/>
  <c r="BG241" i="2"/>
  <c r="BF241" i="2"/>
  <c r="T241" i="2"/>
  <c r="R241" i="2"/>
  <c r="P241" i="2"/>
  <c r="BK241" i="2"/>
  <c r="J241" i="2"/>
  <c r="BE241" i="2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P233" i="2"/>
  <c r="BK233" i="2"/>
  <c r="J233" i="2"/>
  <c r="BE233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4" i="2"/>
  <c r="BH224" i="2"/>
  <c r="BG224" i="2"/>
  <c r="BF224" i="2"/>
  <c r="T224" i="2"/>
  <c r="R224" i="2"/>
  <c r="P224" i="2"/>
  <c r="BK224" i="2"/>
  <c r="J224" i="2"/>
  <c r="BE224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20" i="2"/>
  <c r="BH220" i="2"/>
  <c r="BG220" i="2"/>
  <c r="BF220" i="2"/>
  <c r="T220" i="2"/>
  <c r="R220" i="2"/>
  <c r="P220" i="2"/>
  <c r="BK220" i="2"/>
  <c r="J220" i="2"/>
  <c r="BE220" i="2"/>
  <c r="BI218" i="2"/>
  <c r="BH218" i="2"/>
  <c r="BG218" i="2"/>
  <c r="BF218" i="2"/>
  <c r="T218" i="2"/>
  <c r="R218" i="2"/>
  <c r="P218" i="2"/>
  <c r="BK218" i="2"/>
  <c r="J218" i="2"/>
  <c r="BE218" i="2"/>
  <c r="BI217" i="2"/>
  <c r="BH217" i="2"/>
  <c r="BG217" i="2"/>
  <c r="BF217" i="2"/>
  <c r="T217" i="2"/>
  <c r="R217" i="2"/>
  <c r="P217" i="2"/>
  <c r="BK217" i="2"/>
  <c r="J217" i="2"/>
  <c r="BE217" i="2"/>
  <c r="BI214" i="2"/>
  <c r="BH214" i="2"/>
  <c r="BG214" i="2"/>
  <c r="BF214" i="2"/>
  <c r="T214" i="2"/>
  <c r="R214" i="2"/>
  <c r="P214" i="2"/>
  <c r="BK214" i="2"/>
  <c r="J214" i="2"/>
  <c r="BE214" i="2"/>
  <c r="BI213" i="2"/>
  <c r="BH213" i="2"/>
  <c r="BG213" i="2"/>
  <c r="BF213" i="2"/>
  <c r="T213" i="2"/>
  <c r="R213" i="2"/>
  <c r="P213" i="2"/>
  <c r="BK213" i="2"/>
  <c r="J213" i="2"/>
  <c r="BE213" i="2"/>
  <c r="BI210" i="2"/>
  <c r="BH210" i="2"/>
  <c r="BG210" i="2"/>
  <c r="BF210" i="2"/>
  <c r="T210" i="2"/>
  <c r="R210" i="2"/>
  <c r="P210" i="2"/>
  <c r="P206" i="2" s="1"/>
  <c r="BK210" i="2"/>
  <c r="J210" i="2"/>
  <c r="BE210" i="2"/>
  <c r="BI209" i="2"/>
  <c r="BH209" i="2"/>
  <c r="BG209" i="2"/>
  <c r="BF209" i="2"/>
  <c r="T209" i="2"/>
  <c r="T206" i="2" s="1"/>
  <c r="R209" i="2"/>
  <c r="P209" i="2"/>
  <c r="BK209" i="2"/>
  <c r="J209" i="2"/>
  <c r="BE209" i="2"/>
  <c r="BI207" i="2"/>
  <c r="BH207" i="2"/>
  <c r="BG207" i="2"/>
  <c r="BF207" i="2"/>
  <c r="T207" i="2"/>
  <c r="R207" i="2"/>
  <c r="R206" i="2"/>
  <c r="P207" i="2"/>
  <c r="BK207" i="2"/>
  <c r="BK206" i="2"/>
  <c r="J206" i="2" s="1"/>
  <c r="J60" i="2" s="1"/>
  <c r="J207" i="2"/>
  <c r="BE207" i="2"/>
  <c r="BI201" i="2"/>
  <c r="BH201" i="2"/>
  <c r="BG201" i="2"/>
  <c r="BF201" i="2"/>
  <c r="T201" i="2"/>
  <c r="T200" i="2"/>
  <c r="R201" i="2"/>
  <c r="R200" i="2"/>
  <c r="P201" i="2"/>
  <c r="P200" i="2"/>
  <c r="BK201" i="2"/>
  <c r="BK200" i="2"/>
  <c r="J200" i="2" s="1"/>
  <c r="J59" i="2" s="1"/>
  <c r="J201" i="2"/>
  <c r="BE201" i="2"/>
  <c r="BI194" i="2"/>
  <c r="BH194" i="2"/>
  <c r="BG194" i="2"/>
  <c r="BF194" i="2"/>
  <c r="T194" i="2"/>
  <c r="R194" i="2"/>
  <c r="P194" i="2"/>
  <c r="BK194" i="2"/>
  <c r="J194" i="2"/>
  <c r="BE194" i="2"/>
  <c r="BI190" i="2"/>
  <c r="BH190" i="2"/>
  <c r="BG190" i="2"/>
  <c r="BF190" i="2"/>
  <c r="T190" i="2"/>
  <c r="R190" i="2"/>
  <c r="P190" i="2"/>
  <c r="BK190" i="2"/>
  <c r="J190" i="2"/>
  <c r="BE190" i="2"/>
  <c r="BI185" i="2"/>
  <c r="BH185" i="2"/>
  <c r="BG185" i="2"/>
  <c r="BF185" i="2"/>
  <c r="T185" i="2"/>
  <c r="R185" i="2"/>
  <c r="P185" i="2"/>
  <c r="BK185" i="2"/>
  <c r="J185" i="2"/>
  <c r="BE185" i="2"/>
  <c r="BI171" i="2"/>
  <c r="BH171" i="2"/>
  <c r="BG171" i="2"/>
  <c r="BF171" i="2"/>
  <c r="T171" i="2"/>
  <c r="R171" i="2"/>
  <c r="P171" i="2"/>
  <c r="BK171" i="2"/>
  <c r="J171" i="2"/>
  <c r="BE171" i="2"/>
  <c r="BI165" i="2"/>
  <c r="BH165" i="2"/>
  <c r="BG165" i="2"/>
  <c r="BF165" i="2"/>
  <c r="T165" i="2"/>
  <c r="R165" i="2"/>
  <c r="P165" i="2"/>
  <c r="BK165" i="2"/>
  <c r="J165" i="2"/>
  <c r="BE165" i="2"/>
  <c r="BI160" i="2"/>
  <c r="BH160" i="2"/>
  <c r="BG160" i="2"/>
  <c r="BF160" i="2"/>
  <c r="T160" i="2"/>
  <c r="R160" i="2"/>
  <c r="P160" i="2"/>
  <c r="BK160" i="2"/>
  <c r="J160" i="2"/>
  <c r="BE160" i="2"/>
  <c r="BI155" i="2"/>
  <c r="BH155" i="2"/>
  <c r="BG155" i="2"/>
  <c r="BF155" i="2"/>
  <c r="T155" i="2"/>
  <c r="R155" i="2"/>
  <c r="P155" i="2"/>
  <c r="BK155" i="2"/>
  <c r="J155" i="2"/>
  <c r="BE155" i="2"/>
  <c r="BI146" i="2"/>
  <c r="BH146" i="2"/>
  <c r="BG146" i="2"/>
  <c r="BF146" i="2"/>
  <c r="T146" i="2"/>
  <c r="R146" i="2"/>
  <c r="P146" i="2"/>
  <c r="BK146" i="2"/>
  <c r="J146" i="2"/>
  <c r="BE146" i="2"/>
  <c r="BI138" i="2"/>
  <c r="BH138" i="2"/>
  <c r="BG138" i="2"/>
  <c r="BF138" i="2"/>
  <c r="T138" i="2"/>
  <c r="R138" i="2"/>
  <c r="P138" i="2"/>
  <c r="BK138" i="2"/>
  <c r="J138" i="2"/>
  <c r="BE138" i="2"/>
  <c r="BI130" i="2"/>
  <c r="BH130" i="2"/>
  <c r="BG130" i="2"/>
  <c r="BF130" i="2"/>
  <c r="T130" i="2"/>
  <c r="R130" i="2"/>
  <c r="P130" i="2"/>
  <c r="BK130" i="2"/>
  <c r="J130" i="2"/>
  <c r="BE130" i="2"/>
  <c r="BI122" i="2"/>
  <c r="BH122" i="2"/>
  <c r="BG122" i="2"/>
  <c r="BF122" i="2"/>
  <c r="T122" i="2"/>
  <c r="R122" i="2"/>
  <c r="P122" i="2"/>
  <c r="BK122" i="2"/>
  <c r="J122" i="2"/>
  <c r="BE122" i="2"/>
  <c r="BI114" i="2"/>
  <c r="BH114" i="2"/>
  <c r="BG114" i="2"/>
  <c r="BF114" i="2"/>
  <c r="T114" i="2"/>
  <c r="R114" i="2"/>
  <c r="P114" i="2"/>
  <c r="BK114" i="2"/>
  <c r="J114" i="2"/>
  <c r="BE114" i="2"/>
  <c r="BI109" i="2"/>
  <c r="BH109" i="2"/>
  <c r="BG109" i="2"/>
  <c r="BF109" i="2"/>
  <c r="T109" i="2"/>
  <c r="R109" i="2"/>
  <c r="P109" i="2"/>
  <c r="BK109" i="2"/>
  <c r="J109" i="2"/>
  <c r="BE109" i="2"/>
  <c r="BI103" i="2"/>
  <c r="BH103" i="2"/>
  <c r="BG103" i="2"/>
  <c r="BF103" i="2"/>
  <c r="T103" i="2"/>
  <c r="R103" i="2"/>
  <c r="P103" i="2"/>
  <c r="BK103" i="2"/>
  <c r="J103" i="2"/>
  <c r="BE103" i="2"/>
  <c r="BI98" i="2"/>
  <c r="BH98" i="2"/>
  <c r="BG98" i="2"/>
  <c r="BF98" i="2"/>
  <c r="J31" i="2" s="1"/>
  <c r="AW52" i="1" s="1"/>
  <c r="T98" i="2"/>
  <c r="R98" i="2"/>
  <c r="P98" i="2"/>
  <c r="BK98" i="2"/>
  <c r="J98" i="2"/>
  <c r="BE98" i="2"/>
  <c r="BI92" i="2"/>
  <c r="F34" i="2" s="1"/>
  <c r="BD52" i="1" s="1"/>
  <c r="BD51" i="1" s="1"/>
  <c r="W30" i="1" s="1"/>
  <c r="BH92" i="2"/>
  <c r="BG92" i="2"/>
  <c r="BF92" i="2"/>
  <c r="T92" i="2"/>
  <c r="R92" i="2"/>
  <c r="P92" i="2"/>
  <c r="BK92" i="2"/>
  <c r="J92" i="2"/>
  <c r="BE92" i="2"/>
  <c r="BI86" i="2"/>
  <c r="BH86" i="2"/>
  <c r="F33" i="2" s="1"/>
  <c r="BC52" i="1" s="1"/>
  <c r="BC51" i="1" s="1"/>
  <c r="BG86" i="2"/>
  <c r="F32" i="2"/>
  <c r="BB52" i="1" s="1"/>
  <c r="BB51" i="1" s="1"/>
  <c r="BF86" i="2"/>
  <c r="F31" i="2" s="1"/>
  <c r="BA52" i="1" s="1"/>
  <c r="BA51" i="1" s="1"/>
  <c r="T86" i="2"/>
  <c r="T85" i="2"/>
  <c r="R86" i="2"/>
  <c r="R85" i="2"/>
  <c r="P86" i="2"/>
  <c r="P85" i="2"/>
  <c r="BK86" i="2"/>
  <c r="BK85" i="2" s="1"/>
  <c r="J86" i="2"/>
  <c r="BE86" i="2"/>
  <c r="F30" i="2" s="1"/>
  <c r="AZ52" i="1" s="1"/>
  <c r="AZ51" i="1" s="1"/>
  <c r="J79" i="2"/>
  <c r="F79" i="2"/>
  <c r="F77" i="2"/>
  <c r="E75" i="2"/>
  <c r="J51" i="2"/>
  <c r="F51" i="2"/>
  <c r="F49" i="2"/>
  <c r="E47" i="2"/>
  <c r="J18" i="2"/>
  <c r="E18" i="2"/>
  <c r="F80" i="2" s="1"/>
  <c r="J17" i="2"/>
  <c r="J12" i="2"/>
  <c r="J77" i="2" s="1"/>
  <c r="E7" i="2"/>
  <c r="E45" i="2" s="1"/>
  <c r="E73" i="2"/>
  <c r="AS51" i="1"/>
  <c r="L47" i="1"/>
  <c r="AM46" i="1"/>
  <c r="L46" i="1"/>
  <c r="AM44" i="1"/>
  <c r="L44" i="1"/>
  <c r="L42" i="1"/>
  <c r="L41" i="1"/>
  <c r="R84" i="2" l="1"/>
  <c r="R83" i="2" s="1"/>
  <c r="AV51" i="1"/>
  <c r="W26" i="1"/>
  <c r="W29" i="1"/>
  <c r="AY51" i="1"/>
  <c r="W27" i="1"/>
  <c r="AW51" i="1"/>
  <c r="AK27" i="1" s="1"/>
  <c r="BK84" i="2"/>
  <c r="J85" i="2"/>
  <c r="J58" i="2" s="1"/>
  <c r="AX51" i="1"/>
  <c r="W28" i="1"/>
  <c r="J30" i="2"/>
  <c r="AV52" i="1" s="1"/>
  <c r="AT52" i="1" s="1"/>
  <c r="P84" i="2"/>
  <c r="P83" i="2" s="1"/>
  <c r="AU52" i="1" s="1"/>
  <c r="AU51" i="1" s="1"/>
  <c r="T84" i="2"/>
  <c r="T83" i="2" s="1"/>
  <c r="J49" i="2"/>
  <c r="F52" i="2"/>
  <c r="AK26" i="1" l="1"/>
  <c r="AT51" i="1"/>
  <c r="BK83" i="2"/>
  <c r="J83" i="2" s="1"/>
  <c r="J84" i="2"/>
  <c r="J57" i="2" s="1"/>
  <c r="J56" i="2" l="1"/>
  <c r="J27" i="2"/>
  <c r="AG52" i="1" l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<sst xmlns="http://schemas.openxmlformats.org/spreadsheetml/2006/main" count="2526" uniqueCount="584">
  <si>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</si>
  <si>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</si>
  <si>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</si>
  <si>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</si>
  <si>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</si>
  <si>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</si>
  <si>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</si>
  <si>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{bd559379-4bb6-4849-b013-9066f9621e36}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</si>
  <si>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</si>
  <si>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</si>
  <si>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</si>
  <si>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</si>
  <si>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</si>
  <si>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</si>
  <si>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</si>
  <si>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</si>
  <si>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122/2018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</si>
  <si>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</si>
  <si>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</si>
  <si>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Technické služby Frenštát pod Radhoštěm, odvedení srážkových vod</t>
  </si>
  <si>
    <t>KSO:</t>
  </si>
  <si>
    <t>827</t>
  </si>
  <si>
    <t>CC-CZ:</t>
  </si>
  <si>
    <t/>
  </si>
  <si>
    <t>Místo:</t>
  </si>
  <si>
    <t>Frenštát pod Radhoštěm</t>
  </si>
  <si>
    <t>Datum:</t>
  </si>
  <si>
    <t>13. 11. 2018</t>
  </si>
  <si>
    <t>Zadavatel:</t>
  </si>
  <si>
    <t>IČ:</t>
  </si>
  <si>
    <t>Frenštát pod Radhoštěm, Nám. Míru 1, 741 01</t>
  </si>
  <si>
    <t>DIČ:</t>
  </si>
  <si>
    <t>Uchazeč:</t>
  </si>
  <si>
    <t>Vyplň údaj</t>
  </si>
  <si>
    <t>Projektant:</t>
  </si>
  <si>
    <t>12650757</t>
  </si>
  <si>
    <t>AVONA-Ing. Lubomír Novák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</si>
  <si>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</si>
  <si>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</si>
  <si>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</si>
  <si>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</si>
  <si>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</si>
  <si>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</si>
  <si>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</si>
  <si>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</si>
  <si>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</si>
  <si>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</si>
  <si>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</si>
  <si>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</si>
  <si>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</si>
  <si>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</si>
  <si>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</si>
  <si>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</si>
  <si>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</si>
  <si>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</si>
  <si>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</si>
  <si>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</si>
  <si>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</si>
  <si>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</si>
  <si>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</si>
  <si>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</si>
  <si>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</si>
  <si>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</si>
  <si>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</si>
  <si>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</si>
  <si>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</si>
  <si>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</si>
  <si>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</si>
  <si>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</si>
  <si>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</si>
  <si>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</si>
  <si>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</si>
  <si>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</si>
  <si>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</si>
  <si>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</si>
  <si>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</si>
  <si>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</si>
  <si>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</si>
  <si>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</si>
  <si>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</si>
  <si>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{a8deea1f-efe0-42c9-9cf1-44925ec4122b}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</si>
  <si>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</si>
  <si>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</si>
  <si>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</si>
  <si>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</si>
  <si>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</si>
  <si>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</si>
  <si>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</si>
  <si>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</si>
  <si>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122/2018 - Technické služby Frenštát pod Radhoštěm, odvedení srážkových vod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</si>
  <si>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</si>
  <si>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</si>
  <si>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</si>
  <si>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</si>
  <si>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</si>
  <si>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</si>
  <si>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</si>
  <si>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</si>
  <si>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</si>
  <si>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89 - Ostatní konstrukce</t>
  </si>
  <si>
    <t xml:space="preserve">    998 - Přesun hmot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</si>
  <si>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</si>
  <si>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</si>
  <si>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</si>
  <si>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</si>
  <si>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</si>
  <si>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</si>
  <si>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</si>
  <si>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</si>
  <si>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</si>
  <si>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</si>
  <si>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</si>
  <si>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</si>
  <si>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</si>
  <si>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</si>
  <si>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</si>
  <si>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</si>
  <si>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</si>
  <si>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</si>
  <si>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</si>
  <si>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</si>
  <si>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121101101</t>
  </si>
  <si>
    <t>Sejmutí ornice nebo lesní půdy  s vodorovným přemístěním na hromady v místě upotřebení nebo na dočasné či trvalé skládky se složením, na vzdálenost do 50 m</t>
  </si>
  <si>
    <t>m3</t>
  </si>
  <si>
    <t>CS ÚRS 2018 02</t>
  </si>
  <si>
    <t>4</t>
  </si>
  <si>
    <t>-940431462</t>
  </si>
  <si>
    <t>PSC</t>
  </si>
  <si>
    <t xml:space="preserve">Poznámka k souboru cen:_x000D_
1. V cenách jsou započteny i náklady na příp. nutné naložení sejmuté ornice na dopravní prostředek. 2. V cenách nejsou započteny náklady na odstranění nevhodných přimísenin (kamenů, kořenů apod.); tyto práce se ocení individuálně. 3. Množství ornice odebírané ze skládek se do objemu vykopávek pro volbu cen podle množství nezapočítává. Ceny souboru cen 122 . 0-11 Odkopávky a prokopávky nezapažené, se volí pro ornici odebíranou z projektovaných dočasných skládek; a) na staveništi podle součtu objemu ze všech skládek, b) mimo staveniště podle objemu každé skládky zvlášť. 4. Uložení ornice na skládky se oceňuje podle ustanovení v poznámkách č. 1 a 2 k ceně 171 20-1201 Uložení sypaniny na skládky. Složení ornice na hromady v místě upotřebení se neoceňuje. 5. Odebírá-li se ornice z projektované dočasné skládky, oceňuje se její naložení a přemístění podle čl. 3172 Všeobecných podmínek tohoto katalogu. 6. Přemísťuje-li se ornice na vzdálenost větší něž 250 m, vzdálenost 50 m se pro určení vzdálenosti vodorovného přemístění neodečítá a ocení se sejmutí a přemístění bez ohledu na ustanovení pozn. č. 1 takto: a) sejmutí ornice na vzdálenost 50m cenou 121 10-1101; b) naložení příslušnou cenou souboru cen 167 10- . . c) vodorovné přemístění cenami souboru cen 162 . 0- . . Vodorovné přemístění výkopku. 7. Sejmutí podorničí se oceňuje cenami odkopávek s přihlédnutím k ustanovení čl. 3112 Všeobecných podmínek tohoto katalogu. </t>
  </si>
  <si>
    <t>VV</t>
  </si>
  <si>
    <t>1*155,94*0,2</t>
  </si>
  <si>
    <t>1*14*0,2</t>
  </si>
  <si>
    <t>1*6*0,2</t>
  </si>
  <si>
    <t>Součet</t>
  </si>
  <si>
    <t>59</t>
  </si>
  <si>
    <t>132201201</t>
  </si>
  <si>
    <t>Hloubení zapažených i nezapažených rýh šířky přes 600 do 2 000 mm  s urovnáním dna do předepsaného profilu a spádu v hornině tř. 3 do 100 m3</t>
  </si>
  <si>
    <t>-314198418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</si>
  <si>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 2. Hloubení rýh při lesnicko-technických melioracích se oceňuje: a) ve stržích cenami platnými pro objem výkopu do 100 m3, i když skutečný objem výkopu je větší, 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 3. Náklady na svislé přemístění výkopku nad 1 m hloubky se určí dle ustanovení článku č. 3161 všeobecných podmínek katalogu. 4. Předepisuje-li projekt hloubit rýhy 5 až 7 bez použití trhavin, oceňuje se toto hloubení: a) v suchu nebo mokru cenami 138 40-1201, 138 50-1201 a 138 60-1201 Dolamování hloubených vykopávek, b) v tekoucí vodě při jakékoliv její rychlosti individuálně. 5. Ceny nelze použít pro hloubení rýh a hloubky přes 16 m. Tyto práce se oceňují individuálně. </t>
  </si>
  <si>
    <t>1*6*1 " potrubí PVC</t>
  </si>
  <si>
    <t>-1*6*0,2 " sejmutí ornice v rýze</t>
  </si>
  <si>
    <t>Mezisoučet</t>
  </si>
  <si>
    <t>3</t>
  </si>
  <si>
    <t>4,8*0,6 " výkop v hor. tř. III-60%</t>
  </si>
  <si>
    <t>60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</si>
  <si>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</si>
  <si>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</si>
  <si>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CS ÚRS 2017 02</t>
  </si>
  <si>
    <t>1593098031</t>
  </si>
  <si>
    <t>61</t>
  </si>
  <si>
    <t>132301201</t>
  </si>
  <si>
    <t>Hloubení zapažených i nezapažených rýh šířky přes 600 do 2 000 mm  s urovnáním dna do předepsaného profilu a spádu v hornině tř. 4 do 100 m3</t>
  </si>
  <si>
    <t>351300027</t>
  </si>
  <si>
    <t>4,8*0,4 " výkop v hor. tř. III-40%</t>
  </si>
  <si>
    <t>62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</si>
  <si>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</si>
  <si>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</si>
  <si>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-1799225193</t>
  </si>
  <si>
    <t>132201101</t>
  </si>
  <si>
    <t>Hloubení zapažených i nezapažených rýh šířky do 600 mm s urovnáním dna do předepsaného profilu a spádu v hornině tř. 3 do 100 m3</t>
  </si>
  <si>
    <t>-112795501</t>
  </si>
  <si>
    <t xml:space="preserve">Poznámka k souboru cen:_x000D_
1. V cenách jsou započteny i náklady na přehození výkopku na přilehlém terénu na vzdálenost do 3 m od podélné osy rýhy nebo naložení na dopravní prostředek. 2. Ceny jsou určeny pro rýhy: a) šířky přes 200 do 300 mm a hloubky do 750 mm, b) šířky přes 300 do 400 mm a hloubky do 1 000 mm, c) šířky přes 400 do 500 mm a hloubky do 1 250 mm, d) šířky přes 500 do 600 mm a hloubky do 1 500 mm. 3. Náklady na svislé přemístění výkopku nad 1 m hloubky se určí dle ustanovení článku č. 3161 všeobecných podmínek katalogu. </t>
  </si>
  <si>
    <t>0,6*155,94*1,09" (1,06+0,88+1,09+1,35+1,11+1,05)/6=1,09</t>
  </si>
  <si>
    <t>- 0,6*155,94*0,2 " sejmutí ornice v rýze</t>
  </si>
  <si>
    <t>0,6*14*1,27</t>
  </si>
  <si>
    <t>-0,6*14*0,2" sejmutí ornice v rýze</t>
  </si>
  <si>
    <t>92,26*0,6 " z toho v hor tř. III-60%</t>
  </si>
  <si>
    <t>132201109</t>
  </si>
  <si>
    <t>Hloubení zapažených i nezapažených rýh šířky do 600 mm s urovnáním dna do předepsaného profilu a spádu v hornině tř. 3 Příplatek k cenám za lepivost horniny tř. 3</t>
  </si>
  <si>
    <t>1509385485</t>
  </si>
  <si>
    <t>5</t>
  </si>
  <si>
    <t>132301101</t>
  </si>
  <si>
    <t>Hloubení zapažených i nezapažených rýh šířky do 600 mm s urovnáním dna do předepsaného profilu a spádu v hornině tř. 4 do 100 m3</t>
  </si>
  <si>
    <t>-1733463556</t>
  </si>
  <si>
    <t>92,26*0,4 " z toho v hor tř. III-40%</t>
  </si>
  <si>
    <t>6</t>
  </si>
  <si>
    <t>132301109</t>
  </si>
  <si>
    <t>Hloubení zapažených i nezapažených rýh šířky do 600 mm s urovnáním dna do předepsaného profilu a spádu v hornině tř. 4 Příplatek k cenám za lepivost horniny tř. 4</t>
  </si>
  <si>
    <t>-1842195683</t>
  </si>
  <si>
    <t>9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</si>
  <si>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</si>
  <si>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</si>
  <si>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53705823</t>
  </si>
  <si>
    <t xml:space="preserve">Poznámka k souboru cen:_x000D_
1. Ceny -1151 až -1158 lze použít i pro svislé přemístění materiálu a stavební suti z konstrukcí ze zdiva cihelného nebo kamenného, z betonu prostého, prokládaného, železového i předpjatého, pokud tyto konstrukce byly vybourány ve výkopišti. 2. Ceny pro hloubku přes 1 do 2,5 m, přes 2,5 m do 4 m atd. jsou určeny pro svislé přemístění výkopku od 0 do 2,5 m, od 0 do 4 m atd. 3. Množství materiálu i stavební suti z rozbouraných konstrukcí pro přemístění se rovná objemu konstrukcí před rozbouráním. </t>
  </si>
  <si>
    <t>-1*6*0,2 "sejmutí ornice v rýze</t>
  </si>
  <si>
    <t>10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</si>
  <si>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</si>
  <si>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</si>
  <si>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54637057</t>
  </si>
  <si>
    <t xml:space="preserve">0,6*155,94*0,05 </t>
  </si>
  <si>
    <t xml:space="preserve">0,6*14*0,05" </t>
  </si>
  <si>
    <t xml:space="preserve">1*6* (0,15+0,2) </t>
  </si>
  <si>
    <t>11</t>
  </si>
  <si>
    <t>167101101</t>
  </si>
  <si>
    <t>Nakládání, skládání a překládání neulehlého výkopku nebo sypaniny nakládání, množství do 100 m3, z hornin tř. 1 až 4</t>
  </si>
  <si>
    <t>-1893953472</t>
  </si>
  <si>
    <t>12</t>
  </si>
  <si>
    <t>171201201</t>
  </si>
  <si>
    <t>Uložení sypaniny na skládky</t>
  </si>
  <si>
    <t>-222489945</t>
  </si>
  <si>
    <t xml:space="preserve">Poznámka k souboru cen:_x000D_
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6. Cenu -1211 lze po dohodě upravit podle místních podmínek. </t>
  </si>
  <si>
    <t>13</t>
  </si>
  <si>
    <t>174101101</t>
  </si>
  <si>
    <t>Zásyp sypaninou z jakékoliv horniny s uložením výkopku ve vrstvách se zhutněním jam, šachet, rýh nebo kolem objektů v těchto vykopávkách</t>
  </si>
  <si>
    <t>127984535</t>
  </si>
  <si>
    <t>- 0,6*155,94*0,05" podsyp ŠP</t>
  </si>
  <si>
    <t xml:space="preserve">- 0,6*155,94*0,375" obsyp zeminou </t>
  </si>
  <si>
    <t>-0,6*14*0,05" podsyp ŠP</t>
  </si>
  <si>
    <t xml:space="preserve">-0,6*14*0,4" obsyp zeminou </t>
  </si>
  <si>
    <t>-1*6*0,15" podsyp ŠP</t>
  </si>
  <si>
    <t>-1*6* (0,15+0,2) " obsyp ŠP</t>
  </si>
  <si>
    <t>14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</si>
  <si>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</si>
  <si>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</si>
  <si>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-49508327</t>
  </si>
  <si>
    <t xml:space="preserve">0,6*155,94*0,375 </t>
  </si>
  <si>
    <t xml:space="preserve">0,6*14*0,4 </t>
  </si>
  <si>
    <t>63</t>
  </si>
  <si>
    <t>M</t>
  </si>
  <si>
    <t>583373020</t>
  </si>
  <si>
    <t>štěrkopísek frakce 0-16</t>
  </si>
  <si>
    <t>t</t>
  </si>
  <si>
    <t>8</t>
  </si>
  <si>
    <t>-785180256</t>
  </si>
  <si>
    <t>1*6* (0,15+0,2) " obsyp potrubí PVC</t>
  </si>
  <si>
    <t>2,1*1,6</t>
  </si>
  <si>
    <t>181301103</t>
  </si>
  <si>
    <t>Rozprostření a urovnání ornice v rovině nebo ve svahu sklonu do 1:5 při souvislé ploše do 500 m2, tl. vrstvy přes 150 do 200 mm</t>
  </si>
  <si>
    <t>m2</t>
  </si>
  <si>
    <t>-1063978759</t>
  </si>
  <si>
    <t xml:space="preserve">Poznámka k souboru cen:_x000D_
1. V ceně jsou započteny i náklady na případné nutné přemístění hromad nebo dočasných skládek na místo spotřeby ze vzdálenosti do 30 m. 2. V ceně nejsou započteny náklady na získání ornice; toto získání se oceňuje cenami souboru cen 121 10-11 Sejmutí ornice. 3. Případné nakládání ornice, v souvislosti s pozn. č. 2 se oceňuje cenami souboru cen 167 10-11 Nakládání, skládání a překládání neulehlého výkopku nebo sypaniny. 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 </t>
  </si>
  <si>
    <t>1*155,94</t>
  </si>
  <si>
    <t>1*14</t>
  </si>
  <si>
    <t>1*6</t>
  </si>
  <si>
    <t>Vodorovné konstrukce</t>
  </si>
  <si>
    <t>451573111</t>
  </si>
  <si>
    <t>Lože pod potrubí, stoky a drobné objekty v otevřeném výkopu z písku a štěrkopísku do 63 mm</t>
  </si>
  <si>
    <t>-205975950</t>
  </si>
  <si>
    <t>1*6*0,15</t>
  </si>
  <si>
    <t>Trubní vedení</t>
  </si>
  <si>
    <t>33</t>
  </si>
  <si>
    <t>857262122</t>
  </si>
  <si>
    <t>Montáž litinových tvarovek na potrubí litinovém tlakovém jednoosých na potrubí z trub přírubových v otevřeném výkopu, kanálu nebo v šachtě DN 100</t>
  </si>
  <si>
    <t>kus</t>
  </si>
  <si>
    <t>1532598703</t>
  </si>
  <si>
    <t xml:space="preserve">Poznámka k souboru cen:_x000D_
1. V cenách souboru cen nejsou započteny náklady na: a) dodání tvarovek; tyto se oceňují ve specifikaci, b) podkladní konstrukci ze štěrkopísku - podkladní vrstva ze štěrkopísku se oceňuje cenou 564 28-111 Podklad ze štěrkopísku. 2. V cenách 857 ..-1141, -1151, -3141 a -3151 nejsou započteny náklady nadodání těsnících nebo zámkových kroužků; tyto se oceňují ve specifikaci. </t>
  </si>
  <si>
    <t>34</t>
  </si>
  <si>
    <t>40010011016</t>
  </si>
  <si>
    <t>PŘÍRUBA S2000 100/110</t>
  </si>
  <si>
    <t>KS</t>
  </si>
  <si>
    <t>-1510382891</t>
  </si>
  <si>
    <t>18</t>
  </si>
  <si>
    <t>871234201</t>
  </si>
  <si>
    <t>Montáž kanalizačního potrubí z plastů z polyetylenu PE 100 svařovaných na tupo v otevřeném výkopu ve sklonu do 20 % SDR 11/PN16 D 75 x 6,8 mm</t>
  </si>
  <si>
    <t>m</t>
  </si>
  <si>
    <t>-277738662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</si>
  <si>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</si>
  <si>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155,94" viz výkr. D.1.2.b)2.</t>
  </si>
  <si>
    <t>19</t>
  </si>
  <si>
    <t>KP403075W</t>
  </si>
  <si>
    <t>Trubka dvouvrstvá PE 100 RCSafeTech RC kanal SDR11 75x6.8 100m</t>
  </si>
  <si>
    <t>1134308912</t>
  </si>
  <si>
    <t>20</t>
  </si>
  <si>
    <t>871264301</t>
  </si>
  <si>
    <t>Montáž kanalizačního potrubí z plastů z polyetylenu PE 100 svařovaných na tupo v otevřeném výkopu ve sklonu do 20 % SDR 17/PN 10 D 110 x 6,6 mm</t>
  </si>
  <si>
    <t>1064464787</t>
  </si>
  <si>
    <t>14" viz výkr. D.1.2.b)2.</t>
  </si>
  <si>
    <t>KP413093W</t>
  </si>
  <si>
    <t>Trubka dvouvrstvá PE 100 RCSafeTech RC kanal SDR17 110x 6.6 100m</t>
  </si>
  <si>
    <t>-534455062</t>
  </si>
  <si>
    <t>41</t>
  </si>
  <si>
    <t>871313121</t>
  </si>
  <si>
    <t>Montáž kanalizačního potrubí z plastů z tvrdého PVC těsněných gumovým kroužkem v otevřeném výkopu ve sklonu do 20 % DN 160</t>
  </si>
  <si>
    <t>-890072831</t>
  </si>
  <si>
    <t>42</t>
  </si>
  <si>
    <t>28611166</t>
  </si>
  <si>
    <t>trubka kanalizační PVC DN 160x5000 mm SN 8</t>
  </si>
  <si>
    <t>-243888920</t>
  </si>
  <si>
    <t>43</t>
  </si>
  <si>
    <t>28611164</t>
  </si>
  <si>
    <t>trubka kanalizační PVC DN 160x1000 mm SN 8</t>
  </si>
  <si>
    <t>-628434481</t>
  </si>
  <si>
    <t>51</t>
  </si>
  <si>
    <t>877315211</t>
  </si>
  <si>
    <t>Montáž tvarovek na kanalizačním potrubí z trub z plastu  z tvrdého PVC nebo z polypropylenu v otevřeném výkopu jednoosých DN 160</t>
  </si>
  <si>
    <t>-924175220</t>
  </si>
  <si>
    <t xml:space="preserve">Poznámka k souboru cen:_x000D_
1. V cenách nejsou započteny náklady na dodání tvarovek. Tvarovky se oceňují ve ve specifikaci. </t>
  </si>
  <si>
    <t>52</t>
  </si>
  <si>
    <t>28611504</t>
  </si>
  <si>
    <t>redukce kanalizační PVC 160/110</t>
  </si>
  <si>
    <t>-1937791489</t>
  </si>
  <si>
    <t>35</t>
  </si>
  <si>
    <t>892241111</t>
  </si>
  <si>
    <t>Tlakové zkoušky vodou na potrubí DN do 80</t>
  </si>
  <si>
    <t>-237369215</t>
  </si>
  <si>
    <t xml:space="preserve">Poznámka k souboru cen:_x000D_
1. Ceny -2111 jsou určeny pro zabezpečení jednoho konce zkoušeného úseku jakéhokoliv druhu potrubí. 2. V cenách jsou započteny náklady: a) u cen -1111 - na přísun, montáž, demontáž a odsun zkoušecího čerpadla, napuštění tlakovou vodou a dodání vody pro tlakovou zkoušku, 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 </t>
  </si>
  <si>
    <t>36</t>
  </si>
  <si>
    <t>892271111</t>
  </si>
  <si>
    <t>Tlakové zkoušky vodou na potrubí DN 100 nebo 125</t>
  </si>
  <si>
    <t>1785149693</t>
  </si>
  <si>
    <t>37</t>
  </si>
  <si>
    <t>892351111</t>
  </si>
  <si>
    <t>Tlakové zkoušky vodou na potrubí DN 150 nebo 200</t>
  </si>
  <si>
    <t>-357504528</t>
  </si>
  <si>
    <t>38</t>
  </si>
  <si>
    <t>892372111</t>
  </si>
  <si>
    <t>Tlakové zkoušky vodou zabezpečení konců potrubí při tlakových zkouškách DN do 300</t>
  </si>
  <si>
    <t>-135548266</t>
  </si>
  <si>
    <t>50</t>
  </si>
  <si>
    <t>894812111</t>
  </si>
  <si>
    <t>Revizní a čistící šachta z polypropylenu PP pro hladké trouby DN 315 šachtové dno (DN šachty / DN trubního vedení) DN 315/150 přímý tok</t>
  </si>
  <si>
    <t>2078192080</t>
  </si>
  <si>
    <t xml:space="preserve">Poznámka k souboru cen:_x000D_
1. V příslušných cenách jsou započteny i náklady na: a) vyrovnávací násypnou vrstvu ze štěrkopísku tl. 100 mm, b) dodání a montáž šachtového dna, trouby šachty, teleskopu a poklopu, příslušného dílu šachty, c) napojení stávajícího kanalizačního potrubí. 2. V cenách nejsou započteny náklady na: a) fixování šachty obsypem, který se oceňuje cenami souboru 174 . 0-11 Zásyp sypaninou z jakékoliv horniny, katalogu 800-1 Zemní práce části A 01. </t>
  </si>
  <si>
    <t>47</t>
  </si>
  <si>
    <t>894812131</t>
  </si>
  <si>
    <t>Revizní a čistící šachta z polypropylenu PP pro hladké trouby DN 315 roura šachtová korugovaná bez hrdla, světlé hloubky 1250 mm</t>
  </si>
  <si>
    <t>-584747499</t>
  </si>
  <si>
    <t>48</t>
  </si>
  <si>
    <t>894812149</t>
  </si>
  <si>
    <t>Revizní a čistící šachta z polypropylenu PP pro hladké trouby DN 315 roura šachtová korugovaná Příplatek k cenám 2131 - 2142 za uříznutí šachtové roury</t>
  </si>
  <si>
    <t>1935745619</t>
  </si>
  <si>
    <t>49</t>
  </si>
  <si>
    <t>894812151</t>
  </si>
  <si>
    <t>Revizní a čistící šachta z polypropylenu PP pro hladké trouby DN 315 poklop betonový (pro zatížení) s betonovým konusem (7 t)</t>
  </si>
  <si>
    <t>-1570767468</t>
  </si>
  <si>
    <t>39</t>
  </si>
  <si>
    <t>899721111</t>
  </si>
  <si>
    <t>Signalizační vodič na potrubí DN do 150 mm</t>
  </si>
  <si>
    <t>-645292881</t>
  </si>
  <si>
    <t>155,94+14</t>
  </si>
  <si>
    <t>40</t>
  </si>
  <si>
    <t>899722113</t>
  </si>
  <si>
    <t>Krytí potrubí z plastů výstražnou fólií z PVC šířky 34cm</t>
  </si>
  <si>
    <t>1982351436</t>
  </si>
  <si>
    <t>53</t>
  </si>
  <si>
    <t>R2</t>
  </si>
  <si>
    <t>Výustní objekt DN 150</t>
  </si>
  <si>
    <t>ks</t>
  </si>
  <si>
    <t>-825376504</t>
  </si>
  <si>
    <t>1 "viz. výkr. D.1.2.b)6.</t>
  </si>
  <si>
    <t>54</t>
  </si>
  <si>
    <t>R3</t>
  </si>
  <si>
    <t>sada</t>
  </si>
  <si>
    <t>248703931</t>
  </si>
  <si>
    <t>1 " viz. výkr. D.1.2.b)4.</t>
  </si>
  <si>
    <t>55</t>
  </si>
  <si>
    <t>R3-1</t>
  </si>
  <si>
    <t>Vystrojení ČS (Q=2l/s, H=15m)-dodávka</t>
  </si>
  <si>
    <t>-1301950230</t>
  </si>
  <si>
    <t>56</t>
  </si>
  <si>
    <t>R4</t>
  </si>
  <si>
    <t>Rozvaděč RKJ-montaž</t>
  </si>
  <si>
    <t>-215969060</t>
  </si>
  <si>
    <t>57</t>
  </si>
  <si>
    <t>R4-1</t>
  </si>
  <si>
    <t>Rozvaděč RKJ 1x1,5kW, 400V (vč. plastového pilíře)</t>
  </si>
  <si>
    <t>2122763344</t>
  </si>
  <si>
    <t>58</t>
  </si>
  <si>
    <t>R5</t>
  </si>
  <si>
    <t>Výchozí revize rozvaděče ČS</t>
  </si>
  <si>
    <t>436358326</t>
  </si>
  <si>
    <t>89</t>
  </si>
  <si>
    <t>Ostatní konstrukce</t>
  </si>
  <si>
    <t>29</t>
  </si>
  <si>
    <t>891262122</t>
  </si>
  <si>
    <t>Montáž kanalizačních armatur na potrubí šoupátek v otevřeném výkopu nebo v šachtách s osazením zemní soupravy (bez poklopů) DN 100</t>
  </si>
  <si>
    <t>-675689464</t>
  </si>
  <si>
    <t xml:space="preserve">Poznámka k souboru cen:_x000D_
1. V cenách jsou započteny i náklady na: a) u šoupátek ceny -2122 na vytvoření otvorů ve stropech šachet pro prostup zemních souprav šoupátek, b) u stavítek ceny -2322 chemické kotvy s vyvrtáním otvoru a chemickou patronou, osazení rámů a vodícího zařízení. 2. V cenách nejsou započteny náklady na: a) dodání šoupátek, zemních souprav, šoupátkových koleček, šoupátkových klíčů, stavítek a vodícího zařízení; tyto náklady se oceňují ve specifikaci, b) osazení šoupátkových poklopů; osazení poklopů se oceňuje příslušnými cenami souboru cen 899 40-11 Osazení poklopů litinových části A 01 tohoto katalogu. c)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katalogu. </t>
  </si>
  <si>
    <t>30</t>
  </si>
  <si>
    <t>D48210000010</t>
  </si>
  <si>
    <t>ŠOUPĚ PRO ODPADNÍ VODU L190 100</t>
  </si>
  <si>
    <t>-1556187667</t>
  </si>
  <si>
    <t>25</t>
  </si>
  <si>
    <t>899401112</t>
  </si>
  <si>
    <t>Osazení poklopů litinových šoupátkových</t>
  </si>
  <si>
    <t>-1758275042</t>
  </si>
  <si>
    <t xml:space="preserve">Poznámka k souboru cen:_x000D_
1. V cenách osazení poklopů jsou započteny i náklady na jejich podezdění. 2. V cenách nejsou započteny náklady na dodání poklopů; tyto se oceňují ve specifikaci. Ztratné se nestanoví. </t>
  </si>
  <si>
    <t>26</t>
  </si>
  <si>
    <t>1750KASI0001</t>
  </si>
  <si>
    <t>VODA Uliční poklopy POKLOP ULIČNÍ SAMONIVELAČNÍ ŠOUPÁTKOVÝ (Z.S. TELE) VODA</t>
  </si>
  <si>
    <t>860832281</t>
  </si>
  <si>
    <t>27</t>
  </si>
  <si>
    <t>348100000000</t>
  </si>
  <si>
    <t>VO+KA+PL Uliční poklopy PODKLAD. DESKA  UNI UNI</t>
  </si>
  <si>
    <t>207085329</t>
  </si>
  <si>
    <t>28</t>
  </si>
  <si>
    <t>950205010000</t>
  </si>
  <si>
    <t>VODA+PLYN Zemní soupravy SOUPRAVA ZEMNÍ TELESKOPICKÁ E2-0,9-1,15 50-100 (0,9-1,1m)</t>
  </si>
  <si>
    <t>-284645143</t>
  </si>
  <si>
    <t>998</t>
  </si>
  <si>
    <t>Přesun hmot</t>
  </si>
  <si>
    <t>64</t>
  </si>
  <si>
    <t>998276101</t>
  </si>
  <si>
    <t>Přesun hmot pro trubní vedení hloubené z trub z plastických hmot nebo sklolaminátových pro vodovody nebo kanalizace v otevřeném výkopu dopravní vzdálenost do 15 m</t>
  </si>
  <si>
    <t>-283823029</t>
  </si>
  <si>
    <t>OST</t>
  </si>
  <si>
    <t>Ostatní</t>
  </si>
  <si>
    <t>45</t>
  </si>
  <si>
    <t>R1</t>
  </si>
  <si>
    <t>Zaměření stavby</t>
  </si>
  <si>
    <t>hm</t>
  </si>
  <si>
    <t>512</t>
  </si>
  <si>
    <t>1499309526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</si>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</sst>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6" t="s">
        <v>16</v>
      </c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28"/>
      <c r="AQ5" s="30"/>
      <c r="BE5" s="327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4" t="s">
        <v>19</v>
      </c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28"/>
      <c r="AQ6" s="30"/>
      <c r="BE6" s="328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23</v>
      </c>
      <c r="AO7" s="28"/>
      <c r="AP7" s="28"/>
      <c r="AQ7" s="30"/>
      <c r="BE7" s="328"/>
      <c r="BS7" s="23" t="s">
        <v>8</v>
      </c>
    </row>
    <row r="8" spans="1:74" ht="14.45" customHeight="1">
      <c r="B8" s="27"/>
      <c r="C8" s="28"/>
      <c r="D8" s="36" t="s">
        <v>24</v>
      </c>
      <c r="E8" s="28"/>
      <c r="F8" s="28"/>
      <c r="G8" s="28"/>
      <c r="H8" s="28"/>
      <c r="I8" s="28"/>
      <c r="J8" s="28"/>
      <c r="K8" s="34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26</v>
      </c>
      <c r="AL8" s="28"/>
      <c r="AM8" s="28"/>
      <c r="AN8" s="37" t="s">
        <v>27</v>
      </c>
      <c r="AO8" s="28"/>
      <c r="AP8" s="28"/>
      <c r="AQ8" s="30"/>
      <c r="BE8" s="328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8"/>
      <c r="BS9" s="23" t="s">
        <v>8</v>
      </c>
    </row>
    <row r="10" spans="1:74" ht="14.45" customHeight="1">
      <c r="B10" s="27"/>
      <c r="C10" s="28"/>
      <c r="D10" s="36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29</v>
      </c>
      <c r="AL10" s="28"/>
      <c r="AM10" s="28"/>
      <c r="AN10" s="34" t="s">
        <v>23</v>
      </c>
      <c r="AO10" s="28"/>
      <c r="AP10" s="28"/>
      <c r="AQ10" s="30"/>
      <c r="BE10" s="328"/>
      <c r="BS10" s="23" t="s">
        <v>8</v>
      </c>
    </row>
    <row r="11" spans="1:74" ht="18.399999999999999" customHeight="1">
      <c r="B11" s="27"/>
      <c r="C11" s="28"/>
      <c r="D11" s="28"/>
      <c r="E11" s="34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31</v>
      </c>
      <c r="AL11" s="28"/>
      <c r="AM11" s="28"/>
      <c r="AN11" s="34" t="s">
        <v>23</v>
      </c>
      <c r="AO11" s="28"/>
      <c r="AP11" s="28"/>
      <c r="AQ11" s="30"/>
      <c r="BE11" s="328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8"/>
      <c r="BS12" s="23" t="s">
        <v>8</v>
      </c>
    </row>
    <row r="13" spans="1:74" ht="14.45" customHeight="1">
      <c r="B13" s="27"/>
      <c r="C13" s="28"/>
      <c r="D13" s="36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29</v>
      </c>
      <c r="AL13" s="28"/>
      <c r="AM13" s="28"/>
      <c r="AN13" s="38" t="s">
        <v>33</v>
      </c>
      <c r="AO13" s="28"/>
      <c r="AP13" s="28"/>
      <c r="AQ13" s="30"/>
      <c r="BE13" s="328"/>
      <c r="BS13" s="23" t="s">
        <v>8</v>
      </c>
    </row>
    <row r="14" spans="1:74">
      <c r="B14" s="27"/>
      <c r="C14" s="28"/>
      <c r="D14" s="28"/>
      <c r="E14" s="358" t="s">
        <v>33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6" t="s">
        <v>31</v>
      </c>
      <c r="AL14" s="28"/>
      <c r="AM14" s="28"/>
      <c r="AN14" s="38" t="s">
        <v>33</v>
      </c>
      <c r="AO14" s="28"/>
      <c r="AP14" s="28"/>
      <c r="AQ14" s="30"/>
      <c r="BE14" s="328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8"/>
      <c r="BS15" s="23" t="s">
        <v>6</v>
      </c>
    </row>
    <row r="16" spans="1:74" ht="14.45" customHeight="1">
      <c r="B16" s="27"/>
      <c r="C16" s="28"/>
      <c r="D16" s="36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29</v>
      </c>
      <c r="AL16" s="28"/>
      <c r="AM16" s="28"/>
      <c r="AN16" s="34" t="s">
        <v>35</v>
      </c>
      <c r="AO16" s="28"/>
      <c r="AP16" s="28"/>
      <c r="AQ16" s="30"/>
      <c r="BE16" s="328"/>
      <c r="BS16" s="23" t="s">
        <v>6</v>
      </c>
    </row>
    <row r="17" spans="2:71" ht="18.399999999999999" customHeight="1">
      <c r="B17" s="27"/>
      <c r="C17" s="28"/>
      <c r="D17" s="28"/>
      <c r="E17" s="34" t="s">
        <v>36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31</v>
      </c>
      <c r="AL17" s="28"/>
      <c r="AM17" s="28"/>
      <c r="AN17" s="34" t="s">
        <v>23</v>
      </c>
      <c r="AO17" s="28"/>
      <c r="AP17" s="28"/>
      <c r="AQ17" s="30"/>
      <c r="BE17" s="328"/>
      <c r="BS17" s="23" t="s">
        <v>37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8"/>
      <c r="BS18" s="23" t="s">
        <v>8</v>
      </c>
    </row>
    <row r="19" spans="2:71" ht="14.45" customHeight="1">
      <c r="B19" s="27"/>
      <c r="C19" s="28"/>
      <c r="D19" s="36" t="s">
        <v>38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8"/>
      <c r="BS19" s="23" t="s">
        <v>8</v>
      </c>
    </row>
    <row r="20" spans="2:71" ht="16.5" customHeight="1">
      <c r="B20" s="27"/>
      <c r="C20" s="28"/>
      <c r="D20" s="28"/>
      <c r="E20" s="360" t="s">
        <v>23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28"/>
      <c r="AP20" s="28"/>
      <c r="AQ20" s="30"/>
      <c r="BE20" s="328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8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8"/>
    </row>
    <row r="23" spans="2:71" s="1" customFormat="1" ht="25.9" customHeight="1">
      <c r="B23" s="40"/>
      <c r="C23" s="41"/>
      <c r="D23" s="42" t="s">
        <v>39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1">
        <f>ROUND(AG51,2)</f>
        <v>0</v>
      </c>
      <c r="AL23" s="362"/>
      <c r="AM23" s="362"/>
      <c r="AN23" s="362"/>
      <c r="AO23" s="362"/>
      <c r="AP23" s="41"/>
      <c r="AQ23" s="44"/>
      <c r="BE23" s="328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8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3" t="s">
        <v>40</v>
      </c>
      <c r="M25" s="363"/>
      <c r="N25" s="363"/>
      <c r="O25" s="363"/>
      <c r="P25" s="41"/>
      <c r="Q25" s="41"/>
      <c r="R25" s="41"/>
      <c r="S25" s="41"/>
      <c r="T25" s="41"/>
      <c r="U25" s="41"/>
      <c r="V25" s="41"/>
      <c r="W25" s="363" t="s">
        <v>41</v>
      </c>
      <c r="X25" s="363"/>
      <c r="Y25" s="363"/>
      <c r="Z25" s="363"/>
      <c r="AA25" s="363"/>
      <c r="AB25" s="363"/>
      <c r="AC25" s="363"/>
      <c r="AD25" s="363"/>
      <c r="AE25" s="363"/>
      <c r="AF25" s="41"/>
      <c r="AG25" s="41"/>
      <c r="AH25" s="41"/>
      <c r="AI25" s="41"/>
      <c r="AJ25" s="41"/>
      <c r="AK25" s="363" t="s">
        <v>42</v>
      </c>
      <c r="AL25" s="363"/>
      <c r="AM25" s="363"/>
      <c r="AN25" s="363"/>
      <c r="AO25" s="363"/>
      <c r="AP25" s="41"/>
      <c r="AQ25" s="44"/>
      <c r="BE25" s="328"/>
    </row>
    <row r="26" spans="2:71" s="2" customFormat="1" ht="14.45" customHeight="1">
      <c r="B26" s="46"/>
      <c r="C26" s="47"/>
      <c r="D26" s="48" t="s">
        <v>43</v>
      </c>
      <c r="E26" s="47"/>
      <c r="F26" s="48" t="s">
        <v>44</v>
      </c>
      <c r="G26" s="47"/>
      <c r="H26" s="47"/>
      <c r="I26" s="47"/>
      <c r="J26" s="47"/>
      <c r="K26" s="47"/>
      <c r="L26" s="357">
        <v>0.21</v>
      </c>
      <c r="M26" s="330"/>
      <c r="N26" s="330"/>
      <c r="O26" s="330"/>
      <c r="P26" s="47"/>
      <c r="Q26" s="47"/>
      <c r="R26" s="47"/>
      <c r="S26" s="47"/>
      <c r="T26" s="47"/>
      <c r="U26" s="47"/>
      <c r="V26" s="47"/>
      <c r="W26" s="329">
        <f>ROUND(AZ51,2)</f>
        <v>0</v>
      </c>
      <c r="X26" s="330"/>
      <c r="Y26" s="330"/>
      <c r="Z26" s="330"/>
      <c r="AA26" s="330"/>
      <c r="AB26" s="330"/>
      <c r="AC26" s="330"/>
      <c r="AD26" s="330"/>
      <c r="AE26" s="330"/>
      <c r="AF26" s="47"/>
      <c r="AG26" s="47"/>
      <c r="AH26" s="47"/>
      <c r="AI26" s="47"/>
      <c r="AJ26" s="47"/>
      <c r="AK26" s="329">
        <f>ROUND(AV51,2)</f>
        <v>0</v>
      </c>
      <c r="AL26" s="330"/>
      <c r="AM26" s="330"/>
      <c r="AN26" s="330"/>
      <c r="AO26" s="330"/>
      <c r="AP26" s="47"/>
      <c r="AQ26" s="49"/>
      <c r="BE26" s="328"/>
    </row>
    <row r="27" spans="2:71" s="2" customFormat="1" ht="14.45" customHeight="1">
      <c r="B27" s="46"/>
      <c r="C27" s="47"/>
      <c r="D27" s="47"/>
      <c r="E27" s="47"/>
      <c r="F27" s="48" t="s">
        <v>45</v>
      </c>
      <c r="G27" s="47"/>
      <c r="H27" s="47"/>
      <c r="I27" s="47"/>
      <c r="J27" s="47"/>
      <c r="K27" s="47"/>
      <c r="L27" s="357">
        <v>0.15</v>
      </c>
      <c r="M27" s="330"/>
      <c r="N27" s="330"/>
      <c r="O27" s="330"/>
      <c r="P27" s="47"/>
      <c r="Q27" s="47"/>
      <c r="R27" s="47"/>
      <c r="S27" s="47"/>
      <c r="T27" s="47"/>
      <c r="U27" s="47"/>
      <c r="V27" s="47"/>
      <c r="W27" s="329">
        <f>ROUND(BA51,2)</f>
        <v>0</v>
      </c>
      <c r="X27" s="330"/>
      <c r="Y27" s="330"/>
      <c r="Z27" s="330"/>
      <c r="AA27" s="330"/>
      <c r="AB27" s="330"/>
      <c r="AC27" s="330"/>
      <c r="AD27" s="330"/>
      <c r="AE27" s="330"/>
      <c r="AF27" s="47"/>
      <c r="AG27" s="47"/>
      <c r="AH27" s="47"/>
      <c r="AI27" s="47"/>
      <c r="AJ27" s="47"/>
      <c r="AK27" s="329">
        <f>ROUND(AW51,2)</f>
        <v>0</v>
      </c>
      <c r="AL27" s="330"/>
      <c r="AM27" s="330"/>
      <c r="AN27" s="330"/>
      <c r="AO27" s="330"/>
      <c r="AP27" s="47"/>
      <c r="AQ27" s="49"/>
      <c r="BE27" s="328"/>
    </row>
    <row r="28" spans="2:71" s="2" customFormat="1" ht="14.45" hidden="1" customHeight="1">
      <c r="B28" s="46"/>
      <c r="C28" s="47"/>
      <c r="D28" s="47"/>
      <c r="E28" s="47"/>
      <c r="F28" s="48" t="s">
        <v>46</v>
      </c>
      <c r="G28" s="47"/>
      <c r="H28" s="47"/>
      <c r="I28" s="47"/>
      <c r="J28" s="47"/>
      <c r="K28" s="47"/>
      <c r="L28" s="357">
        <v>0.21</v>
      </c>
      <c r="M28" s="330"/>
      <c r="N28" s="330"/>
      <c r="O28" s="330"/>
      <c r="P28" s="47"/>
      <c r="Q28" s="47"/>
      <c r="R28" s="47"/>
      <c r="S28" s="47"/>
      <c r="T28" s="47"/>
      <c r="U28" s="47"/>
      <c r="V28" s="47"/>
      <c r="W28" s="329">
        <f>ROUND(BB51,2)</f>
        <v>0</v>
      </c>
      <c r="X28" s="330"/>
      <c r="Y28" s="330"/>
      <c r="Z28" s="330"/>
      <c r="AA28" s="330"/>
      <c r="AB28" s="330"/>
      <c r="AC28" s="330"/>
      <c r="AD28" s="330"/>
      <c r="AE28" s="330"/>
      <c r="AF28" s="47"/>
      <c r="AG28" s="47"/>
      <c r="AH28" s="47"/>
      <c r="AI28" s="47"/>
      <c r="AJ28" s="47"/>
      <c r="AK28" s="329">
        <v>0</v>
      </c>
      <c r="AL28" s="330"/>
      <c r="AM28" s="330"/>
      <c r="AN28" s="330"/>
      <c r="AO28" s="330"/>
      <c r="AP28" s="47"/>
      <c r="AQ28" s="49"/>
      <c r="BE28" s="328"/>
    </row>
    <row r="29" spans="2:71" s="2" customFormat="1" ht="14.45" hidden="1" customHeight="1">
      <c r="B29" s="46"/>
      <c r="C29" s="47"/>
      <c r="D29" s="47"/>
      <c r="E29" s="47"/>
      <c r="F29" s="48" t="s">
        <v>47</v>
      </c>
      <c r="G29" s="47"/>
      <c r="H29" s="47"/>
      <c r="I29" s="47"/>
      <c r="J29" s="47"/>
      <c r="K29" s="47"/>
      <c r="L29" s="357">
        <v>0.15</v>
      </c>
      <c r="M29" s="330"/>
      <c r="N29" s="330"/>
      <c r="O29" s="330"/>
      <c r="P29" s="47"/>
      <c r="Q29" s="47"/>
      <c r="R29" s="47"/>
      <c r="S29" s="47"/>
      <c r="T29" s="47"/>
      <c r="U29" s="47"/>
      <c r="V29" s="47"/>
      <c r="W29" s="329">
        <f>ROUND(BC51,2)</f>
        <v>0</v>
      </c>
      <c r="X29" s="330"/>
      <c r="Y29" s="330"/>
      <c r="Z29" s="330"/>
      <c r="AA29" s="330"/>
      <c r="AB29" s="330"/>
      <c r="AC29" s="330"/>
      <c r="AD29" s="330"/>
      <c r="AE29" s="330"/>
      <c r="AF29" s="47"/>
      <c r="AG29" s="47"/>
      <c r="AH29" s="47"/>
      <c r="AI29" s="47"/>
      <c r="AJ29" s="47"/>
      <c r="AK29" s="329">
        <v>0</v>
      </c>
      <c r="AL29" s="330"/>
      <c r="AM29" s="330"/>
      <c r="AN29" s="330"/>
      <c r="AO29" s="330"/>
      <c r="AP29" s="47"/>
      <c r="AQ29" s="49"/>
      <c r="BE29" s="328"/>
    </row>
    <row r="30" spans="2:71" s="2" customFormat="1" ht="14.45" hidden="1" customHeight="1">
      <c r="B30" s="46"/>
      <c r="C30" s="47"/>
      <c r="D30" s="47"/>
      <c r="E30" s="47"/>
      <c r="F30" s="48" t="s">
        <v>48</v>
      </c>
      <c r="G30" s="47"/>
      <c r="H30" s="47"/>
      <c r="I30" s="47"/>
      <c r="J30" s="47"/>
      <c r="K30" s="47"/>
      <c r="L30" s="357">
        <v>0</v>
      </c>
      <c r="M30" s="330"/>
      <c r="N30" s="330"/>
      <c r="O30" s="330"/>
      <c r="P30" s="47"/>
      <c r="Q30" s="47"/>
      <c r="R30" s="47"/>
      <c r="S30" s="47"/>
      <c r="T30" s="47"/>
      <c r="U30" s="47"/>
      <c r="V30" s="47"/>
      <c r="W30" s="329">
        <f>ROUND(BD51,2)</f>
        <v>0</v>
      </c>
      <c r="X30" s="330"/>
      <c r="Y30" s="330"/>
      <c r="Z30" s="330"/>
      <c r="AA30" s="330"/>
      <c r="AB30" s="330"/>
      <c r="AC30" s="330"/>
      <c r="AD30" s="330"/>
      <c r="AE30" s="330"/>
      <c r="AF30" s="47"/>
      <c r="AG30" s="47"/>
      <c r="AH30" s="47"/>
      <c r="AI30" s="47"/>
      <c r="AJ30" s="47"/>
      <c r="AK30" s="329">
        <v>0</v>
      </c>
      <c r="AL30" s="330"/>
      <c r="AM30" s="330"/>
      <c r="AN30" s="330"/>
      <c r="AO30" s="330"/>
      <c r="AP30" s="47"/>
      <c r="AQ30" s="49"/>
      <c r="BE30" s="328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8"/>
    </row>
    <row r="32" spans="2:71" s="1" customFormat="1" ht="25.9" customHeight="1">
      <c r="B32" s="40"/>
      <c r="C32" s="50"/>
      <c r="D32" s="51" t="s">
        <v>49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50</v>
      </c>
      <c r="U32" s="52"/>
      <c r="V32" s="52"/>
      <c r="W32" s="52"/>
      <c r="X32" s="331" t="s">
        <v>51</v>
      </c>
      <c r="Y32" s="332"/>
      <c r="Z32" s="332"/>
      <c r="AA32" s="332"/>
      <c r="AB32" s="332"/>
      <c r="AC32" s="52"/>
      <c r="AD32" s="52"/>
      <c r="AE32" s="52"/>
      <c r="AF32" s="52"/>
      <c r="AG32" s="52"/>
      <c r="AH32" s="52"/>
      <c r="AI32" s="52"/>
      <c r="AJ32" s="52"/>
      <c r="AK32" s="333">
        <f>SUM(AK23:AK30)</f>
        <v>0</v>
      </c>
      <c r="AL32" s="332"/>
      <c r="AM32" s="332"/>
      <c r="AN32" s="332"/>
      <c r="AO32" s="334"/>
      <c r="AP32" s="50"/>
      <c r="AQ32" s="54"/>
      <c r="BE32" s="328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122/2018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0" t="str">
        <f>K6</f>
        <v>Technické služby Frenštát pod Radhoštěm, odvedení srážkových vod</v>
      </c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24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Frenštát pod Radhoštěm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26</v>
      </c>
      <c r="AJ44" s="62"/>
      <c r="AK44" s="62"/>
      <c r="AL44" s="62"/>
      <c r="AM44" s="342" t="str">
        <f>IF(AN8= "","",AN8)</f>
        <v>13. 11. 2018</v>
      </c>
      <c r="AN44" s="342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28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Frenštát pod Radhoštěm, Nám. Míru 1, 741 01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34</v>
      </c>
      <c r="AJ46" s="62"/>
      <c r="AK46" s="62"/>
      <c r="AL46" s="62"/>
      <c r="AM46" s="343" t="str">
        <f>IF(E17="","",E17)</f>
        <v>AVONA-Ing. Lubomír Novák</v>
      </c>
      <c r="AN46" s="343"/>
      <c r="AO46" s="343"/>
      <c r="AP46" s="343"/>
      <c r="AQ46" s="62"/>
      <c r="AR46" s="60"/>
      <c r="AS46" s="344" t="s">
        <v>53</v>
      </c>
      <c r="AT46" s="345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32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6"/>
      <c r="AT47" s="347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8"/>
      <c r="AT48" s="349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0" t="s">
        <v>54</v>
      </c>
      <c r="D49" s="351"/>
      <c r="E49" s="351"/>
      <c r="F49" s="351"/>
      <c r="G49" s="351"/>
      <c r="H49" s="78"/>
      <c r="I49" s="352" t="s">
        <v>55</v>
      </c>
      <c r="J49" s="351"/>
      <c r="K49" s="351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3" t="s">
        <v>56</v>
      </c>
      <c r="AH49" s="351"/>
      <c r="AI49" s="351"/>
      <c r="AJ49" s="351"/>
      <c r="AK49" s="351"/>
      <c r="AL49" s="351"/>
      <c r="AM49" s="351"/>
      <c r="AN49" s="352" t="s">
        <v>57</v>
      </c>
      <c r="AO49" s="351"/>
      <c r="AP49" s="351"/>
      <c r="AQ49" s="79" t="s">
        <v>58</v>
      </c>
      <c r="AR49" s="60"/>
      <c r="AS49" s="80" t="s">
        <v>59</v>
      </c>
      <c r="AT49" s="81" t="s">
        <v>60</v>
      </c>
      <c r="AU49" s="81" t="s">
        <v>61</v>
      </c>
      <c r="AV49" s="81" t="s">
        <v>62</v>
      </c>
      <c r="AW49" s="81" t="s">
        <v>63</v>
      </c>
      <c r="AX49" s="81" t="s">
        <v>64</v>
      </c>
      <c r="AY49" s="81" t="s">
        <v>65</v>
      </c>
      <c r="AZ49" s="81" t="s">
        <v>66</v>
      </c>
      <c r="BA49" s="81" t="s">
        <v>67</v>
      </c>
      <c r="BB49" s="81" t="s">
        <v>68</v>
      </c>
      <c r="BC49" s="81" t="s">
        <v>69</v>
      </c>
      <c r="BD49" s="82" t="s">
        <v>70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71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5">
        <f>ROUND(AG52,2)</f>
        <v>0</v>
      </c>
      <c r="AH51" s="355"/>
      <c r="AI51" s="355"/>
      <c r="AJ51" s="355"/>
      <c r="AK51" s="355"/>
      <c r="AL51" s="355"/>
      <c r="AM51" s="355"/>
      <c r="AN51" s="356">
        <f>SUM(AG51,AT51)</f>
        <v>0</v>
      </c>
      <c r="AO51" s="356"/>
      <c r="AP51" s="356"/>
      <c r="AQ51" s="88" t="s">
        <v>23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72</v>
      </c>
      <c r="BT51" s="93" t="s">
        <v>73</v>
      </c>
      <c r="BU51" s="94" t="s">
        <v>74</v>
      </c>
      <c r="BV51" s="93" t="s">
        <v>75</v>
      </c>
      <c r="BW51" s="93" t="s">
        <v>7</v>
      </c>
      <c r="BX51" s="93" t="s">
        <v>76</v>
      </c>
      <c r="CL51" s="93" t="s">
        <v>21</v>
      </c>
    </row>
    <row r="52" spans="1:91" s="5" customFormat="1" ht="31.5" customHeight="1">
      <c r="A52" s="95" t="s">
        <v>77</v>
      </c>
      <c r="B52" s="96"/>
      <c r="C52" s="97"/>
      <c r="D52" s="354" t="s">
        <v>16</v>
      </c>
      <c r="E52" s="354"/>
      <c r="F52" s="354"/>
      <c r="G52" s="354"/>
      <c r="H52" s="354"/>
      <c r="I52" s="98"/>
      <c r="J52" s="354" t="s">
        <v>19</v>
      </c>
      <c r="K52" s="354"/>
      <c r="L52" s="354"/>
      <c r="M52" s="354"/>
      <c r="N52" s="354"/>
      <c r="O52" s="354"/>
      <c r="P52" s="354"/>
      <c r="Q52" s="354"/>
      <c r="R52" s="354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4"/>
      <c r="AG52" s="338">
        <f>'122-2018 - Technické služ...'!J27</f>
        <v>0</v>
      </c>
      <c r="AH52" s="339"/>
      <c r="AI52" s="339"/>
      <c r="AJ52" s="339"/>
      <c r="AK52" s="339"/>
      <c r="AL52" s="339"/>
      <c r="AM52" s="339"/>
      <c r="AN52" s="338">
        <f>SUM(AG52,AT52)</f>
        <v>0</v>
      </c>
      <c r="AO52" s="339"/>
      <c r="AP52" s="339"/>
      <c r="AQ52" s="99" t="s">
        <v>78</v>
      </c>
      <c r="AR52" s="100"/>
      <c r="AS52" s="101">
        <v>0</v>
      </c>
      <c r="AT52" s="102">
        <f>ROUND(SUM(AV52:AW52),2)</f>
        <v>0</v>
      </c>
      <c r="AU52" s="103">
        <f>'122-2018 - Technické služ...'!P83</f>
        <v>0</v>
      </c>
      <c r="AV52" s="102">
        <f>'122-2018 - Technické služ...'!J30</f>
        <v>0</v>
      </c>
      <c r="AW52" s="102">
        <f>'122-2018 - Technické služ...'!J31</f>
        <v>0</v>
      </c>
      <c r="AX52" s="102">
        <f>'122-2018 - Technické služ...'!J32</f>
        <v>0</v>
      </c>
      <c r="AY52" s="102">
        <f>'122-2018 - Technické služ...'!J33</f>
        <v>0</v>
      </c>
      <c r="AZ52" s="102">
        <f>'122-2018 - Technické služ...'!F30</f>
        <v>0</v>
      </c>
      <c r="BA52" s="102">
        <f>'122-2018 - Technické služ...'!F31</f>
        <v>0</v>
      </c>
      <c r="BB52" s="102">
        <f>'122-2018 - Technické služ...'!F32</f>
        <v>0</v>
      </c>
      <c r="BC52" s="102">
        <f>'122-2018 - Technické služ...'!F33</f>
        <v>0</v>
      </c>
      <c r="BD52" s="104">
        <f>'122-2018 - Technické služ...'!F34</f>
        <v>0</v>
      </c>
      <c r="BT52" s="105" t="s">
        <v>79</v>
      </c>
      <c r="BV52" s="105" t="s">
        <v>75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pfPtzqguzaZDWGVAwGkvHMMdX9iwEULbeQwwo2nxW8S0VD2ZVJjnyBDz8JhTJAaMnYtgbSxKE9VgCRCALkrfHQ==" saltValue="L3On2Pe/670sTHvakvvP5Zq5kIZZJ2Fx6DFJ1hwhkkivp1JKbAnc0YBKwuT7YdIx5xl4/JW0t+OhIg9mu6+S8Q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122-2018 - Technické služ...'!C2" display="/" xr:uid="{00000000-0004-0000-0000-000002000000}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66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3" t="s">
        <v>83</v>
      </c>
      <c r="H1" s="373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5" t="str">
        <f>'Rekapitulace stavby'!K6</f>
        <v>Technické služby Frenštát pod Radhoštěm, odvedení srážkových vod</v>
      </c>
      <c r="F7" s="366"/>
      <c r="G7" s="366"/>
      <c r="H7" s="366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7" t="s">
        <v>89</v>
      </c>
      <c r="F9" s="368"/>
      <c r="G9" s="368"/>
      <c r="H9" s="368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23</v>
      </c>
      <c r="K11" s="44"/>
    </row>
    <row r="12" spans="1:70" s="1" customFormat="1" ht="14.45" customHeight="1">
      <c r="B12" s="40"/>
      <c r="C12" s="41"/>
      <c r="D12" s="36" t="s">
        <v>24</v>
      </c>
      <c r="E12" s="41"/>
      <c r="F12" s="34" t="s">
        <v>25</v>
      </c>
      <c r="G12" s="41"/>
      <c r="H12" s="41"/>
      <c r="I12" s="114" t="s">
        <v>26</v>
      </c>
      <c r="J12" s="115" t="str">
        <f>'Rekapitulace stavby'!AN8</f>
        <v>13. 11. 2018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28</v>
      </c>
      <c r="E14" s="41"/>
      <c r="F14" s="41"/>
      <c r="G14" s="41"/>
      <c r="H14" s="41"/>
      <c r="I14" s="114" t="s">
        <v>29</v>
      </c>
      <c r="J14" s="34" t="s">
        <v>23</v>
      </c>
      <c r="K14" s="44"/>
    </row>
    <row r="15" spans="1:70" s="1" customFormat="1" ht="18" customHeight="1">
      <c r="B15" s="40"/>
      <c r="C15" s="41"/>
      <c r="D15" s="41"/>
      <c r="E15" s="34" t="s">
        <v>30</v>
      </c>
      <c r="F15" s="41"/>
      <c r="G15" s="41"/>
      <c r="H15" s="41"/>
      <c r="I15" s="114" t="s">
        <v>31</v>
      </c>
      <c r="J15" s="34" t="s">
        <v>23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32</v>
      </c>
      <c r="E17" s="41"/>
      <c r="F17" s="41"/>
      <c r="G17" s="41"/>
      <c r="H17" s="41"/>
      <c r="I17" s="114" t="s">
        <v>29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31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34</v>
      </c>
      <c r="E20" s="41"/>
      <c r="F20" s="41"/>
      <c r="G20" s="41"/>
      <c r="H20" s="41"/>
      <c r="I20" s="114" t="s">
        <v>29</v>
      </c>
      <c r="J20" s="34" t="s">
        <v>35</v>
      </c>
      <c r="K20" s="44"/>
    </row>
    <row r="21" spans="2:11" s="1" customFormat="1" ht="18" customHeight="1">
      <c r="B21" s="40"/>
      <c r="C21" s="41"/>
      <c r="D21" s="41"/>
      <c r="E21" s="34" t="s">
        <v>36</v>
      </c>
      <c r="F21" s="41"/>
      <c r="G21" s="41"/>
      <c r="H21" s="41"/>
      <c r="I21" s="114" t="s">
        <v>31</v>
      </c>
      <c r="J21" s="34" t="s">
        <v>23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38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60" t="s">
        <v>23</v>
      </c>
      <c r="F24" s="360"/>
      <c r="G24" s="360"/>
      <c r="H24" s="360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39</v>
      </c>
      <c r="E27" s="41"/>
      <c r="F27" s="41"/>
      <c r="G27" s="41"/>
      <c r="H27" s="41"/>
      <c r="I27" s="113"/>
      <c r="J27" s="123">
        <f>ROUND(J83,2)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41</v>
      </c>
      <c r="G29" s="41"/>
      <c r="H29" s="41"/>
      <c r="I29" s="124" t="s">
        <v>40</v>
      </c>
      <c r="J29" s="45" t="s">
        <v>42</v>
      </c>
      <c r="K29" s="44"/>
    </row>
    <row r="30" spans="2:11" s="1" customFormat="1" ht="14.45" customHeight="1">
      <c r="B30" s="40"/>
      <c r="C30" s="41"/>
      <c r="D30" s="48" t="s">
        <v>43</v>
      </c>
      <c r="E30" s="48" t="s">
        <v>44</v>
      </c>
      <c r="F30" s="125">
        <f>ROUND(SUM(BE83:BE265), 2)</f>
        <v>0</v>
      </c>
      <c r="G30" s="41"/>
      <c r="H30" s="41"/>
      <c r="I30" s="126">
        <v>0.21</v>
      </c>
      <c r="J30" s="125">
        <f>ROUND(ROUND((SUM(BE83:BE265)),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45</v>
      </c>
      <c r="F31" s="125">
        <f>ROUND(SUM(BF83:BF265), 2)</f>
        <v>0</v>
      </c>
      <c r="G31" s="41"/>
      <c r="H31" s="41"/>
      <c r="I31" s="126">
        <v>0.15</v>
      </c>
      <c r="J31" s="125">
        <f>ROUND(ROUND((SUM(BF83:BF265)),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46</v>
      </c>
      <c r="F32" s="125">
        <f>ROUND(SUM(BG83:BG265),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47</v>
      </c>
      <c r="F33" s="125">
        <f>ROUND(SUM(BH83:BH265),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48</v>
      </c>
      <c r="F34" s="125">
        <f>ROUND(SUM(BI83:BI265),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49</v>
      </c>
      <c r="E36" s="78"/>
      <c r="F36" s="78"/>
      <c r="G36" s="129" t="s">
        <v>50</v>
      </c>
      <c r="H36" s="130" t="s">
        <v>51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5" t="str">
        <f>E7</f>
        <v>Technické služby Frenštát pod Radhoštěm, odvedení srážkových vod</v>
      </c>
      <c r="F45" s="366"/>
      <c r="G45" s="366"/>
      <c r="H45" s="366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7" t="str">
        <f>E9</f>
        <v>122/2018 - Technické služby Frenštát pod Radhoštěm, odvedení srážkových vod</v>
      </c>
      <c r="F47" s="368"/>
      <c r="G47" s="368"/>
      <c r="H47" s="368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24</v>
      </c>
      <c r="D49" s="41"/>
      <c r="E49" s="41"/>
      <c r="F49" s="34" t="str">
        <f>F12</f>
        <v>Frenštát pod Radhoštěm</v>
      </c>
      <c r="G49" s="41"/>
      <c r="H49" s="41"/>
      <c r="I49" s="114" t="s">
        <v>26</v>
      </c>
      <c r="J49" s="115" t="str">
        <f>IF(J12="","",J12)</f>
        <v>13. 11. 2018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28</v>
      </c>
      <c r="D51" s="41"/>
      <c r="E51" s="41"/>
      <c r="F51" s="34" t="str">
        <f>E15</f>
        <v>Frenštát pod Radhoštěm, Nám. Míru 1, 741 01</v>
      </c>
      <c r="G51" s="41"/>
      <c r="H51" s="41"/>
      <c r="I51" s="114" t="s">
        <v>34</v>
      </c>
      <c r="J51" s="360" t="str">
        <f>E21</f>
        <v>AVONA-Ing. Lubomír Novák</v>
      </c>
      <c r="K51" s="44"/>
    </row>
    <row r="52" spans="2:47" s="1" customFormat="1" ht="14.45" customHeight="1">
      <c r="B52" s="40"/>
      <c r="C52" s="36" t="s">
        <v>32</v>
      </c>
      <c r="D52" s="41"/>
      <c r="E52" s="41"/>
      <c r="F52" s="34" t="str">
        <f>IF(E18="","",E18)</f>
        <v/>
      </c>
      <c r="G52" s="41"/>
      <c r="H52" s="41"/>
      <c r="I52" s="113"/>
      <c r="J52" s="369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J83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J200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J206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J253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J262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J264</f>
        <v>0</v>
      </c>
      <c r="K63" s="150"/>
    </row>
    <row r="64" spans="2:47" s="1" customFormat="1" ht="21.75" customHeight="1">
      <c r="B64" s="40"/>
      <c r="C64" s="41"/>
      <c r="D64" s="41"/>
      <c r="E64" s="41"/>
      <c r="F64" s="41"/>
      <c r="G64" s="41"/>
      <c r="H64" s="41"/>
      <c r="I64" s="113"/>
      <c r="J64" s="41"/>
      <c r="K64" s="44"/>
    </row>
    <row r="65" spans="2:12" s="1" customFormat="1" ht="6.95" customHeight="1">
      <c r="B65" s="55"/>
      <c r="C65" s="56"/>
      <c r="D65" s="56"/>
      <c r="E65" s="56"/>
      <c r="F65" s="56"/>
      <c r="G65" s="56"/>
      <c r="H65" s="56"/>
      <c r="I65" s="134"/>
      <c r="J65" s="56"/>
      <c r="K65" s="5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37"/>
      <c r="J69" s="59"/>
      <c r="K69" s="59"/>
      <c r="L69" s="60"/>
    </row>
    <row r="70" spans="2:12" s="1" customFormat="1" ht="36.950000000000003" customHeight="1">
      <c r="B70" s="40"/>
      <c r="C70" s="61" t="s">
        <v>102</v>
      </c>
      <c r="D70" s="62"/>
      <c r="E70" s="62"/>
      <c r="F70" s="62"/>
      <c r="G70" s="62"/>
      <c r="H70" s="62"/>
      <c r="I70" s="158"/>
      <c r="J70" s="62"/>
      <c r="K70" s="62"/>
      <c r="L70" s="60"/>
    </row>
    <row r="71" spans="2:12" s="1" customFormat="1" ht="6.95" customHeight="1">
      <c r="B71" s="40"/>
      <c r="C71" s="62"/>
      <c r="D71" s="62"/>
      <c r="E71" s="62"/>
      <c r="F71" s="62"/>
      <c r="G71" s="62"/>
      <c r="H71" s="62"/>
      <c r="I71" s="158"/>
      <c r="J71" s="62"/>
      <c r="K71" s="62"/>
      <c r="L71" s="60"/>
    </row>
    <row r="72" spans="2:12" s="1" customFormat="1" ht="14.45" customHeight="1">
      <c r="B72" s="40"/>
      <c r="C72" s="64" t="s">
        <v>18</v>
      </c>
      <c r="D72" s="62"/>
      <c r="E72" s="62"/>
      <c r="F72" s="62"/>
      <c r="G72" s="62"/>
      <c r="H72" s="62"/>
      <c r="I72" s="158"/>
      <c r="J72" s="62"/>
      <c r="K72" s="62"/>
      <c r="L72" s="60"/>
    </row>
    <row r="73" spans="2:12" s="1" customFormat="1" ht="16.5" customHeight="1">
      <c r="B73" s="40"/>
      <c r="C73" s="62"/>
      <c r="D73" s="62"/>
      <c r="E73" s="370" t="str">
        <f>E7</f>
        <v>Technické služby Frenštát pod Radhoštěm, odvedení srážkových vod</v>
      </c>
      <c r="F73" s="371"/>
      <c r="G73" s="371"/>
      <c r="H73" s="371"/>
      <c r="I73" s="158"/>
      <c r="J73" s="62"/>
      <c r="K73" s="62"/>
      <c r="L73" s="60"/>
    </row>
    <row r="74" spans="2:12" s="1" customFormat="1" ht="14.45" customHeight="1">
      <c r="B74" s="40"/>
      <c r="C74" s="64" t="s">
        <v>88</v>
      </c>
      <c r="D74" s="62"/>
      <c r="E74" s="62"/>
      <c r="F74" s="62"/>
      <c r="G74" s="62"/>
      <c r="H74" s="62"/>
      <c r="I74" s="158"/>
      <c r="J74" s="62"/>
      <c r="K74" s="62"/>
      <c r="L74" s="60"/>
    </row>
    <row r="75" spans="2:12" s="1" customFormat="1" ht="17.25" customHeight="1">
      <c r="B75" s="40"/>
      <c r="C75" s="62"/>
      <c r="D75" s="62"/>
      <c r="E75" s="340" t="str">
        <f>E9</f>
        <v>122/2018 - Technické služby Frenštát pod Radhoštěm, odvedení srážkových vod</v>
      </c>
      <c r="F75" s="372"/>
      <c r="G75" s="372"/>
      <c r="H75" s="372"/>
      <c r="I75" s="158"/>
      <c r="J75" s="62"/>
      <c r="K75" s="62"/>
      <c r="L75" s="60"/>
    </row>
    <row r="76" spans="2:12" s="1" customFormat="1" ht="6.95" customHeight="1">
      <c r="B76" s="40"/>
      <c r="C76" s="62"/>
      <c r="D76" s="62"/>
      <c r="E76" s="62"/>
      <c r="F76" s="62"/>
      <c r="G76" s="62"/>
      <c r="H76" s="62"/>
      <c r="I76" s="158"/>
      <c r="J76" s="62"/>
      <c r="K76" s="62"/>
      <c r="L76" s="60"/>
    </row>
    <row r="77" spans="2:12" s="1" customFormat="1" ht="18" customHeight="1">
      <c r="B77" s="40"/>
      <c r="C77" s="64" t="s">
        <v>24</v>
      </c>
      <c r="D77" s="62"/>
      <c r="E77" s="62"/>
      <c r="F77" s="159" t="str">
        <f>F12</f>
        <v>Frenštát pod Radhoštěm</v>
      </c>
      <c r="G77" s="62"/>
      <c r="H77" s="62"/>
      <c r="I77" s="160" t="s">
        <v>26</v>
      </c>
      <c r="J77" s="72" t="str">
        <f>IF(J12="","",J12)</f>
        <v>13. 11. 2018</v>
      </c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58"/>
      <c r="J78" s="62"/>
      <c r="K78" s="62"/>
      <c r="L78" s="60"/>
    </row>
    <row r="79" spans="2:12" s="1" customFormat="1">
      <c r="B79" s="40"/>
      <c r="C79" s="64" t="s">
        <v>28</v>
      </c>
      <c r="D79" s="62"/>
      <c r="E79" s="62"/>
      <c r="F79" s="159" t="str">
        <f>E15</f>
        <v>Frenštát pod Radhoštěm, Nám. Míru 1, 741 01</v>
      </c>
      <c r="G79" s="62"/>
      <c r="H79" s="62"/>
      <c r="I79" s="160" t="s">
        <v>34</v>
      </c>
      <c r="J79" s="159" t="str">
        <f>E21</f>
        <v>AVONA-Ing. Lubomír Novák</v>
      </c>
      <c r="K79" s="62"/>
      <c r="L79" s="60"/>
    </row>
    <row r="80" spans="2:12" s="1" customFormat="1" ht="14.45" customHeight="1">
      <c r="B80" s="40"/>
      <c r="C80" s="64" t="s">
        <v>32</v>
      </c>
      <c r="D80" s="62"/>
      <c r="E80" s="62"/>
      <c r="F80" s="159" t="str">
        <f>IF(E18="","",E18)</f>
        <v/>
      </c>
      <c r="G80" s="62"/>
      <c r="H80" s="62"/>
      <c r="I80" s="158"/>
      <c r="J80" s="62"/>
      <c r="K80" s="62"/>
      <c r="L80" s="60"/>
    </row>
    <row r="81" spans="2:65" s="1" customFormat="1" ht="10.35" customHeight="1">
      <c r="B81" s="40"/>
      <c r="C81" s="62"/>
      <c r="D81" s="62"/>
      <c r="E81" s="62"/>
      <c r="F81" s="62"/>
      <c r="G81" s="62"/>
      <c r="H81" s="62"/>
      <c r="I81" s="158"/>
      <c r="J81" s="62"/>
      <c r="K81" s="62"/>
      <c r="L81" s="60"/>
    </row>
    <row r="82" spans="2:65" s="9" customFormat="1" ht="29.25" customHeight="1">
      <c r="B82" s="161"/>
      <c r="C82" s="162" t="s">
        <v>103</v>
      </c>
      <c r="D82" s="163" t="s">
        <v>58</v>
      </c>
      <c r="E82" s="163" t="s">
        <v>54</v>
      </c>
      <c r="F82" s="163" t="s">
        <v>104</v>
      </c>
      <c r="G82" s="163" t="s">
        <v>105</v>
      </c>
      <c r="H82" s="163" t="s">
        <v>106</v>
      </c>
      <c r="I82" s="164" t="s">
        <v>107</v>
      </c>
      <c r="J82" s="163" t="s">
        <v>92</v>
      </c>
      <c r="K82" s="165" t="s">
        <v>108</v>
      </c>
      <c r="L82" s="166"/>
      <c r="M82" s="80" t="s">
        <v>109</v>
      </c>
      <c r="N82" s="81" t="s">
        <v>43</v>
      </c>
      <c r="O82" s="81" t="s">
        <v>110</v>
      </c>
      <c r="P82" s="81" t="s">
        <v>111</v>
      </c>
      <c r="Q82" s="81" t="s">
        <v>112</v>
      </c>
      <c r="R82" s="81" t="s">
        <v>113</v>
      </c>
      <c r="S82" s="81" t="s">
        <v>114</v>
      </c>
      <c r="T82" s="82" t="s">
        <v>115</v>
      </c>
    </row>
    <row r="83" spans="2:65" s="1" customFormat="1" ht="29.25" customHeight="1">
      <c r="B83" s="40"/>
      <c r="C83" s="86" t="s">
        <v>93</v>
      </c>
      <c r="D83" s="62"/>
      <c r="E83" s="62"/>
      <c r="F83" s="62"/>
      <c r="G83" s="62"/>
      <c r="H83" s="62"/>
      <c r="I83" s="158"/>
      <c r="J83" s="167">
        <f>BK83</f>
        <v>0</v>
      </c>
      <c r="K83" s="62"/>
      <c r="L83" s="60"/>
      <c r="M83" s="83"/>
      <c r="N83" s="84"/>
      <c r="O83" s="84"/>
      <c r="P83" s="168">
        <f>P84+P264</f>
        <v>0</v>
      </c>
      <c r="Q83" s="84"/>
      <c r="R83" s="168">
        <f>R84+R264</f>
        <v>4.9604995999999995</v>
      </c>
      <c r="S83" s="84"/>
      <c r="T83" s="169">
        <f>T84+T264</f>
        <v>0</v>
      </c>
      <c r="AT83" s="23" t="s">
        <v>72</v>
      </c>
      <c r="AU83" s="23" t="s">
        <v>94</v>
      </c>
      <c r="BK83" s="170">
        <f>BK84+BK264</f>
        <v>0</v>
      </c>
    </row>
    <row r="84" spans="2:65" s="10" customFormat="1" ht="37.35" customHeight="1">
      <c r="B84" s="171"/>
      <c r="C84" s="172"/>
      <c r="D84" s="173" t="s">
        <v>72</v>
      </c>
      <c r="E84" s="174" t="s">
        <v>116</v>
      </c>
      <c r="F84" s="174" t="s">
        <v>117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P85+P200+P206+P253+P262</f>
        <v>0</v>
      </c>
      <c r="Q84" s="179"/>
      <c r="R84" s="180">
        <f>R85+R200+R206+R253+R262</f>
        <v>4.9604995999999995</v>
      </c>
      <c r="S84" s="179"/>
      <c r="T84" s="181">
        <f>T85+T200+T206+T253+T262</f>
        <v>0</v>
      </c>
      <c r="AR84" s="182" t="s">
        <v>79</v>
      </c>
      <c r="AT84" s="183" t="s">
        <v>72</v>
      </c>
      <c r="AU84" s="183" t="s">
        <v>73</v>
      </c>
      <c r="AY84" s="182" t="s">
        <v>118</v>
      </c>
      <c r="BK84" s="184">
        <f>BK85+BK200+BK206+BK253+BK262</f>
        <v>0</v>
      </c>
    </row>
    <row r="85" spans="2:65" s="10" customFormat="1" ht="19.899999999999999" customHeight="1">
      <c r="B85" s="171"/>
      <c r="C85" s="172"/>
      <c r="D85" s="173" t="s">
        <v>72</v>
      </c>
      <c r="E85" s="185" t="s">
        <v>79</v>
      </c>
      <c r="F85" s="185" t="s">
        <v>119</v>
      </c>
      <c r="G85" s="172"/>
      <c r="H85" s="172"/>
      <c r="I85" s="175"/>
      <c r="J85" s="186">
        <f>BK85</f>
        <v>0</v>
      </c>
      <c r="K85" s="172"/>
      <c r="L85" s="177"/>
      <c r="M85" s="178"/>
      <c r="N85" s="179"/>
      <c r="O85" s="179"/>
      <c r="P85" s="180">
        <f>SUM(P86:P199)</f>
        <v>0</v>
      </c>
      <c r="Q85" s="179"/>
      <c r="R85" s="180">
        <f>SUM(R86:R199)</f>
        <v>3.36</v>
      </c>
      <c r="S85" s="179"/>
      <c r="T85" s="181">
        <f>SUM(T86:T199)</f>
        <v>0</v>
      </c>
      <c r="AR85" s="182" t="s">
        <v>79</v>
      </c>
      <c r="AT85" s="183" t="s">
        <v>72</v>
      </c>
      <c r="AU85" s="183" t="s">
        <v>79</v>
      </c>
      <c r="AY85" s="182" t="s">
        <v>118</v>
      </c>
      <c r="BK85" s="184">
        <f>SUM(BK86:BK199)</f>
        <v>0</v>
      </c>
    </row>
    <row r="86" spans="2:65" s="1" customFormat="1" ht="38.25" customHeight="1">
      <c r="B86" s="40"/>
      <c r="C86" s="187" t="s">
        <v>79</v>
      </c>
      <c r="D86" s="187" t="s">
        <v>120</v>
      </c>
      <c r="E86" s="188" t="s">
        <v>121</v>
      </c>
      <c r="F86" s="189" t="s">
        <v>122</v>
      </c>
      <c r="G86" s="190" t="s">
        <v>123</v>
      </c>
      <c r="H86" s="191">
        <v>35.188000000000002</v>
      </c>
      <c r="I86" s="192"/>
      <c r="J86" s="193">
        <f>ROUND(I86*H86,2)</f>
        <v>0</v>
      </c>
      <c r="K86" s="189" t="s">
        <v>124</v>
      </c>
      <c r="L86" s="60"/>
      <c r="M86" s="194" t="s">
        <v>23</v>
      </c>
      <c r="N86" s="195" t="s">
        <v>44</v>
      </c>
      <c r="O86" s="41"/>
      <c r="P86" s="196">
        <f>O86*H86</f>
        <v>0</v>
      </c>
      <c r="Q86" s="196">
        <v>0</v>
      </c>
      <c r="R86" s="196">
        <f>Q86*H86</f>
        <v>0</v>
      </c>
      <c r="S86" s="196">
        <v>0</v>
      </c>
      <c r="T86" s="197">
        <f>S86*H86</f>
        <v>0</v>
      </c>
      <c r="AR86" s="23" t="s">
        <v>125</v>
      </c>
      <c r="AT86" s="23" t="s">
        <v>120</v>
      </c>
      <c r="AU86" s="23" t="s">
        <v>81</v>
      </c>
      <c r="AY86" s="23" t="s">
        <v>118</v>
      </c>
      <c r="BE86" s="198">
        <f>IF(N86="základní",J86,0)</f>
        <v>0</v>
      </c>
      <c r="BF86" s="198">
        <f>IF(N86="snížená",J86,0)</f>
        <v>0</v>
      </c>
      <c r="BG86" s="198">
        <f>IF(N86="zákl. přenesená",J86,0)</f>
        <v>0</v>
      </c>
      <c r="BH86" s="198">
        <f>IF(N86="sníž. přenesená",J86,0)</f>
        <v>0</v>
      </c>
      <c r="BI86" s="198">
        <f>IF(N86="nulová",J86,0)</f>
        <v>0</v>
      </c>
      <c r="BJ86" s="23" t="s">
        <v>79</v>
      </c>
      <c r="BK86" s="198">
        <f>ROUND(I86*H86,2)</f>
        <v>0</v>
      </c>
      <c r="BL86" s="23" t="s">
        <v>125</v>
      </c>
      <c r="BM86" s="23" t="s">
        <v>126</v>
      </c>
    </row>
    <row r="87" spans="2:65" s="1" customFormat="1" ht="229.5">
      <c r="B87" s="40"/>
      <c r="C87" s="62"/>
      <c r="D87" s="199" t="s">
        <v>127</v>
      </c>
      <c r="E87" s="62"/>
      <c r="F87" s="200" t="s">
        <v>128</v>
      </c>
      <c r="G87" s="62"/>
      <c r="H87" s="62"/>
      <c r="I87" s="158"/>
      <c r="J87" s="62"/>
      <c r="K87" s="62"/>
      <c r="L87" s="60"/>
      <c r="M87" s="201"/>
      <c r="N87" s="41"/>
      <c r="O87" s="41"/>
      <c r="P87" s="41"/>
      <c r="Q87" s="41"/>
      <c r="R87" s="41"/>
      <c r="S87" s="41"/>
      <c r="T87" s="77"/>
      <c r="AT87" s="23" t="s">
        <v>127</v>
      </c>
      <c r="AU87" s="23" t="s">
        <v>81</v>
      </c>
    </row>
    <row r="88" spans="2:65" s="11" customFormat="1" ht="13.5">
      <c r="B88" s="202"/>
      <c r="C88" s="203"/>
      <c r="D88" s="199" t="s">
        <v>129</v>
      </c>
      <c r="E88" s="204" t="s">
        <v>23</v>
      </c>
      <c r="F88" s="205" t="s">
        <v>130</v>
      </c>
      <c r="G88" s="203"/>
      <c r="H88" s="206">
        <v>31.187999999999999</v>
      </c>
      <c r="I88" s="207"/>
      <c r="J88" s="203"/>
      <c r="K88" s="203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129</v>
      </c>
      <c r="AU88" s="212" t="s">
        <v>81</v>
      </c>
      <c r="AV88" s="11" t="s">
        <v>81</v>
      </c>
      <c r="AW88" s="11" t="s">
        <v>37</v>
      </c>
      <c r="AX88" s="11" t="s">
        <v>73</v>
      </c>
      <c r="AY88" s="212" t="s">
        <v>118</v>
      </c>
    </row>
    <row r="89" spans="2:65" s="11" customFormat="1" ht="13.5">
      <c r="B89" s="202"/>
      <c r="C89" s="203"/>
      <c r="D89" s="199" t="s">
        <v>129</v>
      </c>
      <c r="E89" s="204" t="s">
        <v>23</v>
      </c>
      <c r="F89" s="205" t="s">
        <v>131</v>
      </c>
      <c r="G89" s="203"/>
      <c r="H89" s="206">
        <v>2.8</v>
      </c>
      <c r="I89" s="207"/>
      <c r="J89" s="203"/>
      <c r="K89" s="203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129</v>
      </c>
      <c r="AU89" s="212" t="s">
        <v>81</v>
      </c>
      <c r="AV89" s="11" t="s">
        <v>81</v>
      </c>
      <c r="AW89" s="11" t="s">
        <v>37</v>
      </c>
      <c r="AX89" s="11" t="s">
        <v>73</v>
      </c>
      <c r="AY89" s="212" t="s">
        <v>118</v>
      </c>
    </row>
    <row r="90" spans="2:65" s="11" customFormat="1" ht="13.5">
      <c r="B90" s="202"/>
      <c r="C90" s="203"/>
      <c r="D90" s="199" t="s">
        <v>129</v>
      </c>
      <c r="E90" s="204" t="s">
        <v>23</v>
      </c>
      <c r="F90" s="205" t="s">
        <v>132</v>
      </c>
      <c r="G90" s="203"/>
      <c r="H90" s="206">
        <v>1.2</v>
      </c>
      <c r="I90" s="207"/>
      <c r="J90" s="203"/>
      <c r="K90" s="203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129</v>
      </c>
      <c r="AU90" s="212" t="s">
        <v>81</v>
      </c>
      <c r="AV90" s="11" t="s">
        <v>81</v>
      </c>
      <c r="AW90" s="11" t="s">
        <v>37</v>
      </c>
      <c r="AX90" s="11" t="s">
        <v>73</v>
      </c>
      <c r="AY90" s="212" t="s">
        <v>118</v>
      </c>
    </row>
    <row r="91" spans="2:65" s="12" customFormat="1" ht="13.5">
      <c r="B91" s="213"/>
      <c r="C91" s="214"/>
      <c r="D91" s="199" t="s">
        <v>129</v>
      </c>
      <c r="E91" s="215" t="s">
        <v>23</v>
      </c>
      <c r="F91" s="216" t="s">
        <v>133</v>
      </c>
      <c r="G91" s="214"/>
      <c r="H91" s="217">
        <v>35.188000000000002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129</v>
      </c>
      <c r="AU91" s="223" t="s">
        <v>81</v>
      </c>
      <c r="AV91" s="12" t="s">
        <v>125</v>
      </c>
      <c r="AW91" s="12" t="s">
        <v>37</v>
      </c>
      <c r="AX91" s="12" t="s">
        <v>79</v>
      </c>
      <c r="AY91" s="223" t="s">
        <v>118</v>
      </c>
    </row>
    <row r="92" spans="2:65" s="1" customFormat="1" ht="25.5" customHeight="1">
      <c r="B92" s="40"/>
      <c r="C92" s="187" t="s">
        <v>134</v>
      </c>
      <c r="D92" s="187" t="s">
        <v>120</v>
      </c>
      <c r="E92" s="188" t="s">
        <v>135</v>
      </c>
      <c r="F92" s="189" t="s">
        <v>136</v>
      </c>
      <c r="G92" s="190" t="s">
        <v>123</v>
      </c>
      <c r="H92" s="191">
        <v>2.88</v>
      </c>
      <c r="I92" s="192"/>
      <c r="J92" s="193">
        <f>ROUND(I92*H92,2)</f>
        <v>0</v>
      </c>
      <c r="K92" s="189" t="s">
        <v>124</v>
      </c>
      <c r="L92" s="60"/>
      <c r="M92" s="194" t="s">
        <v>23</v>
      </c>
      <c r="N92" s="195" t="s">
        <v>44</v>
      </c>
      <c r="O92" s="41"/>
      <c r="P92" s="196">
        <f>O92*H92</f>
        <v>0</v>
      </c>
      <c r="Q92" s="196">
        <v>0</v>
      </c>
      <c r="R92" s="196">
        <f>Q92*H92</f>
        <v>0</v>
      </c>
      <c r="S92" s="196">
        <v>0</v>
      </c>
      <c r="T92" s="197">
        <f>S92*H92</f>
        <v>0</v>
      </c>
      <c r="AR92" s="23" t="s">
        <v>125</v>
      </c>
      <c r="AT92" s="23" t="s">
        <v>120</v>
      </c>
      <c r="AU92" s="23" t="s">
        <v>81</v>
      </c>
      <c r="AY92" s="23" t="s">
        <v>118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23" t="s">
        <v>79</v>
      </c>
      <c r="BK92" s="198">
        <f>ROUND(I92*H92,2)</f>
        <v>0</v>
      </c>
      <c r="BL92" s="23" t="s">
        <v>125</v>
      </c>
      <c r="BM92" s="23" t="s">
        <v>137</v>
      </c>
    </row>
    <row r="93" spans="2:65" s="1" customFormat="1" ht="202.5">
      <c r="B93" s="40"/>
      <c r="C93" s="62"/>
      <c r="D93" s="199" t="s">
        <v>127</v>
      </c>
      <c r="E93" s="62"/>
      <c r="F93" s="200" t="s">
        <v>138</v>
      </c>
      <c r="G93" s="62"/>
      <c r="H93" s="62"/>
      <c r="I93" s="158"/>
      <c r="J93" s="62"/>
      <c r="K93" s="62"/>
      <c r="L93" s="60"/>
      <c r="M93" s="201"/>
      <c r="N93" s="41"/>
      <c r="O93" s="41"/>
      <c r="P93" s="41"/>
      <c r="Q93" s="41"/>
      <c r="R93" s="41"/>
      <c r="S93" s="41"/>
      <c r="T93" s="77"/>
      <c r="AT93" s="23" t="s">
        <v>127</v>
      </c>
      <c r="AU93" s="23" t="s">
        <v>81</v>
      </c>
    </row>
    <row r="94" spans="2:65" s="11" customFormat="1" ht="13.5">
      <c r="B94" s="202"/>
      <c r="C94" s="203"/>
      <c r="D94" s="199" t="s">
        <v>129</v>
      </c>
      <c r="E94" s="204" t="s">
        <v>23</v>
      </c>
      <c r="F94" s="205" t="s">
        <v>139</v>
      </c>
      <c r="G94" s="203"/>
      <c r="H94" s="206">
        <v>6</v>
      </c>
      <c r="I94" s="207"/>
      <c r="J94" s="203"/>
      <c r="K94" s="203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129</v>
      </c>
      <c r="AU94" s="212" t="s">
        <v>81</v>
      </c>
      <c r="AV94" s="11" t="s">
        <v>81</v>
      </c>
      <c r="AW94" s="11" t="s">
        <v>37</v>
      </c>
      <c r="AX94" s="11" t="s">
        <v>73</v>
      </c>
      <c r="AY94" s="212" t="s">
        <v>118</v>
      </c>
    </row>
    <row r="95" spans="2:65" s="11" customFormat="1" ht="13.5">
      <c r="B95" s="202"/>
      <c r="C95" s="203"/>
      <c r="D95" s="199" t="s">
        <v>129</v>
      </c>
      <c r="E95" s="204" t="s">
        <v>23</v>
      </c>
      <c r="F95" s="205" t="s">
        <v>140</v>
      </c>
      <c r="G95" s="203"/>
      <c r="H95" s="206">
        <v>-1.2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129</v>
      </c>
      <c r="AU95" s="212" t="s">
        <v>81</v>
      </c>
      <c r="AV95" s="11" t="s">
        <v>81</v>
      </c>
      <c r="AW95" s="11" t="s">
        <v>37</v>
      </c>
      <c r="AX95" s="11" t="s">
        <v>73</v>
      </c>
      <c r="AY95" s="212" t="s">
        <v>118</v>
      </c>
    </row>
    <row r="96" spans="2:65" s="13" customFormat="1" ht="13.5">
      <c r="B96" s="224"/>
      <c r="C96" s="225"/>
      <c r="D96" s="199" t="s">
        <v>129</v>
      </c>
      <c r="E96" s="226" t="s">
        <v>23</v>
      </c>
      <c r="F96" s="227" t="s">
        <v>141</v>
      </c>
      <c r="G96" s="225"/>
      <c r="H96" s="228">
        <v>4.8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AT96" s="234" t="s">
        <v>129</v>
      </c>
      <c r="AU96" s="234" t="s">
        <v>81</v>
      </c>
      <c r="AV96" s="13" t="s">
        <v>142</v>
      </c>
      <c r="AW96" s="13" t="s">
        <v>37</v>
      </c>
      <c r="AX96" s="13" t="s">
        <v>73</v>
      </c>
      <c r="AY96" s="234" t="s">
        <v>118</v>
      </c>
    </row>
    <row r="97" spans="2:65" s="11" customFormat="1" ht="13.5">
      <c r="B97" s="202"/>
      <c r="C97" s="203"/>
      <c r="D97" s="199" t="s">
        <v>129</v>
      </c>
      <c r="E97" s="204" t="s">
        <v>23</v>
      </c>
      <c r="F97" s="205" t="s">
        <v>143</v>
      </c>
      <c r="G97" s="203"/>
      <c r="H97" s="206">
        <v>2.88</v>
      </c>
      <c r="I97" s="207"/>
      <c r="J97" s="203"/>
      <c r="K97" s="203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129</v>
      </c>
      <c r="AU97" s="212" t="s">
        <v>81</v>
      </c>
      <c r="AV97" s="11" t="s">
        <v>81</v>
      </c>
      <c r="AW97" s="11" t="s">
        <v>37</v>
      </c>
      <c r="AX97" s="11" t="s">
        <v>79</v>
      </c>
      <c r="AY97" s="212" t="s">
        <v>118</v>
      </c>
    </row>
    <row r="98" spans="2:65" s="1" customFormat="1" ht="38.25" customHeight="1">
      <c r="B98" s="40"/>
      <c r="C98" s="187" t="s">
        <v>144</v>
      </c>
      <c r="D98" s="187" t="s">
        <v>120</v>
      </c>
      <c r="E98" s="188" t="s">
        <v>145</v>
      </c>
      <c r="F98" s="189" t="s">
        <v>146</v>
      </c>
      <c r="G98" s="190" t="s">
        <v>123</v>
      </c>
      <c r="H98" s="191">
        <v>2.88</v>
      </c>
      <c r="I98" s="192"/>
      <c r="J98" s="193">
        <f>ROUND(I98*H98,2)</f>
        <v>0</v>
      </c>
      <c r="K98" s="189" t="s">
        <v>147</v>
      </c>
      <c r="L98" s="60"/>
      <c r="M98" s="194" t="s">
        <v>23</v>
      </c>
      <c r="N98" s="195" t="s">
        <v>44</v>
      </c>
      <c r="O98" s="41"/>
      <c r="P98" s="196">
        <f>O98*H98</f>
        <v>0</v>
      </c>
      <c r="Q98" s="196">
        <v>0</v>
      </c>
      <c r="R98" s="196">
        <f>Q98*H98</f>
        <v>0</v>
      </c>
      <c r="S98" s="196">
        <v>0</v>
      </c>
      <c r="T98" s="197">
        <f>S98*H98</f>
        <v>0</v>
      </c>
      <c r="AR98" s="23" t="s">
        <v>125</v>
      </c>
      <c r="AT98" s="23" t="s">
        <v>120</v>
      </c>
      <c r="AU98" s="23" t="s">
        <v>81</v>
      </c>
      <c r="AY98" s="23" t="s">
        <v>118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23" t="s">
        <v>79</v>
      </c>
      <c r="BK98" s="198">
        <f>ROUND(I98*H98,2)</f>
        <v>0</v>
      </c>
      <c r="BL98" s="23" t="s">
        <v>125</v>
      </c>
      <c r="BM98" s="23" t="s">
        <v>148</v>
      </c>
    </row>
    <row r="99" spans="2:65" s="11" customFormat="1" ht="13.5">
      <c r="B99" s="202"/>
      <c r="C99" s="203"/>
      <c r="D99" s="199" t="s">
        <v>129</v>
      </c>
      <c r="E99" s="204" t="s">
        <v>23</v>
      </c>
      <c r="F99" s="205" t="s">
        <v>139</v>
      </c>
      <c r="G99" s="203"/>
      <c r="H99" s="206">
        <v>6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129</v>
      </c>
      <c r="AU99" s="212" t="s">
        <v>81</v>
      </c>
      <c r="AV99" s="11" t="s">
        <v>81</v>
      </c>
      <c r="AW99" s="11" t="s">
        <v>37</v>
      </c>
      <c r="AX99" s="11" t="s">
        <v>73</v>
      </c>
      <c r="AY99" s="212" t="s">
        <v>118</v>
      </c>
    </row>
    <row r="100" spans="2:65" s="11" customFormat="1" ht="13.5">
      <c r="B100" s="202"/>
      <c r="C100" s="203"/>
      <c r="D100" s="199" t="s">
        <v>129</v>
      </c>
      <c r="E100" s="204" t="s">
        <v>23</v>
      </c>
      <c r="F100" s="205" t="s">
        <v>140</v>
      </c>
      <c r="G100" s="203"/>
      <c r="H100" s="206">
        <v>-1.2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129</v>
      </c>
      <c r="AU100" s="212" t="s">
        <v>81</v>
      </c>
      <c r="AV100" s="11" t="s">
        <v>81</v>
      </c>
      <c r="AW100" s="11" t="s">
        <v>37</v>
      </c>
      <c r="AX100" s="11" t="s">
        <v>73</v>
      </c>
      <c r="AY100" s="212" t="s">
        <v>118</v>
      </c>
    </row>
    <row r="101" spans="2:65" s="13" customFormat="1" ht="13.5">
      <c r="B101" s="224"/>
      <c r="C101" s="225"/>
      <c r="D101" s="199" t="s">
        <v>129</v>
      </c>
      <c r="E101" s="226" t="s">
        <v>23</v>
      </c>
      <c r="F101" s="227" t="s">
        <v>141</v>
      </c>
      <c r="G101" s="225"/>
      <c r="H101" s="228">
        <v>4.8</v>
      </c>
      <c r="I101" s="229"/>
      <c r="J101" s="225"/>
      <c r="K101" s="225"/>
      <c r="L101" s="230"/>
      <c r="M101" s="231"/>
      <c r="N101" s="232"/>
      <c r="O101" s="232"/>
      <c r="P101" s="232"/>
      <c r="Q101" s="232"/>
      <c r="R101" s="232"/>
      <c r="S101" s="232"/>
      <c r="T101" s="233"/>
      <c r="AT101" s="234" t="s">
        <v>129</v>
      </c>
      <c r="AU101" s="234" t="s">
        <v>81</v>
      </c>
      <c r="AV101" s="13" t="s">
        <v>142</v>
      </c>
      <c r="AW101" s="13" t="s">
        <v>37</v>
      </c>
      <c r="AX101" s="13" t="s">
        <v>73</v>
      </c>
      <c r="AY101" s="234" t="s">
        <v>118</v>
      </c>
    </row>
    <row r="102" spans="2:65" s="11" customFormat="1" ht="13.5">
      <c r="B102" s="202"/>
      <c r="C102" s="203"/>
      <c r="D102" s="199" t="s">
        <v>129</v>
      </c>
      <c r="E102" s="204" t="s">
        <v>23</v>
      </c>
      <c r="F102" s="205" t="s">
        <v>143</v>
      </c>
      <c r="G102" s="203"/>
      <c r="H102" s="206">
        <v>2.88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129</v>
      </c>
      <c r="AU102" s="212" t="s">
        <v>81</v>
      </c>
      <c r="AV102" s="11" t="s">
        <v>81</v>
      </c>
      <c r="AW102" s="11" t="s">
        <v>37</v>
      </c>
      <c r="AX102" s="11" t="s">
        <v>79</v>
      </c>
      <c r="AY102" s="212" t="s">
        <v>118</v>
      </c>
    </row>
    <row r="103" spans="2:65" s="1" customFormat="1" ht="25.5" customHeight="1">
      <c r="B103" s="40"/>
      <c r="C103" s="187" t="s">
        <v>149</v>
      </c>
      <c r="D103" s="187" t="s">
        <v>120</v>
      </c>
      <c r="E103" s="188" t="s">
        <v>150</v>
      </c>
      <c r="F103" s="189" t="s">
        <v>151</v>
      </c>
      <c r="G103" s="190" t="s">
        <v>123</v>
      </c>
      <c r="H103" s="191">
        <v>1.92</v>
      </c>
      <c r="I103" s="192"/>
      <c r="J103" s="193">
        <f>ROUND(I103*H103,2)</f>
        <v>0</v>
      </c>
      <c r="K103" s="189" t="s">
        <v>124</v>
      </c>
      <c r="L103" s="60"/>
      <c r="M103" s="194" t="s">
        <v>23</v>
      </c>
      <c r="N103" s="195" t="s">
        <v>44</v>
      </c>
      <c r="O103" s="41"/>
      <c r="P103" s="196">
        <f>O103*H103</f>
        <v>0</v>
      </c>
      <c r="Q103" s="196">
        <v>0</v>
      </c>
      <c r="R103" s="196">
        <f>Q103*H103</f>
        <v>0</v>
      </c>
      <c r="S103" s="196">
        <v>0</v>
      </c>
      <c r="T103" s="197">
        <f>S103*H103</f>
        <v>0</v>
      </c>
      <c r="AR103" s="23" t="s">
        <v>125</v>
      </c>
      <c r="AT103" s="23" t="s">
        <v>120</v>
      </c>
      <c r="AU103" s="23" t="s">
        <v>81</v>
      </c>
      <c r="AY103" s="23" t="s">
        <v>118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23" t="s">
        <v>79</v>
      </c>
      <c r="BK103" s="198">
        <f>ROUND(I103*H103,2)</f>
        <v>0</v>
      </c>
      <c r="BL103" s="23" t="s">
        <v>125</v>
      </c>
      <c r="BM103" s="23" t="s">
        <v>152</v>
      </c>
    </row>
    <row r="104" spans="2:65" s="1" customFormat="1" ht="202.5">
      <c r="B104" s="40"/>
      <c r="C104" s="62"/>
      <c r="D104" s="199" t="s">
        <v>127</v>
      </c>
      <c r="E104" s="62"/>
      <c r="F104" s="200" t="s">
        <v>138</v>
      </c>
      <c r="G104" s="62"/>
      <c r="H104" s="62"/>
      <c r="I104" s="158"/>
      <c r="J104" s="62"/>
      <c r="K104" s="62"/>
      <c r="L104" s="60"/>
      <c r="M104" s="201"/>
      <c r="N104" s="41"/>
      <c r="O104" s="41"/>
      <c r="P104" s="41"/>
      <c r="Q104" s="41"/>
      <c r="R104" s="41"/>
      <c r="S104" s="41"/>
      <c r="T104" s="77"/>
      <c r="AT104" s="23" t="s">
        <v>127</v>
      </c>
      <c r="AU104" s="23" t="s">
        <v>81</v>
      </c>
    </row>
    <row r="105" spans="2:65" s="11" customFormat="1" ht="13.5">
      <c r="B105" s="202"/>
      <c r="C105" s="203"/>
      <c r="D105" s="199" t="s">
        <v>129</v>
      </c>
      <c r="E105" s="204" t="s">
        <v>23</v>
      </c>
      <c r="F105" s="205" t="s">
        <v>139</v>
      </c>
      <c r="G105" s="203"/>
      <c r="H105" s="206">
        <v>6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129</v>
      </c>
      <c r="AU105" s="212" t="s">
        <v>81</v>
      </c>
      <c r="AV105" s="11" t="s">
        <v>81</v>
      </c>
      <c r="AW105" s="11" t="s">
        <v>37</v>
      </c>
      <c r="AX105" s="11" t="s">
        <v>73</v>
      </c>
      <c r="AY105" s="212" t="s">
        <v>118</v>
      </c>
    </row>
    <row r="106" spans="2:65" s="11" customFormat="1" ht="13.5">
      <c r="B106" s="202"/>
      <c r="C106" s="203"/>
      <c r="D106" s="199" t="s">
        <v>129</v>
      </c>
      <c r="E106" s="204" t="s">
        <v>23</v>
      </c>
      <c r="F106" s="205" t="s">
        <v>140</v>
      </c>
      <c r="G106" s="203"/>
      <c r="H106" s="206">
        <v>-1.2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129</v>
      </c>
      <c r="AU106" s="212" t="s">
        <v>81</v>
      </c>
      <c r="AV106" s="11" t="s">
        <v>81</v>
      </c>
      <c r="AW106" s="11" t="s">
        <v>37</v>
      </c>
      <c r="AX106" s="11" t="s">
        <v>73</v>
      </c>
      <c r="AY106" s="212" t="s">
        <v>118</v>
      </c>
    </row>
    <row r="107" spans="2:65" s="13" customFormat="1" ht="13.5">
      <c r="B107" s="224"/>
      <c r="C107" s="225"/>
      <c r="D107" s="199" t="s">
        <v>129</v>
      </c>
      <c r="E107" s="226" t="s">
        <v>23</v>
      </c>
      <c r="F107" s="227" t="s">
        <v>141</v>
      </c>
      <c r="G107" s="225"/>
      <c r="H107" s="228">
        <v>4.8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AT107" s="234" t="s">
        <v>129</v>
      </c>
      <c r="AU107" s="234" t="s">
        <v>81</v>
      </c>
      <c r="AV107" s="13" t="s">
        <v>142</v>
      </c>
      <c r="AW107" s="13" t="s">
        <v>37</v>
      </c>
      <c r="AX107" s="13" t="s">
        <v>73</v>
      </c>
      <c r="AY107" s="234" t="s">
        <v>118</v>
      </c>
    </row>
    <row r="108" spans="2:65" s="11" customFormat="1" ht="13.5">
      <c r="B108" s="202"/>
      <c r="C108" s="203"/>
      <c r="D108" s="199" t="s">
        <v>129</v>
      </c>
      <c r="E108" s="204" t="s">
        <v>23</v>
      </c>
      <c r="F108" s="205" t="s">
        <v>153</v>
      </c>
      <c r="G108" s="203"/>
      <c r="H108" s="206">
        <v>1.92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129</v>
      </c>
      <c r="AU108" s="212" t="s">
        <v>81</v>
      </c>
      <c r="AV108" s="11" t="s">
        <v>81</v>
      </c>
      <c r="AW108" s="11" t="s">
        <v>37</v>
      </c>
      <c r="AX108" s="11" t="s">
        <v>79</v>
      </c>
      <c r="AY108" s="212" t="s">
        <v>118</v>
      </c>
    </row>
    <row r="109" spans="2:65" s="1" customFormat="1" ht="38.25" customHeight="1">
      <c r="B109" s="40"/>
      <c r="C109" s="187" t="s">
        <v>154</v>
      </c>
      <c r="D109" s="187" t="s">
        <v>120</v>
      </c>
      <c r="E109" s="188" t="s">
        <v>155</v>
      </c>
      <c r="F109" s="189" t="s">
        <v>156</v>
      </c>
      <c r="G109" s="190" t="s">
        <v>123</v>
      </c>
      <c r="H109" s="191">
        <v>1.92</v>
      </c>
      <c r="I109" s="192"/>
      <c r="J109" s="193">
        <f>ROUND(I109*H109,2)</f>
        <v>0</v>
      </c>
      <c r="K109" s="189" t="s">
        <v>147</v>
      </c>
      <c r="L109" s="60"/>
      <c r="M109" s="194" t="s">
        <v>23</v>
      </c>
      <c r="N109" s="195" t="s">
        <v>44</v>
      </c>
      <c r="O109" s="41"/>
      <c r="P109" s="196">
        <f>O109*H109</f>
        <v>0</v>
      </c>
      <c r="Q109" s="196">
        <v>0</v>
      </c>
      <c r="R109" s="196">
        <f>Q109*H109</f>
        <v>0</v>
      </c>
      <c r="S109" s="196">
        <v>0</v>
      </c>
      <c r="T109" s="197">
        <f>S109*H109</f>
        <v>0</v>
      </c>
      <c r="AR109" s="23" t="s">
        <v>125</v>
      </c>
      <c r="AT109" s="23" t="s">
        <v>120</v>
      </c>
      <c r="AU109" s="23" t="s">
        <v>81</v>
      </c>
      <c r="AY109" s="23" t="s">
        <v>118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23" t="s">
        <v>79</v>
      </c>
      <c r="BK109" s="198">
        <f>ROUND(I109*H109,2)</f>
        <v>0</v>
      </c>
      <c r="BL109" s="23" t="s">
        <v>125</v>
      </c>
      <c r="BM109" s="23" t="s">
        <v>157</v>
      </c>
    </row>
    <row r="110" spans="2:65" s="11" customFormat="1" ht="13.5">
      <c r="B110" s="202"/>
      <c r="C110" s="203"/>
      <c r="D110" s="199" t="s">
        <v>129</v>
      </c>
      <c r="E110" s="204" t="s">
        <v>23</v>
      </c>
      <c r="F110" s="205" t="s">
        <v>139</v>
      </c>
      <c r="G110" s="203"/>
      <c r="H110" s="206">
        <v>6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129</v>
      </c>
      <c r="AU110" s="212" t="s">
        <v>81</v>
      </c>
      <c r="AV110" s="11" t="s">
        <v>81</v>
      </c>
      <c r="AW110" s="11" t="s">
        <v>37</v>
      </c>
      <c r="AX110" s="11" t="s">
        <v>73</v>
      </c>
      <c r="AY110" s="212" t="s">
        <v>118</v>
      </c>
    </row>
    <row r="111" spans="2:65" s="11" customFormat="1" ht="13.5">
      <c r="B111" s="202"/>
      <c r="C111" s="203"/>
      <c r="D111" s="199" t="s">
        <v>129</v>
      </c>
      <c r="E111" s="204" t="s">
        <v>23</v>
      </c>
      <c r="F111" s="205" t="s">
        <v>140</v>
      </c>
      <c r="G111" s="203"/>
      <c r="H111" s="206">
        <v>-1.2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129</v>
      </c>
      <c r="AU111" s="212" t="s">
        <v>81</v>
      </c>
      <c r="AV111" s="11" t="s">
        <v>81</v>
      </c>
      <c r="AW111" s="11" t="s">
        <v>37</v>
      </c>
      <c r="AX111" s="11" t="s">
        <v>73</v>
      </c>
      <c r="AY111" s="212" t="s">
        <v>118</v>
      </c>
    </row>
    <row r="112" spans="2:65" s="13" customFormat="1" ht="13.5">
      <c r="B112" s="224"/>
      <c r="C112" s="225"/>
      <c r="D112" s="199" t="s">
        <v>129</v>
      </c>
      <c r="E112" s="226" t="s">
        <v>23</v>
      </c>
      <c r="F112" s="227" t="s">
        <v>141</v>
      </c>
      <c r="G112" s="225"/>
      <c r="H112" s="228">
        <v>4.8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AT112" s="234" t="s">
        <v>129</v>
      </c>
      <c r="AU112" s="234" t="s">
        <v>81</v>
      </c>
      <c r="AV112" s="13" t="s">
        <v>142</v>
      </c>
      <c r="AW112" s="13" t="s">
        <v>37</v>
      </c>
      <c r="AX112" s="13" t="s">
        <v>73</v>
      </c>
      <c r="AY112" s="234" t="s">
        <v>118</v>
      </c>
    </row>
    <row r="113" spans="2:65" s="11" customFormat="1" ht="13.5">
      <c r="B113" s="202"/>
      <c r="C113" s="203"/>
      <c r="D113" s="199" t="s">
        <v>129</v>
      </c>
      <c r="E113" s="204" t="s">
        <v>23</v>
      </c>
      <c r="F113" s="205" t="s">
        <v>153</v>
      </c>
      <c r="G113" s="203"/>
      <c r="H113" s="206">
        <v>1.92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129</v>
      </c>
      <c r="AU113" s="212" t="s">
        <v>81</v>
      </c>
      <c r="AV113" s="11" t="s">
        <v>81</v>
      </c>
      <c r="AW113" s="11" t="s">
        <v>37</v>
      </c>
      <c r="AX113" s="11" t="s">
        <v>79</v>
      </c>
      <c r="AY113" s="212" t="s">
        <v>118</v>
      </c>
    </row>
    <row r="114" spans="2:65" s="1" customFormat="1" ht="25.5" customHeight="1">
      <c r="B114" s="40"/>
      <c r="C114" s="187" t="s">
        <v>142</v>
      </c>
      <c r="D114" s="187" t="s">
        <v>120</v>
      </c>
      <c r="E114" s="188" t="s">
        <v>158</v>
      </c>
      <c r="F114" s="189" t="s">
        <v>159</v>
      </c>
      <c r="G114" s="190" t="s">
        <v>123</v>
      </c>
      <c r="H114" s="191">
        <v>55.356000000000002</v>
      </c>
      <c r="I114" s="192"/>
      <c r="J114" s="193">
        <f>ROUND(I114*H114,2)</f>
        <v>0</v>
      </c>
      <c r="K114" s="189" t="s">
        <v>147</v>
      </c>
      <c r="L114" s="60"/>
      <c r="M114" s="194" t="s">
        <v>23</v>
      </c>
      <c r="N114" s="195" t="s">
        <v>44</v>
      </c>
      <c r="O114" s="41"/>
      <c r="P114" s="196">
        <f>O114*H114</f>
        <v>0</v>
      </c>
      <c r="Q114" s="196">
        <v>0</v>
      </c>
      <c r="R114" s="196">
        <f>Q114*H114</f>
        <v>0</v>
      </c>
      <c r="S114" s="196">
        <v>0</v>
      </c>
      <c r="T114" s="197">
        <f>S114*H114</f>
        <v>0</v>
      </c>
      <c r="AR114" s="23" t="s">
        <v>125</v>
      </c>
      <c r="AT114" s="23" t="s">
        <v>120</v>
      </c>
      <c r="AU114" s="23" t="s">
        <v>81</v>
      </c>
      <c r="AY114" s="23" t="s">
        <v>118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23" t="s">
        <v>79</v>
      </c>
      <c r="BK114" s="198">
        <f>ROUND(I114*H114,2)</f>
        <v>0</v>
      </c>
      <c r="BL114" s="23" t="s">
        <v>125</v>
      </c>
      <c r="BM114" s="23" t="s">
        <v>160</v>
      </c>
    </row>
    <row r="115" spans="2:65" s="1" customFormat="1" ht="94.5">
      <c r="B115" s="40"/>
      <c r="C115" s="62"/>
      <c r="D115" s="199" t="s">
        <v>127</v>
      </c>
      <c r="E115" s="62"/>
      <c r="F115" s="200" t="s">
        <v>161</v>
      </c>
      <c r="G115" s="62"/>
      <c r="H115" s="62"/>
      <c r="I115" s="158"/>
      <c r="J115" s="62"/>
      <c r="K115" s="62"/>
      <c r="L115" s="60"/>
      <c r="M115" s="201"/>
      <c r="N115" s="41"/>
      <c r="O115" s="41"/>
      <c r="P115" s="41"/>
      <c r="Q115" s="41"/>
      <c r="R115" s="41"/>
      <c r="S115" s="41"/>
      <c r="T115" s="77"/>
      <c r="AT115" s="23" t="s">
        <v>127</v>
      </c>
      <c r="AU115" s="23" t="s">
        <v>81</v>
      </c>
    </row>
    <row r="116" spans="2:65" s="11" customFormat="1" ht="13.5">
      <c r="B116" s="202"/>
      <c r="C116" s="203"/>
      <c r="D116" s="199" t="s">
        <v>129</v>
      </c>
      <c r="E116" s="204" t="s">
        <v>23</v>
      </c>
      <c r="F116" s="205" t="s">
        <v>162</v>
      </c>
      <c r="G116" s="203"/>
      <c r="H116" s="206">
        <v>101.985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129</v>
      </c>
      <c r="AU116" s="212" t="s">
        <v>81</v>
      </c>
      <c r="AV116" s="11" t="s">
        <v>81</v>
      </c>
      <c r="AW116" s="11" t="s">
        <v>37</v>
      </c>
      <c r="AX116" s="11" t="s">
        <v>73</v>
      </c>
      <c r="AY116" s="212" t="s">
        <v>118</v>
      </c>
    </row>
    <row r="117" spans="2:65" s="11" customFormat="1" ht="13.5">
      <c r="B117" s="202"/>
      <c r="C117" s="203"/>
      <c r="D117" s="199" t="s">
        <v>129</v>
      </c>
      <c r="E117" s="204" t="s">
        <v>23</v>
      </c>
      <c r="F117" s="205" t="s">
        <v>163</v>
      </c>
      <c r="G117" s="203"/>
      <c r="H117" s="206">
        <v>-18.713000000000001</v>
      </c>
      <c r="I117" s="207"/>
      <c r="J117" s="203"/>
      <c r="K117" s="203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129</v>
      </c>
      <c r="AU117" s="212" t="s">
        <v>81</v>
      </c>
      <c r="AV117" s="11" t="s">
        <v>81</v>
      </c>
      <c r="AW117" s="11" t="s">
        <v>37</v>
      </c>
      <c r="AX117" s="11" t="s">
        <v>73</v>
      </c>
      <c r="AY117" s="212" t="s">
        <v>118</v>
      </c>
    </row>
    <row r="118" spans="2:65" s="11" customFormat="1" ht="13.5">
      <c r="B118" s="202"/>
      <c r="C118" s="203"/>
      <c r="D118" s="199" t="s">
        <v>129</v>
      </c>
      <c r="E118" s="204" t="s">
        <v>23</v>
      </c>
      <c r="F118" s="205" t="s">
        <v>164</v>
      </c>
      <c r="G118" s="203"/>
      <c r="H118" s="206">
        <v>10.667999999999999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129</v>
      </c>
      <c r="AU118" s="212" t="s">
        <v>81</v>
      </c>
      <c r="AV118" s="11" t="s">
        <v>81</v>
      </c>
      <c r="AW118" s="11" t="s">
        <v>37</v>
      </c>
      <c r="AX118" s="11" t="s">
        <v>73</v>
      </c>
      <c r="AY118" s="212" t="s">
        <v>118</v>
      </c>
    </row>
    <row r="119" spans="2:65" s="11" customFormat="1" ht="13.5">
      <c r="B119" s="202"/>
      <c r="C119" s="203"/>
      <c r="D119" s="199" t="s">
        <v>129</v>
      </c>
      <c r="E119" s="204" t="s">
        <v>23</v>
      </c>
      <c r="F119" s="205" t="s">
        <v>165</v>
      </c>
      <c r="G119" s="203"/>
      <c r="H119" s="206">
        <v>-1.68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129</v>
      </c>
      <c r="AU119" s="212" t="s">
        <v>81</v>
      </c>
      <c r="AV119" s="11" t="s">
        <v>81</v>
      </c>
      <c r="AW119" s="11" t="s">
        <v>37</v>
      </c>
      <c r="AX119" s="11" t="s">
        <v>73</v>
      </c>
      <c r="AY119" s="212" t="s">
        <v>118</v>
      </c>
    </row>
    <row r="120" spans="2:65" s="12" customFormat="1" ht="13.5">
      <c r="B120" s="213"/>
      <c r="C120" s="214"/>
      <c r="D120" s="199" t="s">
        <v>129</v>
      </c>
      <c r="E120" s="215" t="s">
        <v>23</v>
      </c>
      <c r="F120" s="216" t="s">
        <v>133</v>
      </c>
      <c r="G120" s="214"/>
      <c r="H120" s="217">
        <v>92.26</v>
      </c>
      <c r="I120" s="218"/>
      <c r="J120" s="214"/>
      <c r="K120" s="214"/>
      <c r="L120" s="219"/>
      <c r="M120" s="220"/>
      <c r="N120" s="221"/>
      <c r="O120" s="221"/>
      <c r="P120" s="221"/>
      <c r="Q120" s="221"/>
      <c r="R120" s="221"/>
      <c r="S120" s="221"/>
      <c r="T120" s="222"/>
      <c r="AT120" s="223" t="s">
        <v>129</v>
      </c>
      <c r="AU120" s="223" t="s">
        <v>81</v>
      </c>
      <c r="AV120" s="12" t="s">
        <v>125</v>
      </c>
      <c r="AW120" s="12" t="s">
        <v>37</v>
      </c>
      <c r="AX120" s="12" t="s">
        <v>73</v>
      </c>
      <c r="AY120" s="223" t="s">
        <v>118</v>
      </c>
    </row>
    <row r="121" spans="2:65" s="11" customFormat="1" ht="13.5">
      <c r="B121" s="202"/>
      <c r="C121" s="203"/>
      <c r="D121" s="199" t="s">
        <v>129</v>
      </c>
      <c r="E121" s="204" t="s">
        <v>23</v>
      </c>
      <c r="F121" s="205" t="s">
        <v>166</v>
      </c>
      <c r="G121" s="203"/>
      <c r="H121" s="206">
        <v>55.356000000000002</v>
      </c>
      <c r="I121" s="207"/>
      <c r="J121" s="203"/>
      <c r="K121" s="203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129</v>
      </c>
      <c r="AU121" s="212" t="s">
        <v>81</v>
      </c>
      <c r="AV121" s="11" t="s">
        <v>81</v>
      </c>
      <c r="AW121" s="11" t="s">
        <v>37</v>
      </c>
      <c r="AX121" s="11" t="s">
        <v>79</v>
      </c>
      <c r="AY121" s="212" t="s">
        <v>118</v>
      </c>
    </row>
    <row r="122" spans="2:65" s="1" customFormat="1" ht="38.25" customHeight="1">
      <c r="B122" s="40"/>
      <c r="C122" s="187" t="s">
        <v>125</v>
      </c>
      <c r="D122" s="187" t="s">
        <v>120</v>
      </c>
      <c r="E122" s="188" t="s">
        <v>167</v>
      </c>
      <c r="F122" s="189" t="s">
        <v>168</v>
      </c>
      <c r="G122" s="190" t="s">
        <v>123</v>
      </c>
      <c r="H122" s="191">
        <v>55.356000000000002</v>
      </c>
      <c r="I122" s="192"/>
      <c r="J122" s="193">
        <f>ROUND(I122*H122,2)</f>
        <v>0</v>
      </c>
      <c r="K122" s="189" t="s">
        <v>147</v>
      </c>
      <c r="L122" s="60"/>
      <c r="M122" s="194" t="s">
        <v>23</v>
      </c>
      <c r="N122" s="195" t="s">
        <v>44</v>
      </c>
      <c r="O122" s="4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AR122" s="23" t="s">
        <v>125</v>
      </c>
      <c r="AT122" s="23" t="s">
        <v>120</v>
      </c>
      <c r="AU122" s="23" t="s">
        <v>81</v>
      </c>
      <c r="AY122" s="23" t="s">
        <v>118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23" t="s">
        <v>79</v>
      </c>
      <c r="BK122" s="198">
        <f>ROUND(I122*H122,2)</f>
        <v>0</v>
      </c>
      <c r="BL122" s="23" t="s">
        <v>125</v>
      </c>
      <c r="BM122" s="23" t="s">
        <v>169</v>
      </c>
    </row>
    <row r="123" spans="2:65" s="1" customFormat="1" ht="94.5">
      <c r="B123" s="40"/>
      <c r="C123" s="62"/>
      <c r="D123" s="199" t="s">
        <v>127</v>
      </c>
      <c r="E123" s="62"/>
      <c r="F123" s="200" t="s">
        <v>161</v>
      </c>
      <c r="G123" s="62"/>
      <c r="H123" s="62"/>
      <c r="I123" s="158"/>
      <c r="J123" s="62"/>
      <c r="K123" s="62"/>
      <c r="L123" s="60"/>
      <c r="M123" s="201"/>
      <c r="N123" s="41"/>
      <c r="O123" s="41"/>
      <c r="P123" s="41"/>
      <c r="Q123" s="41"/>
      <c r="R123" s="41"/>
      <c r="S123" s="41"/>
      <c r="T123" s="77"/>
      <c r="AT123" s="23" t="s">
        <v>127</v>
      </c>
      <c r="AU123" s="23" t="s">
        <v>81</v>
      </c>
    </row>
    <row r="124" spans="2:65" s="11" customFormat="1" ht="13.5">
      <c r="B124" s="202"/>
      <c r="C124" s="203"/>
      <c r="D124" s="199" t="s">
        <v>129</v>
      </c>
      <c r="E124" s="204" t="s">
        <v>23</v>
      </c>
      <c r="F124" s="205" t="s">
        <v>162</v>
      </c>
      <c r="G124" s="203"/>
      <c r="H124" s="206">
        <v>101.985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129</v>
      </c>
      <c r="AU124" s="212" t="s">
        <v>81</v>
      </c>
      <c r="AV124" s="11" t="s">
        <v>81</v>
      </c>
      <c r="AW124" s="11" t="s">
        <v>37</v>
      </c>
      <c r="AX124" s="11" t="s">
        <v>73</v>
      </c>
      <c r="AY124" s="212" t="s">
        <v>118</v>
      </c>
    </row>
    <row r="125" spans="2:65" s="11" customFormat="1" ht="13.5">
      <c r="B125" s="202"/>
      <c r="C125" s="203"/>
      <c r="D125" s="199" t="s">
        <v>129</v>
      </c>
      <c r="E125" s="204" t="s">
        <v>23</v>
      </c>
      <c r="F125" s="205" t="s">
        <v>163</v>
      </c>
      <c r="G125" s="203"/>
      <c r="H125" s="206">
        <v>-18.713000000000001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129</v>
      </c>
      <c r="AU125" s="212" t="s">
        <v>81</v>
      </c>
      <c r="AV125" s="11" t="s">
        <v>81</v>
      </c>
      <c r="AW125" s="11" t="s">
        <v>37</v>
      </c>
      <c r="AX125" s="11" t="s">
        <v>73</v>
      </c>
      <c r="AY125" s="212" t="s">
        <v>118</v>
      </c>
    </row>
    <row r="126" spans="2:65" s="11" customFormat="1" ht="13.5">
      <c r="B126" s="202"/>
      <c r="C126" s="203"/>
      <c r="D126" s="199" t="s">
        <v>129</v>
      </c>
      <c r="E126" s="204" t="s">
        <v>23</v>
      </c>
      <c r="F126" s="205" t="s">
        <v>164</v>
      </c>
      <c r="G126" s="203"/>
      <c r="H126" s="206">
        <v>10.667999999999999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129</v>
      </c>
      <c r="AU126" s="212" t="s">
        <v>81</v>
      </c>
      <c r="AV126" s="11" t="s">
        <v>81</v>
      </c>
      <c r="AW126" s="11" t="s">
        <v>37</v>
      </c>
      <c r="AX126" s="11" t="s">
        <v>73</v>
      </c>
      <c r="AY126" s="212" t="s">
        <v>118</v>
      </c>
    </row>
    <row r="127" spans="2:65" s="11" customFormat="1" ht="13.5">
      <c r="B127" s="202"/>
      <c r="C127" s="203"/>
      <c r="D127" s="199" t="s">
        <v>129</v>
      </c>
      <c r="E127" s="204" t="s">
        <v>23</v>
      </c>
      <c r="F127" s="205" t="s">
        <v>165</v>
      </c>
      <c r="G127" s="203"/>
      <c r="H127" s="206">
        <v>-1.68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129</v>
      </c>
      <c r="AU127" s="212" t="s">
        <v>81</v>
      </c>
      <c r="AV127" s="11" t="s">
        <v>81</v>
      </c>
      <c r="AW127" s="11" t="s">
        <v>37</v>
      </c>
      <c r="AX127" s="11" t="s">
        <v>73</v>
      </c>
      <c r="AY127" s="212" t="s">
        <v>118</v>
      </c>
    </row>
    <row r="128" spans="2:65" s="12" customFormat="1" ht="13.5">
      <c r="B128" s="213"/>
      <c r="C128" s="214"/>
      <c r="D128" s="199" t="s">
        <v>129</v>
      </c>
      <c r="E128" s="215" t="s">
        <v>23</v>
      </c>
      <c r="F128" s="216" t="s">
        <v>133</v>
      </c>
      <c r="G128" s="214"/>
      <c r="H128" s="217">
        <v>92.26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129</v>
      </c>
      <c r="AU128" s="223" t="s">
        <v>81</v>
      </c>
      <c r="AV128" s="12" t="s">
        <v>125</v>
      </c>
      <c r="AW128" s="12" t="s">
        <v>37</v>
      </c>
      <c r="AX128" s="12" t="s">
        <v>73</v>
      </c>
      <c r="AY128" s="223" t="s">
        <v>118</v>
      </c>
    </row>
    <row r="129" spans="2:65" s="11" customFormat="1" ht="13.5">
      <c r="B129" s="202"/>
      <c r="C129" s="203"/>
      <c r="D129" s="199" t="s">
        <v>129</v>
      </c>
      <c r="E129" s="204" t="s">
        <v>23</v>
      </c>
      <c r="F129" s="205" t="s">
        <v>166</v>
      </c>
      <c r="G129" s="203"/>
      <c r="H129" s="206">
        <v>55.356000000000002</v>
      </c>
      <c r="I129" s="207"/>
      <c r="J129" s="203"/>
      <c r="K129" s="203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129</v>
      </c>
      <c r="AU129" s="212" t="s">
        <v>81</v>
      </c>
      <c r="AV129" s="11" t="s">
        <v>81</v>
      </c>
      <c r="AW129" s="11" t="s">
        <v>37</v>
      </c>
      <c r="AX129" s="11" t="s">
        <v>79</v>
      </c>
      <c r="AY129" s="212" t="s">
        <v>118</v>
      </c>
    </row>
    <row r="130" spans="2:65" s="1" customFormat="1" ht="25.5" customHeight="1">
      <c r="B130" s="40"/>
      <c r="C130" s="187" t="s">
        <v>170</v>
      </c>
      <c r="D130" s="187" t="s">
        <v>120</v>
      </c>
      <c r="E130" s="188" t="s">
        <v>171</v>
      </c>
      <c r="F130" s="189" t="s">
        <v>172</v>
      </c>
      <c r="G130" s="190" t="s">
        <v>123</v>
      </c>
      <c r="H130" s="191">
        <v>36.904000000000003</v>
      </c>
      <c r="I130" s="192"/>
      <c r="J130" s="193">
        <f>ROUND(I130*H130,2)</f>
        <v>0</v>
      </c>
      <c r="K130" s="189" t="s">
        <v>147</v>
      </c>
      <c r="L130" s="60"/>
      <c r="M130" s="194" t="s">
        <v>23</v>
      </c>
      <c r="N130" s="195" t="s">
        <v>44</v>
      </c>
      <c r="O130" s="41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AR130" s="23" t="s">
        <v>125</v>
      </c>
      <c r="AT130" s="23" t="s">
        <v>120</v>
      </c>
      <c r="AU130" s="23" t="s">
        <v>81</v>
      </c>
      <c r="AY130" s="23" t="s">
        <v>118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23" t="s">
        <v>79</v>
      </c>
      <c r="BK130" s="198">
        <f>ROUND(I130*H130,2)</f>
        <v>0</v>
      </c>
      <c r="BL130" s="23" t="s">
        <v>125</v>
      </c>
      <c r="BM130" s="23" t="s">
        <v>173</v>
      </c>
    </row>
    <row r="131" spans="2:65" s="1" customFormat="1" ht="94.5">
      <c r="B131" s="40"/>
      <c r="C131" s="62"/>
      <c r="D131" s="199" t="s">
        <v>127</v>
      </c>
      <c r="E131" s="62"/>
      <c r="F131" s="200" t="s">
        <v>161</v>
      </c>
      <c r="G131" s="62"/>
      <c r="H131" s="62"/>
      <c r="I131" s="158"/>
      <c r="J131" s="62"/>
      <c r="K131" s="62"/>
      <c r="L131" s="60"/>
      <c r="M131" s="201"/>
      <c r="N131" s="41"/>
      <c r="O131" s="41"/>
      <c r="P131" s="41"/>
      <c r="Q131" s="41"/>
      <c r="R131" s="41"/>
      <c r="S131" s="41"/>
      <c r="T131" s="77"/>
      <c r="AT131" s="23" t="s">
        <v>127</v>
      </c>
      <c r="AU131" s="23" t="s">
        <v>81</v>
      </c>
    </row>
    <row r="132" spans="2:65" s="11" customFormat="1" ht="13.5">
      <c r="B132" s="202"/>
      <c r="C132" s="203"/>
      <c r="D132" s="199" t="s">
        <v>129</v>
      </c>
      <c r="E132" s="204" t="s">
        <v>23</v>
      </c>
      <c r="F132" s="205" t="s">
        <v>162</v>
      </c>
      <c r="G132" s="203"/>
      <c r="H132" s="206">
        <v>101.985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129</v>
      </c>
      <c r="AU132" s="212" t="s">
        <v>81</v>
      </c>
      <c r="AV132" s="11" t="s">
        <v>81</v>
      </c>
      <c r="AW132" s="11" t="s">
        <v>37</v>
      </c>
      <c r="AX132" s="11" t="s">
        <v>73</v>
      </c>
      <c r="AY132" s="212" t="s">
        <v>118</v>
      </c>
    </row>
    <row r="133" spans="2:65" s="11" customFormat="1" ht="13.5">
      <c r="B133" s="202"/>
      <c r="C133" s="203"/>
      <c r="D133" s="199" t="s">
        <v>129</v>
      </c>
      <c r="E133" s="204" t="s">
        <v>23</v>
      </c>
      <c r="F133" s="205" t="s">
        <v>163</v>
      </c>
      <c r="G133" s="203"/>
      <c r="H133" s="206">
        <v>-18.713000000000001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129</v>
      </c>
      <c r="AU133" s="212" t="s">
        <v>81</v>
      </c>
      <c r="AV133" s="11" t="s">
        <v>81</v>
      </c>
      <c r="AW133" s="11" t="s">
        <v>37</v>
      </c>
      <c r="AX133" s="11" t="s">
        <v>73</v>
      </c>
      <c r="AY133" s="212" t="s">
        <v>118</v>
      </c>
    </row>
    <row r="134" spans="2:65" s="11" customFormat="1" ht="13.5">
      <c r="B134" s="202"/>
      <c r="C134" s="203"/>
      <c r="D134" s="199" t="s">
        <v>129</v>
      </c>
      <c r="E134" s="204" t="s">
        <v>23</v>
      </c>
      <c r="F134" s="205" t="s">
        <v>164</v>
      </c>
      <c r="G134" s="203"/>
      <c r="H134" s="206">
        <v>10.667999999999999</v>
      </c>
      <c r="I134" s="207"/>
      <c r="J134" s="203"/>
      <c r="K134" s="203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129</v>
      </c>
      <c r="AU134" s="212" t="s">
        <v>81</v>
      </c>
      <c r="AV134" s="11" t="s">
        <v>81</v>
      </c>
      <c r="AW134" s="11" t="s">
        <v>37</v>
      </c>
      <c r="AX134" s="11" t="s">
        <v>73</v>
      </c>
      <c r="AY134" s="212" t="s">
        <v>118</v>
      </c>
    </row>
    <row r="135" spans="2:65" s="11" customFormat="1" ht="13.5">
      <c r="B135" s="202"/>
      <c r="C135" s="203"/>
      <c r="D135" s="199" t="s">
        <v>129</v>
      </c>
      <c r="E135" s="204" t="s">
        <v>23</v>
      </c>
      <c r="F135" s="205" t="s">
        <v>165</v>
      </c>
      <c r="G135" s="203"/>
      <c r="H135" s="206">
        <v>-1.68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129</v>
      </c>
      <c r="AU135" s="212" t="s">
        <v>81</v>
      </c>
      <c r="AV135" s="11" t="s">
        <v>81</v>
      </c>
      <c r="AW135" s="11" t="s">
        <v>37</v>
      </c>
      <c r="AX135" s="11" t="s">
        <v>73</v>
      </c>
      <c r="AY135" s="212" t="s">
        <v>118</v>
      </c>
    </row>
    <row r="136" spans="2:65" s="12" customFormat="1" ht="13.5">
      <c r="B136" s="213"/>
      <c r="C136" s="214"/>
      <c r="D136" s="199" t="s">
        <v>129</v>
      </c>
      <c r="E136" s="215" t="s">
        <v>23</v>
      </c>
      <c r="F136" s="216" t="s">
        <v>133</v>
      </c>
      <c r="G136" s="214"/>
      <c r="H136" s="217">
        <v>92.26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129</v>
      </c>
      <c r="AU136" s="223" t="s">
        <v>81</v>
      </c>
      <c r="AV136" s="12" t="s">
        <v>125</v>
      </c>
      <c r="AW136" s="12" t="s">
        <v>37</v>
      </c>
      <c r="AX136" s="12" t="s">
        <v>73</v>
      </c>
      <c r="AY136" s="223" t="s">
        <v>118</v>
      </c>
    </row>
    <row r="137" spans="2:65" s="11" customFormat="1" ht="13.5">
      <c r="B137" s="202"/>
      <c r="C137" s="203"/>
      <c r="D137" s="199" t="s">
        <v>129</v>
      </c>
      <c r="E137" s="204" t="s">
        <v>23</v>
      </c>
      <c r="F137" s="205" t="s">
        <v>174</v>
      </c>
      <c r="G137" s="203"/>
      <c r="H137" s="206">
        <v>36.904000000000003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129</v>
      </c>
      <c r="AU137" s="212" t="s">
        <v>81</v>
      </c>
      <c r="AV137" s="11" t="s">
        <v>81</v>
      </c>
      <c r="AW137" s="11" t="s">
        <v>37</v>
      </c>
      <c r="AX137" s="11" t="s">
        <v>79</v>
      </c>
      <c r="AY137" s="212" t="s">
        <v>118</v>
      </c>
    </row>
    <row r="138" spans="2:65" s="1" customFormat="1" ht="38.25" customHeight="1">
      <c r="B138" s="40"/>
      <c r="C138" s="187" t="s">
        <v>175</v>
      </c>
      <c r="D138" s="187" t="s">
        <v>120</v>
      </c>
      <c r="E138" s="188" t="s">
        <v>176</v>
      </c>
      <c r="F138" s="189" t="s">
        <v>177</v>
      </c>
      <c r="G138" s="190" t="s">
        <v>123</v>
      </c>
      <c r="H138" s="191">
        <v>36.904000000000003</v>
      </c>
      <c r="I138" s="192"/>
      <c r="J138" s="193">
        <f>ROUND(I138*H138,2)</f>
        <v>0</v>
      </c>
      <c r="K138" s="189" t="s">
        <v>147</v>
      </c>
      <c r="L138" s="60"/>
      <c r="M138" s="194" t="s">
        <v>23</v>
      </c>
      <c r="N138" s="195" t="s">
        <v>44</v>
      </c>
      <c r="O138" s="4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AR138" s="23" t="s">
        <v>125</v>
      </c>
      <c r="AT138" s="23" t="s">
        <v>120</v>
      </c>
      <c r="AU138" s="23" t="s">
        <v>81</v>
      </c>
      <c r="AY138" s="23" t="s">
        <v>118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23" t="s">
        <v>79</v>
      </c>
      <c r="BK138" s="198">
        <f>ROUND(I138*H138,2)</f>
        <v>0</v>
      </c>
      <c r="BL138" s="23" t="s">
        <v>125</v>
      </c>
      <c r="BM138" s="23" t="s">
        <v>178</v>
      </c>
    </row>
    <row r="139" spans="2:65" s="1" customFormat="1" ht="94.5">
      <c r="B139" s="40"/>
      <c r="C139" s="62"/>
      <c r="D139" s="199" t="s">
        <v>127</v>
      </c>
      <c r="E139" s="62"/>
      <c r="F139" s="200" t="s">
        <v>161</v>
      </c>
      <c r="G139" s="62"/>
      <c r="H139" s="62"/>
      <c r="I139" s="158"/>
      <c r="J139" s="62"/>
      <c r="K139" s="62"/>
      <c r="L139" s="60"/>
      <c r="M139" s="201"/>
      <c r="N139" s="41"/>
      <c r="O139" s="41"/>
      <c r="P139" s="41"/>
      <c r="Q139" s="41"/>
      <c r="R139" s="41"/>
      <c r="S139" s="41"/>
      <c r="T139" s="77"/>
      <c r="AT139" s="23" t="s">
        <v>127</v>
      </c>
      <c r="AU139" s="23" t="s">
        <v>81</v>
      </c>
    </row>
    <row r="140" spans="2:65" s="11" customFormat="1" ht="13.5">
      <c r="B140" s="202"/>
      <c r="C140" s="203"/>
      <c r="D140" s="199" t="s">
        <v>129</v>
      </c>
      <c r="E140" s="204" t="s">
        <v>23</v>
      </c>
      <c r="F140" s="205" t="s">
        <v>162</v>
      </c>
      <c r="G140" s="203"/>
      <c r="H140" s="206">
        <v>101.985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129</v>
      </c>
      <c r="AU140" s="212" t="s">
        <v>81</v>
      </c>
      <c r="AV140" s="11" t="s">
        <v>81</v>
      </c>
      <c r="AW140" s="11" t="s">
        <v>37</v>
      </c>
      <c r="AX140" s="11" t="s">
        <v>73</v>
      </c>
      <c r="AY140" s="212" t="s">
        <v>118</v>
      </c>
    </row>
    <row r="141" spans="2:65" s="11" customFormat="1" ht="13.5">
      <c r="B141" s="202"/>
      <c r="C141" s="203"/>
      <c r="D141" s="199" t="s">
        <v>129</v>
      </c>
      <c r="E141" s="204" t="s">
        <v>23</v>
      </c>
      <c r="F141" s="205" t="s">
        <v>163</v>
      </c>
      <c r="G141" s="203"/>
      <c r="H141" s="206">
        <v>-18.713000000000001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129</v>
      </c>
      <c r="AU141" s="212" t="s">
        <v>81</v>
      </c>
      <c r="AV141" s="11" t="s">
        <v>81</v>
      </c>
      <c r="AW141" s="11" t="s">
        <v>37</v>
      </c>
      <c r="AX141" s="11" t="s">
        <v>73</v>
      </c>
      <c r="AY141" s="212" t="s">
        <v>118</v>
      </c>
    </row>
    <row r="142" spans="2:65" s="11" customFormat="1" ht="13.5">
      <c r="B142" s="202"/>
      <c r="C142" s="203"/>
      <c r="D142" s="199" t="s">
        <v>129</v>
      </c>
      <c r="E142" s="204" t="s">
        <v>23</v>
      </c>
      <c r="F142" s="205" t="s">
        <v>164</v>
      </c>
      <c r="G142" s="203"/>
      <c r="H142" s="206">
        <v>10.667999999999999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129</v>
      </c>
      <c r="AU142" s="212" t="s">
        <v>81</v>
      </c>
      <c r="AV142" s="11" t="s">
        <v>81</v>
      </c>
      <c r="AW142" s="11" t="s">
        <v>37</v>
      </c>
      <c r="AX142" s="11" t="s">
        <v>73</v>
      </c>
      <c r="AY142" s="212" t="s">
        <v>118</v>
      </c>
    </row>
    <row r="143" spans="2:65" s="11" customFormat="1" ht="13.5">
      <c r="B143" s="202"/>
      <c r="C143" s="203"/>
      <c r="D143" s="199" t="s">
        <v>129</v>
      </c>
      <c r="E143" s="204" t="s">
        <v>23</v>
      </c>
      <c r="F143" s="205" t="s">
        <v>165</v>
      </c>
      <c r="G143" s="203"/>
      <c r="H143" s="206">
        <v>-1.68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129</v>
      </c>
      <c r="AU143" s="212" t="s">
        <v>81</v>
      </c>
      <c r="AV143" s="11" t="s">
        <v>81</v>
      </c>
      <c r="AW143" s="11" t="s">
        <v>37</v>
      </c>
      <c r="AX143" s="11" t="s">
        <v>73</v>
      </c>
      <c r="AY143" s="212" t="s">
        <v>118</v>
      </c>
    </row>
    <row r="144" spans="2:65" s="12" customFormat="1" ht="13.5">
      <c r="B144" s="213"/>
      <c r="C144" s="214"/>
      <c r="D144" s="199" t="s">
        <v>129</v>
      </c>
      <c r="E144" s="215" t="s">
        <v>23</v>
      </c>
      <c r="F144" s="216" t="s">
        <v>133</v>
      </c>
      <c r="G144" s="214"/>
      <c r="H144" s="217">
        <v>92.26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129</v>
      </c>
      <c r="AU144" s="223" t="s">
        <v>81</v>
      </c>
      <c r="AV144" s="12" t="s">
        <v>125</v>
      </c>
      <c r="AW144" s="12" t="s">
        <v>37</v>
      </c>
      <c r="AX144" s="12" t="s">
        <v>73</v>
      </c>
      <c r="AY144" s="223" t="s">
        <v>118</v>
      </c>
    </row>
    <row r="145" spans="2:65" s="11" customFormat="1" ht="13.5">
      <c r="B145" s="202"/>
      <c r="C145" s="203"/>
      <c r="D145" s="199" t="s">
        <v>129</v>
      </c>
      <c r="E145" s="204" t="s">
        <v>23</v>
      </c>
      <c r="F145" s="205" t="s">
        <v>174</v>
      </c>
      <c r="G145" s="203"/>
      <c r="H145" s="206">
        <v>36.904000000000003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129</v>
      </c>
      <c r="AU145" s="212" t="s">
        <v>81</v>
      </c>
      <c r="AV145" s="11" t="s">
        <v>81</v>
      </c>
      <c r="AW145" s="11" t="s">
        <v>37</v>
      </c>
      <c r="AX145" s="11" t="s">
        <v>79</v>
      </c>
      <c r="AY145" s="212" t="s">
        <v>118</v>
      </c>
    </row>
    <row r="146" spans="2:65" s="1" customFormat="1" ht="38.25" customHeight="1">
      <c r="B146" s="40"/>
      <c r="C146" s="187" t="s">
        <v>179</v>
      </c>
      <c r="D146" s="187" t="s">
        <v>120</v>
      </c>
      <c r="E146" s="188" t="s">
        <v>180</v>
      </c>
      <c r="F146" s="189" t="s">
        <v>181</v>
      </c>
      <c r="G146" s="190" t="s">
        <v>123</v>
      </c>
      <c r="H146" s="191">
        <v>97.06</v>
      </c>
      <c r="I146" s="192"/>
      <c r="J146" s="193">
        <f>ROUND(I146*H146,2)</f>
        <v>0</v>
      </c>
      <c r="K146" s="189" t="s">
        <v>147</v>
      </c>
      <c r="L146" s="60"/>
      <c r="M146" s="194" t="s">
        <v>23</v>
      </c>
      <c r="N146" s="195" t="s">
        <v>44</v>
      </c>
      <c r="O146" s="41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AR146" s="23" t="s">
        <v>125</v>
      </c>
      <c r="AT146" s="23" t="s">
        <v>120</v>
      </c>
      <c r="AU146" s="23" t="s">
        <v>81</v>
      </c>
      <c r="AY146" s="23" t="s">
        <v>118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23" t="s">
        <v>79</v>
      </c>
      <c r="BK146" s="198">
        <f>ROUND(I146*H146,2)</f>
        <v>0</v>
      </c>
      <c r="BL146" s="23" t="s">
        <v>125</v>
      </c>
      <c r="BM146" s="23" t="s">
        <v>182</v>
      </c>
    </row>
    <row r="147" spans="2:65" s="1" customFormat="1" ht="94.5">
      <c r="B147" s="40"/>
      <c r="C147" s="62"/>
      <c r="D147" s="199" t="s">
        <v>127</v>
      </c>
      <c r="E147" s="62"/>
      <c r="F147" s="200" t="s">
        <v>183</v>
      </c>
      <c r="G147" s="62"/>
      <c r="H147" s="62"/>
      <c r="I147" s="158"/>
      <c r="J147" s="62"/>
      <c r="K147" s="62"/>
      <c r="L147" s="60"/>
      <c r="M147" s="201"/>
      <c r="N147" s="41"/>
      <c r="O147" s="41"/>
      <c r="P147" s="41"/>
      <c r="Q147" s="41"/>
      <c r="R147" s="41"/>
      <c r="S147" s="41"/>
      <c r="T147" s="77"/>
      <c r="AT147" s="23" t="s">
        <v>127</v>
      </c>
      <c r="AU147" s="23" t="s">
        <v>81</v>
      </c>
    </row>
    <row r="148" spans="2:65" s="11" customFormat="1" ht="13.5">
      <c r="B148" s="202"/>
      <c r="C148" s="203"/>
      <c r="D148" s="199" t="s">
        <v>129</v>
      </c>
      <c r="E148" s="204" t="s">
        <v>23</v>
      </c>
      <c r="F148" s="205" t="s">
        <v>162</v>
      </c>
      <c r="G148" s="203"/>
      <c r="H148" s="206">
        <v>101.985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129</v>
      </c>
      <c r="AU148" s="212" t="s">
        <v>81</v>
      </c>
      <c r="AV148" s="11" t="s">
        <v>81</v>
      </c>
      <c r="AW148" s="11" t="s">
        <v>37</v>
      </c>
      <c r="AX148" s="11" t="s">
        <v>73</v>
      </c>
      <c r="AY148" s="212" t="s">
        <v>118</v>
      </c>
    </row>
    <row r="149" spans="2:65" s="11" customFormat="1" ht="13.5">
      <c r="B149" s="202"/>
      <c r="C149" s="203"/>
      <c r="D149" s="199" t="s">
        <v>129</v>
      </c>
      <c r="E149" s="204" t="s">
        <v>23</v>
      </c>
      <c r="F149" s="205" t="s">
        <v>163</v>
      </c>
      <c r="G149" s="203"/>
      <c r="H149" s="206">
        <v>-18.713000000000001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129</v>
      </c>
      <c r="AU149" s="212" t="s">
        <v>81</v>
      </c>
      <c r="AV149" s="11" t="s">
        <v>81</v>
      </c>
      <c r="AW149" s="11" t="s">
        <v>37</v>
      </c>
      <c r="AX149" s="11" t="s">
        <v>73</v>
      </c>
      <c r="AY149" s="212" t="s">
        <v>118</v>
      </c>
    </row>
    <row r="150" spans="2:65" s="11" customFormat="1" ht="13.5">
      <c r="B150" s="202"/>
      <c r="C150" s="203"/>
      <c r="D150" s="199" t="s">
        <v>129</v>
      </c>
      <c r="E150" s="204" t="s">
        <v>23</v>
      </c>
      <c r="F150" s="205" t="s">
        <v>164</v>
      </c>
      <c r="G150" s="203"/>
      <c r="H150" s="206">
        <v>10.667999999999999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129</v>
      </c>
      <c r="AU150" s="212" t="s">
        <v>81</v>
      </c>
      <c r="AV150" s="11" t="s">
        <v>81</v>
      </c>
      <c r="AW150" s="11" t="s">
        <v>37</v>
      </c>
      <c r="AX150" s="11" t="s">
        <v>73</v>
      </c>
      <c r="AY150" s="212" t="s">
        <v>118</v>
      </c>
    </row>
    <row r="151" spans="2:65" s="11" customFormat="1" ht="13.5">
      <c r="B151" s="202"/>
      <c r="C151" s="203"/>
      <c r="D151" s="199" t="s">
        <v>129</v>
      </c>
      <c r="E151" s="204" t="s">
        <v>23</v>
      </c>
      <c r="F151" s="205" t="s">
        <v>165</v>
      </c>
      <c r="G151" s="203"/>
      <c r="H151" s="206">
        <v>-1.68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129</v>
      </c>
      <c r="AU151" s="212" t="s">
        <v>81</v>
      </c>
      <c r="AV151" s="11" t="s">
        <v>81</v>
      </c>
      <c r="AW151" s="11" t="s">
        <v>37</v>
      </c>
      <c r="AX151" s="11" t="s">
        <v>73</v>
      </c>
      <c r="AY151" s="212" t="s">
        <v>118</v>
      </c>
    </row>
    <row r="152" spans="2:65" s="11" customFormat="1" ht="13.5">
      <c r="B152" s="202"/>
      <c r="C152" s="203"/>
      <c r="D152" s="199" t="s">
        <v>129</v>
      </c>
      <c r="E152" s="204" t="s">
        <v>23</v>
      </c>
      <c r="F152" s="205" t="s">
        <v>139</v>
      </c>
      <c r="G152" s="203"/>
      <c r="H152" s="206">
        <v>6</v>
      </c>
      <c r="I152" s="207"/>
      <c r="J152" s="203"/>
      <c r="K152" s="203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129</v>
      </c>
      <c r="AU152" s="212" t="s">
        <v>81</v>
      </c>
      <c r="AV152" s="11" t="s">
        <v>81</v>
      </c>
      <c r="AW152" s="11" t="s">
        <v>37</v>
      </c>
      <c r="AX152" s="11" t="s">
        <v>73</v>
      </c>
      <c r="AY152" s="212" t="s">
        <v>118</v>
      </c>
    </row>
    <row r="153" spans="2:65" s="11" customFormat="1" ht="13.5">
      <c r="B153" s="202"/>
      <c r="C153" s="203"/>
      <c r="D153" s="199" t="s">
        <v>129</v>
      </c>
      <c r="E153" s="204" t="s">
        <v>23</v>
      </c>
      <c r="F153" s="205" t="s">
        <v>184</v>
      </c>
      <c r="G153" s="203"/>
      <c r="H153" s="206">
        <v>-1.2</v>
      </c>
      <c r="I153" s="207"/>
      <c r="J153" s="203"/>
      <c r="K153" s="203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129</v>
      </c>
      <c r="AU153" s="212" t="s">
        <v>81</v>
      </c>
      <c r="AV153" s="11" t="s">
        <v>81</v>
      </c>
      <c r="AW153" s="11" t="s">
        <v>37</v>
      </c>
      <c r="AX153" s="11" t="s">
        <v>73</v>
      </c>
      <c r="AY153" s="212" t="s">
        <v>118</v>
      </c>
    </row>
    <row r="154" spans="2:65" s="12" customFormat="1" ht="13.5">
      <c r="B154" s="213"/>
      <c r="C154" s="214"/>
      <c r="D154" s="199" t="s">
        <v>129</v>
      </c>
      <c r="E154" s="215" t="s">
        <v>23</v>
      </c>
      <c r="F154" s="216" t="s">
        <v>133</v>
      </c>
      <c r="G154" s="214"/>
      <c r="H154" s="217">
        <v>97.06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129</v>
      </c>
      <c r="AU154" s="223" t="s">
        <v>81</v>
      </c>
      <c r="AV154" s="12" t="s">
        <v>125</v>
      </c>
      <c r="AW154" s="12" t="s">
        <v>37</v>
      </c>
      <c r="AX154" s="12" t="s">
        <v>79</v>
      </c>
      <c r="AY154" s="223" t="s">
        <v>118</v>
      </c>
    </row>
    <row r="155" spans="2:65" s="1" customFormat="1" ht="38.25" customHeight="1">
      <c r="B155" s="40"/>
      <c r="C155" s="187" t="s">
        <v>185</v>
      </c>
      <c r="D155" s="187" t="s">
        <v>120</v>
      </c>
      <c r="E155" s="188" t="s">
        <v>186</v>
      </c>
      <c r="F155" s="189" t="s">
        <v>187</v>
      </c>
      <c r="G155" s="190" t="s">
        <v>123</v>
      </c>
      <c r="H155" s="191">
        <v>7.1980000000000004</v>
      </c>
      <c r="I155" s="192"/>
      <c r="J155" s="193">
        <f>ROUND(I155*H155,2)</f>
        <v>0</v>
      </c>
      <c r="K155" s="189" t="s">
        <v>147</v>
      </c>
      <c r="L155" s="60"/>
      <c r="M155" s="194" t="s">
        <v>23</v>
      </c>
      <c r="N155" s="195" t="s">
        <v>44</v>
      </c>
      <c r="O155" s="4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23" t="s">
        <v>125</v>
      </c>
      <c r="AT155" s="23" t="s">
        <v>120</v>
      </c>
      <c r="AU155" s="23" t="s">
        <v>81</v>
      </c>
      <c r="AY155" s="23" t="s">
        <v>118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23" t="s">
        <v>79</v>
      </c>
      <c r="BK155" s="198">
        <f>ROUND(I155*H155,2)</f>
        <v>0</v>
      </c>
      <c r="BL155" s="23" t="s">
        <v>125</v>
      </c>
      <c r="BM155" s="23" t="s">
        <v>188</v>
      </c>
    </row>
    <row r="156" spans="2:65" s="11" customFormat="1" ht="13.5">
      <c r="B156" s="202"/>
      <c r="C156" s="203"/>
      <c r="D156" s="199" t="s">
        <v>129</v>
      </c>
      <c r="E156" s="204" t="s">
        <v>23</v>
      </c>
      <c r="F156" s="205" t="s">
        <v>189</v>
      </c>
      <c r="G156" s="203"/>
      <c r="H156" s="206">
        <v>4.6779999999999999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129</v>
      </c>
      <c r="AU156" s="212" t="s">
        <v>81</v>
      </c>
      <c r="AV156" s="11" t="s">
        <v>81</v>
      </c>
      <c r="AW156" s="11" t="s">
        <v>37</v>
      </c>
      <c r="AX156" s="11" t="s">
        <v>73</v>
      </c>
      <c r="AY156" s="212" t="s">
        <v>118</v>
      </c>
    </row>
    <row r="157" spans="2:65" s="11" customFormat="1" ht="13.5">
      <c r="B157" s="202"/>
      <c r="C157" s="203"/>
      <c r="D157" s="199" t="s">
        <v>129</v>
      </c>
      <c r="E157" s="204" t="s">
        <v>23</v>
      </c>
      <c r="F157" s="205" t="s">
        <v>190</v>
      </c>
      <c r="G157" s="203"/>
      <c r="H157" s="206">
        <v>0.42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129</v>
      </c>
      <c r="AU157" s="212" t="s">
        <v>81</v>
      </c>
      <c r="AV157" s="11" t="s">
        <v>81</v>
      </c>
      <c r="AW157" s="11" t="s">
        <v>37</v>
      </c>
      <c r="AX157" s="11" t="s">
        <v>73</v>
      </c>
      <c r="AY157" s="212" t="s">
        <v>118</v>
      </c>
    </row>
    <row r="158" spans="2:65" s="11" customFormat="1" ht="13.5">
      <c r="B158" s="202"/>
      <c r="C158" s="203"/>
      <c r="D158" s="199" t="s">
        <v>129</v>
      </c>
      <c r="E158" s="204" t="s">
        <v>23</v>
      </c>
      <c r="F158" s="205" t="s">
        <v>191</v>
      </c>
      <c r="G158" s="203"/>
      <c r="H158" s="206">
        <v>2.1</v>
      </c>
      <c r="I158" s="207"/>
      <c r="J158" s="203"/>
      <c r="K158" s="203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129</v>
      </c>
      <c r="AU158" s="212" t="s">
        <v>81</v>
      </c>
      <c r="AV158" s="11" t="s">
        <v>81</v>
      </c>
      <c r="AW158" s="11" t="s">
        <v>37</v>
      </c>
      <c r="AX158" s="11" t="s">
        <v>73</v>
      </c>
      <c r="AY158" s="212" t="s">
        <v>118</v>
      </c>
    </row>
    <row r="159" spans="2:65" s="12" customFormat="1" ht="13.5">
      <c r="B159" s="213"/>
      <c r="C159" s="214"/>
      <c r="D159" s="199" t="s">
        <v>129</v>
      </c>
      <c r="E159" s="215" t="s">
        <v>23</v>
      </c>
      <c r="F159" s="216" t="s">
        <v>133</v>
      </c>
      <c r="G159" s="214"/>
      <c r="H159" s="217">
        <v>7.1980000000000004</v>
      </c>
      <c r="I159" s="218"/>
      <c r="J159" s="214"/>
      <c r="K159" s="214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129</v>
      </c>
      <c r="AU159" s="223" t="s">
        <v>81</v>
      </c>
      <c r="AV159" s="12" t="s">
        <v>125</v>
      </c>
      <c r="AW159" s="12" t="s">
        <v>37</v>
      </c>
      <c r="AX159" s="12" t="s">
        <v>79</v>
      </c>
      <c r="AY159" s="223" t="s">
        <v>118</v>
      </c>
    </row>
    <row r="160" spans="2:65" s="1" customFormat="1" ht="25.5" customHeight="1">
      <c r="B160" s="40"/>
      <c r="C160" s="187" t="s">
        <v>192</v>
      </c>
      <c r="D160" s="187" t="s">
        <v>120</v>
      </c>
      <c r="E160" s="188" t="s">
        <v>193</v>
      </c>
      <c r="F160" s="189" t="s">
        <v>194</v>
      </c>
      <c r="G160" s="190" t="s">
        <v>123</v>
      </c>
      <c r="H160" s="191">
        <v>7.1980000000000004</v>
      </c>
      <c r="I160" s="192"/>
      <c r="J160" s="193">
        <f>ROUND(I160*H160,2)</f>
        <v>0</v>
      </c>
      <c r="K160" s="189" t="s">
        <v>147</v>
      </c>
      <c r="L160" s="60"/>
      <c r="M160" s="194" t="s">
        <v>23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125</v>
      </c>
      <c r="AT160" s="23" t="s">
        <v>120</v>
      </c>
      <c r="AU160" s="23" t="s">
        <v>81</v>
      </c>
      <c r="AY160" s="23" t="s">
        <v>118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79</v>
      </c>
      <c r="BK160" s="198">
        <f>ROUND(I160*H160,2)</f>
        <v>0</v>
      </c>
      <c r="BL160" s="23" t="s">
        <v>125</v>
      </c>
      <c r="BM160" s="23" t="s">
        <v>195</v>
      </c>
    </row>
    <row r="161" spans="2:65" s="11" customFormat="1" ht="13.5">
      <c r="B161" s="202"/>
      <c r="C161" s="203"/>
      <c r="D161" s="199" t="s">
        <v>129</v>
      </c>
      <c r="E161" s="204" t="s">
        <v>23</v>
      </c>
      <c r="F161" s="205" t="s">
        <v>189</v>
      </c>
      <c r="G161" s="203"/>
      <c r="H161" s="206">
        <v>4.6779999999999999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129</v>
      </c>
      <c r="AU161" s="212" t="s">
        <v>81</v>
      </c>
      <c r="AV161" s="11" t="s">
        <v>81</v>
      </c>
      <c r="AW161" s="11" t="s">
        <v>37</v>
      </c>
      <c r="AX161" s="11" t="s">
        <v>73</v>
      </c>
      <c r="AY161" s="212" t="s">
        <v>118</v>
      </c>
    </row>
    <row r="162" spans="2:65" s="11" customFormat="1" ht="13.5">
      <c r="B162" s="202"/>
      <c r="C162" s="203"/>
      <c r="D162" s="199" t="s">
        <v>129</v>
      </c>
      <c r="E162" s="204" t="s">
        <v>23</v>
      </c>
      <c r="F162" s="205" t="s">
        <v>190</v>
      </c>
      <c r="G162" s="203"/>
      <c r="H162" s="206">
        <v>0.42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129</v>
      </c>
      <c r="AU162" s="212" t="s">
        <v>81</v>
      </c>
      <c r="AV162" s="11" t="s">
        <v>81</v>
      </c>
      <c r="AW162" s="11" t="s">
        <v>37</v>
      </c>
      <c r="AX162" s="11" t="s">
        <v>73</v>
      </c>
      <c r="AY162" s="212" t="s">
        <v>118</v>
      </c>
    </row>
    <row r="163" spans="2:65" s="11" customFormat="1" ht="13.5">
      <c r="B163" s="202"/>
      <c r="C163" s="203"/>
      <c r="D163" s="199" t="s">
        <v>129</v>
      </c>
      <c r="E163" s="204" t="s">
        <v>23</v>
      </c>
      <c r="F163" s="205" t="s">
        <v>191</v>
      </c>
      <c r="G163" s="203"/>
      <c r="H163" s="206">
        <v>2.1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129</v>
      </c>
      <c r="AU163" s="212" t="s">
        <v>81</v>
      </c>
      <c r="AV163" s="11" t="s">
        <v>81</v>
      </c>
      <c r="AW163" s="11" t="s">
        <v>37</v>
      </c>
      <c r="AX163" s="11" t="s">
        <v>73</v>
      </c>
      <c r="AY163" s="212" t="s">
        <v>118</v>
      </c>
    </row>
    <row r="164" spans="2:65" s="12" customFormat="1" ht="13.5">
      <c r="B164" s="213"/>
      <c r="C164" s="214"/>
      <c r="D164" s="199" t="s">
        <v>129</v>
      </c>
      <c r="E164" s="215" t="s">
        <v>23</v>
      </c>
      <c r="F164" s="216" t="s">
        <v>133</v>
      </c>
      <c r="G164" s="214"/>
      <c r="H164" s="217">
        <v>7.1980000000000004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129</v>
      </c>
      <c r="AU164" s="223" t="s">
        <v>81</v>
      </c>
      <c r="AV164" s="12" t="s">
        <v>125</v>
      </c>
      <c r="AW164" s="12" t="s">
        <v>37</v>
      </c>
      <c r="AX164" s="12" t="s">
        <v>79</v>
      </c>
      <c r="AY164" s="223" t="s">
        <v>118</v>
      </c>
    </row>
    <row r="165" spans="2:65" s="1" customFormat="1" ht="16.5" customHeight="1">
      <c r="B165" s="40"/>
      <c r="C165" s="187" t="s">
        <v>196</v>
      </c>
      <c r="D165" s="187" t="s">
        <v>120</v>
      </c>
      <c r="E165" s="188" t="s">
        <v>197</v>
      </c>
      <c r="F165" s="189" t="s">
        <v>198</v>
      </c>
      <c r="G165" s="190" t="s">
        <v>123</v>
      </c>
      <c r="H165" s="191">
        <v>7.1980000000000004</v>
      </c>
      <c r="I165" s="192"/>
      <c r="J165" s="193">
        <f>ROUND(I165*H165,2)</f>
        <v>0</v>
      </c>
      <c r="K165" s="189" t="s">
        <v>147</v>
      </c>
      <c r="L165" s="60"/>
      <c r="M165" s="194" t="s">
        <v>23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125</v>
      </c>
      <c r="AT165" s="23" t="s">
        <v>120</v>
      </c>
      <c r="AU165" s="23" t="s">
        <v>81</v>
      </c>
      <c r="AY165" s="23" t="s">
        <v>118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79</v>
      </c>
      <c r="BK165" s="198">
        <f>ROUND(I165*H165,2)</f>
        <v>0</v>
      </c>
      <c r="BL165" s="23" t="s">
        <v>125</v>
      </c>
      <c r="BM165" s="23" t="s">
        <v>199</v>
      </c>
    </row>
    <row r="166" spans="2:65" s="1" customFormat="1" ht="297">
      <c r="B166" s="40"/>
      <c r="C166" s="62"/>
      <c r="D166" s="199" t="s">
        <v>127</v>
      </c>
      <c r="E166" s="62"/>
      <c r="F166" s="200" t="s">
        <v>200</v>
      </c>
      <c r="G166" s="62"/>
      <c r="H166" s="62"/>
      <c r="I166" s="158"/>
      <c r="J166" s="62"/>
      <c r="K166" s="62"/>
      <c r="L166" s="60"/>
      <c r="M166" s="201"/>
      <c r="N166" s="41"/>
      <c r="O166" s="41"/>
      <c r="P166" s="41"/>
      <c r="Q166" s="41"/>
      <c r="R166" s="41"/>
      <c r="S166" s="41"/>
      <c r="T166" s="77"/>
      <c r="AT166" s="23" t="s">
        <v>127</v>
      </c>
      <c r="AU166" s="23" t="s">
        <v>81</v>
      </c>
    </row>
    <row r="167" spans="2:65" s="11" customFormat="1" ht="13.5">
      <c r="B167" s="202"/>
      <c r="C167" s="203"/>
      <c r="D167" s="199" t="s">
        <v>129</v>
      </c>
      <c r="E167" s="204" t="s">
        <v>23</v>
      </c>
      <c r="F167" s="205" t="s">
        <v>189</v>
      </c>
      <c r="G167" s="203"/>
      <c r="H167" s="206">
        <v>4.6779999999999999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129</v>
      </c>
      <c r="AU167" s="212" t="s">
        <v>81</v>
      </c>
      <c r="AV167" s="11" t="s">
        <v>81</v>
      </c>
      <c r="AW167" s="11" t="s">
        <v>37</v>
      </c>
      <c r="AX167" s="11" t="s">
        <v>73</v>
      </c>
      <c r="AY167" s="212" t="s">
        <v>118</v>
      </c>
    </row>
    <row r="168" spans="2:65" s="11" customFormat="1" ht="13.5">
      <c r="B168" s="202"/>
      <c r="C168" s="203"/>
      <c r="D168" s="199" t="s">
        <v>129</v>
      </c>
      <c r="E168" s="204" t="s">
        <v>23</v>
      </c>
      <c r="F168" s="205" t="s">
        <v>190</v>
      </c>
      <c r="G168" s="203"/>
      <c r="H168" s="206">
        <v>0.42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129</v>
      </c>
      <c r="AU168" s="212" t="s">
        <v>81</v>
      </c>
      <c r="AV168" s="11" t="s">
        <v>81</v>
      </c>
      <c r="AW168" s="11" t="s">
        <v>37</v>
      </c>
      <c r="AX168" s="11" t="s">
        <v>73</v>
      </c>
      <c r="AY168" s="212" t="s">
        <v>118</v>
      </c>
    </row>
    <row r="169" spans="2:65" s="11" customFormat="1" ht="13.5">
      <c r="B169" s="202"/>
      <c r="C169" s="203"/>
      <c r="D169" s="199" t="s">
        <v>129</v>
      </c>
      <c r="E169" s="204" t="s">
        <v>23</v>
      </c>
      <c r="F169" s="205" t="s">
        <v>191</v>
      </c>
      <c r="G169" s="203"/>
      <c r="H169" s="206">
        <v>2.1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129</v>
      </c>
      <c r="AU169" s="212" t="s">
        <v>81</v>
      </c>
      <c r="AV169" s="11" t="s">
        <v>81</v>
      </c>
      <c r="AW169" s="11" t="s">
        <v>37</v>
      </c>
      <c r="AX169" s="11" t="s">
        <v>73</v>
      </c>
      <c r="AY169" s="212" t="s">
        <v>118</v>
      </c>
    </row>
    <row r="170" spans="2:65" s="12" customFormat="1" ht="13.5">
      <c r="B170" s="213"/>
      <c r="C170" s="214"/>
      <c r="D170" s="199" t="s">
        <v>129</v>
      </c>
      <c r="E170" s="215" t="s">
        <v>23</v>
      </c>
      <c r="F170" s="216" t="s">
        <v>133</v>
      </c>
      <c r="G170" s="214"/>
      <c r="H170" s="217">
        <v>7.1980000000000004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129</v>
      </c>
      <c r="AU170" s="223" t="s">
        <v>81</v>
      </c>
      <c r="AV170" s="12" t="s">
        <v>125</v>
      </c>
      <c r="AW170" s="12" t="s">
        <v>37</v>
      </c>
      <c r="AX170" s="12" t="s">
        <v>79</v>
      </c>
      <c r="AY170" s="223" t="s">
        <v>118</v>
      </c>
    </row>
    <row r="171" spans="2:65" s="1" customFormat="1" ht="25.5" customHeight="1">
      <c r="B171" s="40"/>
      <c r="C171" s="187" t="s">
        <v>201</v>
      </c>
      <c r="D171" s="187" t="s">
        <v>120</v>
      </c>
      <c r="E171" s="188" t="s">
        <v>202</v>
      </c>
      <c r="F171" s="189" t="s">
        <v>203</v>
      </c>
      <c r="G171" s="190" t="s">
        <v>123</v>
      </c>
      <c r="H171" s="191">
        <v>50.515000000000001</v>
      </c>
      <c r="I171" s="192"/>
      <c r="J171" s="193">
        <f>ROUND(I171*H171,2)</f>
        <v>0</v>
      </c>
      <c r="K171" s="189" t="s">
        <v>147</v>
      </c>
      <c r="L171" s="60"/>
      <c r="M171" s="194" t="s">
        <v>23</v>
      </c>
      <c r="N171" s="195" t="s">
        <v>44</v>
      </c>
      <c r="O171" s="41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AR171" s="23" t="s">
        <v>125</v>
      </c>
      <c r="AT171" s="23" t="s">
        <v>120</v>
      </c>
      <c r="AU171" s="23" t="s">
        <v>81</v>
      </c>
      <c r="AY171" s="23" t="s">
        <v>118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23" t="s">
        <v>79</v>
      </c>
      <c r="BK171" s="198">
        <f>ROUND(I171*H171,2)</f>
        <v>0</v>
      </c>
      <c r="BL171" s="23" t="s">
        <v>125</v>
      </c>
      <c r="BM171" s="23" t="s">
        <v>204</v>
      </c>
    </row>
    <row r="172" spans="2:65" s="11" customFormat="1" ht="13.5">
      <c r="B172" s="202"/>
      <c r="C172" s="203"/>
      <c r="D172" s="199" t="s">
        <v>129</v>
      </c>
      <c r="E172" s="204" t="s">
        <v>23</v>
      </c>
      <c r="F172" s="205" t="s">
        <v>162</v>
      </c>
      <c r="G172" s="203"/>
      <c r="H172" s="206">
        <v>101.985</v>
      </c>
      <c r="I172" s="207"/>
      <c r="J172" s="203"/>
      <c r="K172" s="203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129</v>
      </c>
      <c r="AU172" s="212" t="s">
        <v>81</v>
      </c>
      <c r="AV172" s="11" t="s">
        <v>81</v>
      </c>
      <c r="AW172" s="11" t="s">
        <v>37</v>
      </c>
      <c r="AX172" s="11" t="s">
        <v>73</v>
      </c>
      <c r="AY172" s="212" t="s">
        <v>118</v>
      </c>
    </row>
    <row r="173" spans="2:65" s="11" customFormat="1" ht="13.5">
      <c r="B173" s="202"/>
      <c r="C173" s="203"/>
      <c r="D173" s="199" t="s">
        <v>129</v>
      </c>
      <c r="E173" s="204" t="s">
        <v>23</v>
      </c>
      <c r="F173" s="205" t="s">
        <v>163</v>
      </c>
      <c r="G173" s="203"/>
      <c r="H173" s="206">
        <v>-18.713000000000001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129</v>
      </c>
      <c r="AU173" s="212" t="s">
        <v>81</v>
      </c>
      <c r="AV173" s="11" t="s">
        <v>81</v>
      </c>
      <c r="AW173" s="11" t="s">
        <v>37</v>
      </c>
      <c r="AX173" s="11" t="s">
        <v>73</v>
      </c>
      <c r="AY173" s="212" t="s">
        <v>118</v>
      </c>
    </row>
    <row r="174" spans="2:65" s="11" customFormat="1" ht="13.5">
      <c r="B174" s="202"/>
      <c r="C174" s="203"/>
      <c r="D174" s="199" t="s">
        <v>129</v>
      </c>
      <c r="E174" s="204" t="s">
        <v>23</v>
      </c>
      <c r="F174" s="205" t="s">
        <v>205</v>
      </c>
      <c r="G174" s="203"/>
      <c r="H174" s="206">
        <v>-4.6779999999999999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129</v>
      </c>
      <c r="AU174" s="212" t="s">
        <v>81</v>
      </c>
      <c r="AV174" s="11" t="s">
        <v>81</v>
      </c>
      <c r="AW174" s="11" t="s">
        <v>37</v>
      </c>
      <c r="AX174" s="11" t="s">
        <v>73</v>
      </c>
      <c r="AY174" s="212" t="s">
        <v>118</v>
      </c>
    </row>
    <row r="175" spans="2:65" s="11" customFormat="1" ht="13.5">
      <c r="B175" s="202"/>
      <c r="C175" s="203"/>
      <c r="D175" s="199" t="s">
        <v>129</v>
      </c>
      <c r="E175" s="204" t="s">
        <v>23</v>
      </c>
      <c r="F175" s="205" t="s">
        <v>206</v>
      </c>
      <c r="G175" s="203"/>
      <c r="H175" s="206">
        <v>-35.087000000000003</v>
      </c>
      <c r="I175" s="207"/>
      <c r="J175" s="203"/>
      <c r="K175" s="203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129</v>
      </c>
      <c r="AU175" s="212" t="s">
        <v>81</v>
      </c>
      <c r="AV175" s="11" t="s">
        <v>81</v>
      </c>
      <c r="AW175" s="11" t="s">
        <v>37</v>
      </c>
      <c r="AX175" s="11" t="s">
        <v>73</v>
      </c>
      <c r="AY175" s="212" t="s">
        <v>118</v>
      </c>
    </row>
    <row r="176" spans="2:65" s="11" customFormat="1" ht="13.5">
      <c r="B176" s="202"/>
      <c r="C176" s="203"/>
      <c r="D176" s="199" t="s">
        <v>129</v>
      </c>
      <c r="E176" s="204" t="s">
        <v>23</v>
      </c>
      <c r="F176" s="205" t="s">
        <v>164</v>
      </c>
      <c r="G176" s="203"/>
      <c r="H176" s="206">
        <v>10.667999999999999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129</v>
      </c>
      <c r="AU176" s="212" t="s">
        <v>81</v>
      </c>
      <c r="AV176" s="11" t="s">
        <v>81</v>
      </c>
      <c r="AW176" s="11" t="s">
        <v>37</v>
      </c>
      <c r="AX176" s="11" t="s">
        <v>73</v>
      </c>
      <c r="AY176" s="212" t="s">
        <v>118</v>
      </c>
    </row>
    <row r="177" spans="2:65" s="11" customFormat="1" ht="13.5">
      <c r="B177" s="202"/>
      <c r="C177" s="203"/>
      <c r="D177" s="199" t="s">
        <v>129</v>
      </c>
      <c r="E177" s="204" t="s">
        <v>23</v>
      </c>
      <c r="F177" s="205" t="s">
        <v>165</v>
      </c>
      <c r="G177" s="203"/>
      <c r="H177" s="206">
        <v>-1.68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129</v>
      </c>
      <c r="AU177" s="212" t="s">
        <v>81</v>
      </c>
      <c r="AV177" s="11" t="s">
        <v>81</v>
      </c>
      <c r="AW177" s="11" t="s">
        <v>37</v>
      </c>
      <c r="AX177" s="11" t="s">
        <v>73</v>
      </c>
      <c r="AY177" s="212" t="s">
        <v>118</v>
      </c>
    </row>
    <row r="178" spans="2:65" s="11" customFormat="1" ht="13.5">
      <c r="B178" s="202"/>
      <c r="C178" s="203"/>
      <c r="D178" s="199" t="s">
        <v>129</v>
      </c>
      <c r="E178" s="204" t="s">
        <v>23</v>
      </c>
      <c r="F178" s="205" t="s">
        <v>207</v>
      </c>
      <c r="G178" s="203"/>
      <c r="H178" s="206">
        <v>-0.42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129</v>
      </c>
      <c r="AU178" s="212" t="s">
        <v>81</v>
      </c>
      <c r="AV178" s="11" t="s">
        <v>81</v>
      </c>
      <c r="AW178" s="11" t="s">
        <v>37</v>
      </c>
      <c r="AX178" s="11" t="s">
        <v>73</v>
      </c>
      <c r="AY178" s="212" t="s">
        <v>118</v>
      </c>
    </row>
    <row r="179" spans="2:65" s="11" customFormat="1" ht="13.5">
      <c r="B179" s="202"/>
      <c r="C179" s="203"/>
      <c r="D179" s="199" t="s">
        <v>129</v>
      </c>
      <c r="E179" s="204" t="s">
        <v>23</v>
      </c>
      <c r="F179" s="205" t="s">
        <v>208</v>
      </c>
      <c r="G179" s="203"/>
      <c r="H179" s="206">
        <v>-3.36</v>
      </c>
      <c r="I179" s="207"/>
      <c r="J179" s="203"/>
      <c r="K179" s="203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129</v>
      </c>
      <c r="AU179" s="212" t="s">
        <v>81</v>
      </c>
      <c r="AV179" s="11" t="s">
        <v>81</v>
      </c>
      <c r="AW179" s="11" t="s">
        <v>37</v>
      </c>
      <c r="AX179" s="11" t="s">
        <v>73</v>
      </c>
      <c r="AY179" s="212" t="s">
        <v>118</v>
      </c>
    </row>
    <row r="180" spans="2:65" s="11" customFormat="1" ht="13.5">
      <c r="B180" s="202"/>
      <c r="C180" s="203"/>
      <c r="D180" s="199" t="s">
        <v>129</v>
      </c>
      <c r="E180" s="204" t="s">
        <v>23</v>
      </c>
      <c r="F180" s="205" t="s">
        <v>139</v>
      </c>
      <c r="G180" s="203"/>
      <c r="H180" s="206">
        <v>6</v>
      </c>
      <c r="I180" s="207"/>
      <c r="J180" s="203"/>
      <c r="K180" s="203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129</v>
      </c>
      <c r="AU180" s="212" t="s">
        <v>81</v>
      </c>
      <c r="AV180" s="11" t="s">
        <v>81</v>
      </c>
      <c r="AW180" s="11" t="s">
        <v>37</v>
      </c>
      <c r="AX180" s="11" t="s">
        <v>73</v>
      </c>
      <c r="AY180" s="212" t="s">
        <v>118</v>
      </c>
    </row>
    <row r="181" spans="2:65" s="11" customFormat="1" ht="13.5">
      <c r="B181" s="202"/>
      <c r="C181" s="203"/>
      <c r="D181" s="199" t="s">
        <v>129</v>
      </c>
      <c r="E181" s="204" t="s">
        <v>23</v>
      </c>
      <c r="F181" s="205" t="s">
        <v>140</v>
      </c>
      <c r="G181" s="203"/>
      <c r="H181" s="206">
        <v>-1.2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129</v>
      </c>
      <c r="AU181" s="212" t="s">
        <v>81</v>
      </c>
      <c r="AV181" s="11" t="s">
        <v>81</v>
      </c>
      <c r="AW181" s="11" t="s">
        <v>37</v>
      </c>
      <c r="AX181" s="11" t="s">
        <v>73</v>
      </c>
      <c r="AY181" s="212" t="s">
        <v>118</v>
      </c>
    </row>
    <row r="182" spans="2:65" s="11" customFormat="1" ht="13.5">
      <c r="B182" s="202"/>
      <c r="C182" s="203"/>
      <c r="D182" s="199" t="s">
        <v>129</v>
      </c>
      <c r="E182" s="204" t="s">
        <v>23</v>
      </c>
      <c r="F182" s="205" t="s">
        <v>209</v>
      </c>
      <c r="G182" s="203"/>
      <c r="H182" s="206">
        <v>-0.9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129</v>
      </c>
      <c r="AU182" s="212" t="s">
        <v>81</v>
      </c>
      <c r="AV182" s="11" t="s">
        <v>81</v>
      </c>
      <c r="AW182" s="11" t="s">
        <v>37</v>
      </c>
      <c r="AX182" s="11" t="s">
        <v>73</v>
      </c>
      <c r="AY182" s="212" t="s">
        <v>118</v>
      </c>
    </row>
    <row r="183" spans="2:65" s="11" customFormat="1" ht="13.5">
      <c r="B183" s="202"/>
      <c r="C183" s="203"/>
      <c r="D183" s="199" t="s">
        <v>129</v>
      </c>
      <c r="E183" s="204" t="s">
        <v>23</v>
      </c>
      <c r="F183" s="205" t="s">
        <v>210</v>
      </c>
      <c r="G183" s="203"/>
      <c r="H183" s="206">
        <v>-2.1</v>
      </c>
      <c r="I183" s="207"/>
      <c r="J183" s="203"/>
      <c r="K183" s="203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129</v>
      </c>
      <c r="AU183" s="212" t="s">
        <v>81</v>
      </c>
      <c r="AV183" s="11" t="s">
        <v>81</v>
      </c>
      <c r="AW183" s="11" t="s">
        <v>37</v>
      </c>
      <c r="AX183" s="11" t="s">
        <v>73</v>
      </c>
      <c r="AY183" s="212" t="s">
        <v>118</v>
      </c>
    </row>
    <row r="184" spans="2:65" s="12" customFormat="1" ht="13.5">
      <c r="B184" s="213"/>
      <c r="C184" s="214"/>
      <c r="D184" s="199" t="s">
        <v>129</v>
      </c>
      <c r="E184" s="215" t="s">
        <v>23</v>
      </c>
      <c r="F184" s="216" t="s">
        <v>133</v>
      </c>
      <c r="G184" s="214"/>
      <c r="H184" s="217">
        <v>50.515000000000001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129</v>
      </c>
      <c r="AU184" s="223" t="s">
        <v>81</v>
      </c>
      <c r="AV184" s="12" t="s">
        <v>125</v>
      </c>
      <c r="AW184" s="12" t="s">
        <v>37</v>
      </c>
      <c r="AX184" s="12" t="s">
        <v>79</v>
      </c>
      <c r="AY184" s="223" t="s">
        <v>118</v>
      </c>
    </row>
    <row r="185" spans="2:65" s="1" customFormat="1" ht="38.25" customHeight="1">
      <c r="B185" s="40"/>
      <c r="C185" s="187" t="s">
        <v>211</v>
      </c>
      <c r="D185" s="187" t="s">
        <v>120</v>
      </c>
      <c r="E185" s="188" t="s">
        <v>212</v>
      </c>
      <c r="F185" s="189" t="s">
        <v>213</v>
      </c>
      <c r="G185" s="190" t="s">
        <v>123</v>
      </c>
      <c r="H185" s="191">
        <v>40.546999999999997</v>
      </c>
      <c r="I185" s="192"/>
      <c r="J185" s="193">
        <f>ROUND(I185*H185,2)</f>
        <v>0</v>
      </c>
      <c r="K185" s="189" t="s">
        <v>147</v>
      </c>
      <c r="L185" s="60"/>
      <c r="M185" s="194" t="s">
        <v>23</v>
      </c>
      <c r="N185" s="195" t="s">
        <v>44</v>
      </c>
      <c r="O185" s="41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AR185" s="23" t="s">
        <v>125</v>
      </c>
      <c r="AT185" s="23" t="s">
        <v>120</v>
      </c>
      <c r="AU185" s="23" t="s">
        <v>81</v>
      </c>
      <c r="AY185" s="23" t="s">
        <v>118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23" t="s">
        <v>79</v>
      </c>
      <c r="BK185" s="198">
        <f>ROUND(I185*H185,2)</f>
        <v>0</v>
      </c>
      <c r="BL185" s="23" t="s">
        <v>125</v>
      </c>
      <c r="BM185" s="23" t="s">
        <v>214</v>
      </c>
    </row>
    <row r="186" spans="2:65" s="11" customFormat="1" ht="13.5">
      <c r="B186" s="202"/>
      <c r="C186" s="203"/>
      <c r="D186" s="199" t="s">
        <v>129</v>
      </c>
      <c r="E186" s="204" t="s">
        <v>23</v>
      </c>
      <c r="F186" s="205" t="s">
        <v>215</v>
      </c>
      <c r="G186" s="203"/>
      <c r="H186" s="206">
        <v>35.087000000000003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129</v>
      </c>
      <c r="AU186" s="212" t="s">
        <v>81</v>
      </c>
      <c r="AV186" s="11" t="s">
        <v>81</v>
      </c>
      <c r="AW186" s="11" t="s">
        <v>37</v>
      </c>
      <c r="AX186" s="11" t="s">
        <v>73</v>
      </c>
      <c r="AY186" s="212" t="s">
        <v>118</v>
      </c>
    </row>
    <row r="187" spans="2:65" s="11" customFormat="1" ht="13.5">
      <c r="B187" s="202"/>
      <c r="C187" s="203"/>
      <c r="D187" s="199" t="s">
        <v>129</v>
      </c>
      <c r="E187" s="204" t="s">
        <v>23</v>
      </c>
      <c r="F187" s="205" t="s">
        <v>216</v>
      </c>
      <c r="G187" s="203"/>
      <c r="H187" s="206">
        <v>3.36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129</v>
      </c>
      <c r="AU187" s="212" t="s">
        <v>81</v>
      </c>
      <c r="AV187" s="11" t="s">
        <v>81</v>
      </c>
      <c r="AW187" s="11" t="s">
        <v>37</v>
      </c>
      <c r="AX187" s="11" t="s">
        <v>73</v>
      </c>
      <c r="AY187" s="212" t="s">
        <v>118</v>
      </c>
    </row>
    <row r="188" spans="2:65" s="11" customFormat="1" ht="13.5">
      <c r="B188" s="202"/>
      <c r="C188" s="203"/>
      <c r="D188" s="199" t="s">
        <v>129</v>
      </c>
      <c r="E188" s="204" t="s">
        <v>23</v>
      </c>
      <c r="F188" s="205" t="s">
        <v>191</v>
      </c>
      <c r="G188" s="203"/>
      <c r="H188" s="206">
        <v>2.1</v>
      </c>
      <c r="I188" s="207"/>
      <c r="J188" s="203"/>
      <c r="K188" s="203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129</v>
      </c>
      <c r="AU188" s="212" t="s">
        <v>81</v>
      </c>
      <c r="AV188" s="11" t="s">
        <v>81</v>
      </c>
      <c r="AW188" s="11" t="s">
        <v>37</v>
      </c>
      <c r="AX188" s="11" t="s">
        <v>73</v>
      </c>
      <c r="AY188" s="212" t="s">
        <v>118</v>
      </c>
    </row>
    <row r="189" spans="2:65" s="12" customFormat="1" ht="13.5">
      <c r="B189" s="213"/>
      <c r="C189" s="214"/>
      <c r="D189" s="199" t="s">
        <v>129</v>
      </c>
      <c r="E189" s="215" t="s">
        <v>23</v>
      </c>
      <c r="F189" s="216" t="s">
        <v>133</v>
      </c>
      <c r="G189" s="214"/>
      <c r="H189" s="217">
        <v>40.546999999999997</v>
      </c>
      <c r="I189" s="218"/>
      <c r="J189" s="214"/>
      <c r="K189" s="214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129</v>
      </c>
      <c r="AU189" s="223" t="s">
        <v>81</v>
      </c>
      <c r="AV189" s="12" t="s">
        <v>125</v>
      </c>
      <c r="AW189" s="12" t="s">
        <v>37</v>
      </c>
      <c r="AX189" s="12" t="s">
        <v>79</v>
      </c>
      <c r="AY189" s="223" t="s">
        <v>118</v>
      </c>
    </row>
    <row r="190" spans="2:65" s="1" customFormat="1" ht="16.5" customHeight="1">
      <c r="B190" s="40"/>
      <c r="C190" s="235" t="s">
        <v>217</v>
      </c>
      <c r="D190" s="235" t="s">
        <v>218</v>
      </c>
      <c r="E190" s="236" t="s">
        <v>219</v>
      </c>
      <c r="F190" s="237" t="s">
        <v>220</v>
      </c>
      <c r="G190" s="238" t="s">
        <v>221</v>
      </c>
      <c r="H190" s="239">
        <v>3.36</v>
      </c>
      <c r="I190" s="240"/>
      <c r="J190" s="241">
        <f>ROUND(I190*H190,2)</f>
        <v>0</v>
      </c>
      <c r="K190" s="237" t="s">
        <v>147</v>
      </c>
      <c r="L190" s="242"/>
      <c r="M190" s="243" t="s">
        <v>23</v>
      </c>
      <c r="N190" s="244" t="s">
        <v>44</v>
      </c>
      <c r="O190" s="41"/>
      <c r="P190" s="196">
        <f>O190*H190</f>
        <v>0</v>
      </c>
      <c r="Q190" s="196">
        <v>1</v>
      </c>
      <c r="R190" s="196">
        <f>Q190*H190</f>
        <v>3.36</v>
      </c>
      <c r="S190" s="196">
        <v>0</v>
      </c>
      <c r="T190" s="197">
        <f>S190*H190</f>
        <v>0</v>
      </c>
      <c r="AR190" s="23" t="s">
        <v>222</v>
      </c>
      <c r="AT190" s="23" t="s">
        <v>218</v>
      </c>
      <c r="AU190" s="23" t="s">
        <v>81</v>
      </c>
      <c r="AY190" s="23" t="s">
        <v>118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23" t="s">
        <v>79</v>
      </c>
      <c r="BK190" s="198">
        <f>ROUND(I190*H190,2)</f>
        <v>0</v>
      </c>
      <c r="BL190" s="23" t="s">
        <v>125</v>
      </c>
      <c r="BM190" s="23" t="s">
        <v>223</v>
      </c>
    </row>
    <row r="191" spans="2:65" s="11" customFormat="1" ht="13.5">
      <c r="B191" s="202"/>
      <c r="C191" s="203"/>
      <c r="D191" s="199" t="s">
        <v>129</v>
      </c>
      <c r="E191" s="204" t="s">
        <v>23</v>
      </c>
      <c r="F191" s="205" t="s">
        <v>224</v>
      </c>
      <c r="G191" s="203"/>
      <c r="H191" s="206">
        <v>2.1</v>
      </c>
      <c r="I191" s="207"/>
      <c r="J191" s="203"/>
      <c r="K191" s="203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129</v>
      </c>
      <c r="AU191" s="212" t="s">
        <v>81</v>
      </c>
      <c r="AV191" s="11" t="s">
        <v>81</v>
      </c>
      <c r="AW191" s="11" t="s">
        <v>37</v>
      </c>
      <c r="AX191" s="11" t="s">
        <v>73</v>
      </c>
      <c r="AY191" s="212" t="s">
        <v>118</v>
      </c>
    </row>
    <row r="192" spans="2:65" s="13" customFormat="1" ht="13.5">
      <c r="B192" s="224"/>
      <c r="C192" s="225"/>
      <c r="D192" s="199" t="s">
        <v>129</v>
      </c>
      <c r="E192" s="226" t="s">
        <v>23</v>
      </c>
      <c r="F192" s="227" t="s">
        <v>141</v>
      </c>
      <c r="G192" s="225"/>
      <c r="H192" s="228">
        <v>2.1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129</v>
      </c>
      <c r="AU192" s="234" t="s">
        <v>81</v>
      </c>
      <c r="AV192" s="13" t="s">
        <v>142</v>
      </c>
      <c r="AW192" s="13" t="s">
        <v>37</v>
      </c>
      <c r="AX192" s="13" t="s">
        <v>73</v>
      </c>
      <c r="AY192" s="234" t="s">
        <v>118</v>
      </c>
    </row>
    <row r="193" spans="2:65" s="11" customFormat="1" ht="13.5">
      <c r="B193" s="202"/>
      <c r="C193" s="203"/>
      <c r="D193" s="199" t="s">
        <v>129</v>
      </c>
      <c r="E193" s="204" t="s">
        <v>23</v>
      </c>
      <c r="F193" s="205" t="s">
        <v>225</v>
      </c>
      <c r="G193" s="203"/>
      <c r="H193" s="206">
        <v>3.36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129</v>
      </c>
      <c r="AU193" s="212" t="s">
        <v>81</v>
      </c>
      <c r="AV193" s="11" t="s">
        <v>81</v>
      </c>
      <c r="AW193" s="11" t="s">
        <v>37</v>
      </c>
      <c r="AX193" s="11" t="s">
        <v>79</v>
      </c>
      <c r="AY193" s="212" t="s">
        <v>118</v>
      </c>
    </row>
    <row r="194" spans="2:65" s="1" customFormat="1" ht="25.5" customHeight="1">
      <c r="B194" s="40"/>
      <c r="C194" s="187" t="s">
        <v>81</v>
      </c>
      <c r="D194" s="187" t="s">
        <v>120</v>
      </c>
      <c r="E194" s="188" t="s">
        <v>226</v>
      </c>
      <c r="F194" s="189" t="s">
        <v>227</v>
      </c>
      <c r="G194" s="190" t="s">
        <v>228</v>
      </c>
      <c r="H194" s="191">
        <v>175.94</v>
      </c>
      <c r="I194" s="192"/>
      <c r="J194" s="193">
        <f>ROUND(I194*H194,2)</f>
        <v>0</v>
      </c>
      <c r="K194" s="189" t="s">
        <v>124</v>
      </c>
      <c r="L194" s="60"/>
      <c r="M194" s="194" t="s">
        <v>23</v>
      </c>
      <c r="N194" s="195" t="s">
        <v>44</v>
      </c>
      <c r="O194" s="41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AR194" s="23" t="s">
        <v>125</v>
      </c>
      <c r="AT194" s="23" t="s">
        <v>120</v>
      </c>
      <c r="AU194" s="23" t="s">
        <v>81</v>
      </c>
      <c r="AY194" s="23" t="s">
        <v>118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23" t="s">
        <v>79</v>
      </c>
      <c r="BK194" s="198">
        <f>ROUND(I194*H194,2)</f>
        <v>0</v>
      </c>
      <c r="BL194" s="23" t="s">
        <v>125</v>
      </c>
      <c r="BM194" s="23" t="s">
        <v>229</v>
      </c>
    </row>
    <row r="195" spans="2:65" s="1" customFormat="1" ht="121.5">
      <c r="B195" s="40"/>
      <c r="C195" s="62"/>
      <c r="D195" s="199" t="s">
        <v>127</v>
      </c>
      <c r="E195" s="62"/>
      <c r="F195" s="200" t="s">
        <v>230</v>
      </c>
      <c r="G195" s="62"/>
      <c r="H195" s="62"/>
      <c r="I195" s="158"/>
      <c r="J195" s="62"/>
      <c r="K195" s="62"/>
      <c r="L195" s="60"/>
      <c r="M195" s="201"/>
      <c r="N195" s="41"/>
      <c r="O195" s="41"/>
      <c r="P195" s="41"/>
      <c r="Q195" s="41"/>
      <c r="R195" s="41"/>
      <c r="S195" s="41"/>
      <c r="T195" s="77"/>
      <c r="AT195" s="23" t="s">
        <v>127</v>
      </c>
      <c r="AU195" s="23" t="s">
        <v>81</v>
      </c>
    </row>
    <row r="196" spans="2:65" s="11" customFormat="1" ht="13.5">
      <c r="B196" s="202"/>
      <c r="C196" s="203"/>
      <c r="D196" s="199" t="s">
        <v>129</v>
      </c>
      <c r="E196" s="204" t="s">
        <v>23</v>
      </c>
      <c r="F196" s="205" t="s">
        <v>231</v>
      </c>
      <c r="G196" s="203"/>
      <c r="H196" s="206">
        <v>155.94</v>
      </c>
      <c r="I196" s="207"/>
      <c r="J196" s="203"/>
      <c r="K196" s="203"/>
      <c r="L196" s="208"/>
      <c r="M196" s="209"/>
      <c r="N196" s="210"/>
      <c r="O196" s="210"/>
      <c r="P196" s="210"/>
      <c r="Q196" s="210"/>
      <c r="R196" s="210"/>
      <c r="S196" s="210"/>
      <c r="T196" s="211"/>
      <c r="AT196" s="212" t="s">
        <v>129</v>
      </c>
      <c r="AU196" s="212" t="s">
        <v>81</v>
      </c>
      <c r="AV196" s="11" t="s">
        <v>81</v>
      </c>
      <c r="AW196" s="11" t="s">
        <v>37</v>
      </c>
      <c r="AX196" s="11" t="s">
        <v>73</v>
      </c>
      <c r="AY196" s="212" t="s">
        <v>118</v>
      </c>
    </row>
    <row r="197" spans="2:65" s="11" customFormat="1" ht="13.5">
      <c r="B197" s="202"/>
      <c r="C197" s="203"/>
      <c r="D197" s="199" t="s">
        <v>129</v>
      </c>
      <c r="E197" s="204" t="s">
        <v>23</v>
      </c>
      <c r="F197" s="205" t="s">
        <v>232</v>
      </c>
      <c r="G197" s="203"/>
      <c r="H197" s="206">
        <v>14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129</v>
      </c>
      <c r="AU197" s="212" t="s">
        <v>81</v>
      </c>
      <c r="AV197" s="11" t="s">
        <v>81</v>
      </c>
      <c r="AW197" s="11" t="s">
        <v>37</v>
      </c>
      <c r="AX197" s="11" t="s">
        <v>73</v>
      </c>
      <c r="AY197" s="212" t="s">
        <v>118</v>
      </c>
    </row>
    <row r="198" spans="2:65" s="11" customFormat="1" ht="13.5">
      <c r="B198" s="202"/>
      <c r="C198" s="203"/>
      <c r="D198" s="199" t="s">
        <v>129</v>
      </c>
      <c r="E198" s="204" t="s">
        <v>23</v>
      </c>
      <c r="F198" s="205" t="s">
        <v>233</v>
      </c>
      <c r="G198" s="203"/>
      <c r="H198" s="206">
        <v>6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129</v>
      </c>
      <c r="AU198" s="212" t="s">
        <v>81</v>
      </c>
      <c r="AV198" s="11" t="s">
        <v>81</v>
      </c>
      <c r="AW198" s="11" t="s">
        <v>37</v>
      </c>
      <c r="AX198" s="11" t="s">
        <v>73</v>
      </c>
      <c r="AY198" s="212" t="s">
        <v>118</v>
      </c>
    </row>
    <row r="199" spans="2:65" s="12" customFormat="1" ht="13.5">
      <c r="B199" s="213"/>
      <c r="C199" s="214"/>
      <c r="D199" s="199" t="s">
        <v>129</v>
      </c>
      <c r="E199" s="215" t="s">
        <v>23</v>
      </c>
      <c r="F199" s="216" t="s">
        <v>133</v>
      </c>
      <c r="G199" s="214"/>
      <c r="H199" s="217">
        <v>175.94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129</v>
      </c>
      <c r="AU199" s="223" t="s">
        <v>81</v>
      </c>
      <c r="AV199" s="12" t="s">
        <v>125</v>
      </c>
      <c r="AW199" s="12" t="s">
        <v>37</v>
      </c>
      <c r="AX199" s="12" t="s">
        <v>79</v>
      </c>
      <c r="AY199" s="223" t="s">
        <v>118</v>
      </c>
    </row>
    <row r="200" spans="2:65" s="10" customFormat="1" ht="29.85" customHeight="1">
      <c r="B200" s="171"/>
      <c r="C200" s="172"/>
      <c r="D200" s="173" t="s">
        <v>72</v>
      </c>
      <c r="E200" s="185" t="s">
        <v>125</v>
      </c>
      <c r="F200" s="185" t="s">
        <v>234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SUM(P201:P205)</f>
        <v>0</v>
      </c>
      <c r="Q200" s="179"/>
      <c r="R200" s="180">
        <f>SUM(R201:R205)</f>
        <v>0</v>
      </c>
      <c r="S200" s="179"/>
      <c r="T200" s="181">
        <f>SUM(T201:T205)</f>
        <v>0</v>
      </c>
      <c r="AR200" s="182" t="s">
        <v>79</v>
      </c>
      <c r="AT200" s="183" t="s">
        <v>72</v>
      </c>
      <c r="AU200" s="183" t="s">
        <v>79</v>
      </c>
      <c r="AY200" s="182" t="s">
        <v>118</v>
      </c>
      <c r="BK200" s="184">
        <f>SUM(BK201:BK205)</f>
        <v>0</v>
      </c>
    </row>
    <row r="201" spans="2:65" s="1" customFormat="1" ht="25.5" customHeight="1">
      <c r="B201" s="40"/>
      <c r="C201" s="187" t="s">
        <v>10</v>
      </c>
      <c r="D201" s="187" t="s">
        <v>120</v>
      </c>
      <c r="E201" s="188" t="s">
        <v>235</v>
      </c>
      <c r="F201" s="189" t="s">
        <v>236</v>
      </c>
      <c r="G201" s="190" t="s">
        <v>123</v>
      </c>
      <c r="H201" s="191">
        <v>5.9980000000000002</v>
      </c>
      <c r="I201" s="192"/>
      <c r="J201" s="193">
        <f>ROUND(I201*H201,2)</f>
        <v>0</v>
      </c>
      <c r="K201" s="189" t="s">
        <v>147</v>
      </c>
      <c r="L201" s="60"/>
      <c r="M201" s="194" t="s">
        <v>23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AR201" s="23" t="s">
        <v>125</v>
      </c>
      <c r="AT201" s="23" t="s">
        <v>120</v>
      </c>
      <c r="AU201" s="23" t="s">
        <v>81</v>
      </c>
      <c r="AY201" s="23" t="s">
        <v>118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79</v>
      </c>
      <c r="BK201" s="198">
        <f>ROUND(I201*H201,2)</f>
        <v>0</v>
      </c>
      <c r="BL201" s="23" t="s">
        <v>125</v>
      </c>
      <c r="BM201" s="23" t="s">
        <v>237</v>
      </c>
    </row>
    <row r="202" spans="2:65" s="11" customFormat="1" ht="13.5">
      <c r="B202" s="202"/>
      <c r="C202" s="203"/>
      <c r="D202" s="199" t="s">
        <v>129</v>
      </c>
      <c r="E202" s="204" t="s">
        <v>23</v>
      </c>
      <c r="F202" s="205" t="s">
        <v>189</v>
      </c>
      <c r="G202" s="203"/>
      <c r="H202" s="206">
        <v>4.6779999999999999</v>
      </c>
      <c r="I202" s="207"/>
      <c r="J202" s="203"/>
      <c r="K202" s="203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129</v>
      </c>
      <c r="AU202" s="212" t="s">
        <v>81</v>
      </c>
      <c r="AV202" s="11" t="s">
        <v>81</v>
      </c>
      <c r="AW202" s="11" t="s">
        <v>37</v>
      </c>
      <c r="AX202" s="11" t="s">
        <v>73</v>
      </c>
      <c r="AY202" s="212" t="s">
        <v>118</v>
      </c>
    </row>
    <row r="203" spans="2:65" s="11" customFormat="1" ht="13.5">
      <c r="B203" s="202"/>
      <c r="C203" s="203"/>
      <c r="D203" s="199" t="s">
        <v>129</v>
      </c>
      <c r="E203" s="204" t="s">
        <v>23</v>
      </c>
      <c r="F203" s="205" t="s">
        <v>190</v>
      </c>
      <c r="G203" s="203"/>
      <c r="H203" s="206">
        <v>0.42</v>
      </c>
      <c r="I203" s="207"/>
      <c r="J203" s="203"/>
      <c r="K203" s="203"/>
      <c r="L203" s="208"/>
      <c r="M203" s="209"/>
      <c r="N203" s="210"/>
      <c r="O203" s="210"/>
      <c r="P203" s="210"/>
      <c r="Q203" s="210"/>
      <c r="R203" s="210"/>
      <c r="S203" s="210"/>
      <c r="T203" s="211"/>
      <c r="AT203" s="212" t="s">
        <v>129</v>
      </c>
      <c r="AU203" s="212" t="s">
        <v>81</v>
      </c>
      <c r="AV203" s="11" t="s">
        <v>81</v>
      </c>
      <c r="AW203" s="11" t="s">
        <v>37</v>
      </c>
      <c r="AX203" s="11" t="s">
        <v>73</v>
      </c>
      <c r="AY203" s="212" t="s">
        <v>118</v>
      </c>
    </row>
    <row r="204" spans="2:65" s="11" customFormat="1" ht="13.5">
      <c r="B204" s="202"/>
      <c r="C204" s="203"/>
      <c r="D204" s="199" t="s">
        <v>129</v>
      </c>
      <c r="E204" s="204" t="s">
        <v>23</v>
      </c>
      <c r="F204" s="205" t="s">
        <v>238</v>
      </c>
      <c r="G204" s="203"/>
      <c r="H204" s="206">
        <v>0.9</v>
      </c>
      <c r="I204" s="207"/>
      <c r="J204" s="203"/>
      <c r="K204" s="203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129</v>
      </c>
      <c r="AU204" s="212" t="s">
        <v>81</v>
      </c>
      <c r="AV204" s="11" t="s">
        <v>81</v>
      </c>
      <c r="AW204" s="11" t="s">
        <v>37</v>
      </c>
      <c r="AX204" s="11" t="s">
        <v>73</v>
      </c>
      <c r="AY204" s="212" t="s">
        <v>118</v>
      </c>
    </row>
    <row r="205" spans="2:65" s="12" customFormat="1" ht="13.5">
      <c r="B205" s="213"/>
      <c r="C205" s="214"/>
      <c r="D205" s="199" t="s">
        <v>129</v>
      </c>
      <c r="E205" s="215" t="s">
        <v>23</v>
      </c>
      <c r="F205" s="216" t="s">
        <v>133</v>
      </c>
      <c r="G205" s="214"/>
      <c r="H205" s="217">
        <v>5.9980000000000002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129</v>
      </c>
      <c r="AU205" s="223" t="s">
        <v>81</v>
      </c>
      <c r="AV205" s="12" t="s">
        <v>125</v>
      </c>
      <c r="AW205" s="12" t="s">
        <v>37</v>
      </c>
      <c r="AX205" s="12" t="s">
        <v>79</v>
      </c>
      <c r="AY205" s="223" t="s">
        <v>118</v>
      </c>
    </row>
    <row r="206" spans="2:65" s="10" customFormat="1" ht="29.85" customHeight="1">
      <c r="B206" s="171"/>
      <c r="C206" s="172"/>
      <c r="D206" s="173" t="s">
        <v>72</v>
      </c>
      <c r="E206" s="185" t="s">
        <v>222</v>
      </c>
      <c r="F206" s="185" t="s">
        <v>239</v>
      </c>
      <c r="G206" s="172"/>
      <c r="H206" s="172"/>
      <c r="I206" s="175"/>
      <c r="J206" s="186">
        <f>BK206</f>
        <v>0</v>
      </c>
      <c r="K206" s="172"/>
      <c r="L206" s="177"/>
      <c r="M206" s="178"/>
      <c r="N206" s="179"/>
      <c r="O206" s="179"/>
      <c r="P206" s="180">
        <f>SUM(P207:P252)</f>
        <v>0</v>
      </c>
      <c r="Q206" s="179"/>
      <c r="R206" s="180">
        <f>SUM(R207:R252)</f>
        <v>1.3062896000000002</v>
      </c>
      <c r="S206" s="179"/>
      <c r="T206" s="181">
        <f>SUM(T207:T252)</f>
        <v>0</v>
      </c>
      <c r="AR206" s="182" t="s">
        <v>79</v>
      </c>
      <c r="AT206" s="183" t="s">
        <v>72</v>
      </c>
      <c r="AU206" s="183" t="s">
        <v>79</v>
      </c>
      <c r="AY206" s="182" t="s">
        <v>118</v>
      </c>
      <c r="BK206" s="184">
        <f>SUM(BK207:BK252)</f>
        <v>0</v>
      </c>
    </row>
    <row r="207" spans="2:65" s="1" customFormat="1" ht="38.25" customHeight="1">
      <c r="B207" s="40"/>
      <c r="C207" s="187" t="s">
        <v>240</v>
      </c>
      <c r="D207" s="187" t="s">
        <v>120</v>
      </c>
      <c r="E207" s="188" t="s">
        <v>241</v>
      </c>
      <c r="F207" s="189" t="s">
        <v>242</v>
      </c>
      <c r="G207" s="190" t="s">
        <v>243</v>
      </c>
      <c r="H207" s="191">
        <v>2</v>
      </c>
      <c r="I207" s="192"/>
      <c r="J207" s="193">
        <f>ROUND(I207*H207,2)</f>
        <v>0</v>
      </c>
      <c r="K207" s="189" t="s">
        <v>124</v>
      </c>
      <c r="L207" s="60"/>
      <c r="M207" s="194" t="s">
        <v>23</v>
      </c>
      <c r="N207" s="195" t="s">
        <v>44</v>
      </c>
      <c r="O207" s="41"/>
      <c r="P207" s="196">
        <f>O207*H207</f>
        <v>0</v>
      </c>
      <c r="Q207" s="196">
        <v>1.67E-3</v>
      </c>
      <c r="R207" s="196">
        <f>Q207*H207</f>
        <v>3.3400000000000001E-3</v>
      </c>
      <c r="S207" s="196">
        <v>0</v>
      </c>
      <c r="T207" s="197">
        <f>S207*H207</f>
        <v>0</v>
      </c>
      <c r="AR207" s="23" t="s">
        <v>125</v>
      </c>
      <c r="AT207" s="23" t="s">
        <v>120</v>
      </c>
      <c r="AU207" s="23" t="s">
        <v>81</v>
      </c>
      <c r="AY207" s="23" t="s">
        <v>118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23" t="s">
        <v>79</v>
      </c>
      <c r="BK207" s="198">
        <f>ROUND(I207*H207,2)</f>
        <v>0</v>
      </c>
      <c r="BL207" s="23" t="s">
        <v>125</v>
      </c>
      <c r="BM207" s="23" t="s">
        <v>244</v>
      </c>
    </row>
    <row r="208" spans="2:65" s="1" customFormat="1" ht="67.5">
      <c r="B208" s="40"/>
      <c r="C208" s="62"/>
      <c r="D208" s="199" t="s">
        <v>127</v>
      </c>
      <c r="E208" s="62"/>
      <c r="F208" s="200" t="s">
        <v>245</v>
      </c>
      <c r="G208" s="62"/>
      <c r="H208" s="62"/>
      <c r="I208" s="158"/>
      <c r="J208" s="62"/>
      <c r="K208" s="62"/>
      <c r="L208" s="60"/>
      <c r="M208" s="201"/>
      <c r="N208" s="41"/>
      <c r="O208" s="41"/>
      <c r="P208" s="41"/>
      <c r="Q208" s="41"/>
      <c r="R208" s="41"/>
      <c r="S208" s="41"/>
      <c r="T208" s="77"/>
      <c r="AT208" s="23" t="s">
        <v>127</v>
      </c>
      <c r="AU208" s="23" t="s">
        <v>81</v>
      </c>
    </row>
    <row r="209" spans="2:65" s="1" customFormat="1" ht="16.5" customHeight="1">
      <c r="B209" s="40"/>
      <c r="C209" s="235" t="s">
        <v>246</v>
      </c>
      <c r="D209" s="235" t="s">
        <v>218</v>
      </c>
      <c r="E209" s="236" t="s">
        <v>247</v>
      </c>
      <c r="F209" s="237" t="s">
        <v>248</v>
      </c>
      <c r="G209" s="238" t="s">
        <v>249</v>
      </c>
      <c r="H209" s="239">
        <v>2</v>
      </c>
      <c r="I209" s="240"/>
      <c r="J209" s="241">
        <f>ROUND(I209*H209,2)</f>
        <v>0</v>
      </c>
      <c r="K209" s="237" t="s">
        <v>23</v>
      </c>
      <c r="L209" s="242"/>
      <c r="M209" s="243" t="s">
        <v>23</v>
      </c>
      <c r="N209" s="244" t="s">
        <v>44</v>
      </c>
      <c r="O209" s="41"/>
      <c r="P209" s="196">
        <f>O209*H209</f>
        <v>0</v>
      </c>
      <c r="Q209" s="196">
        <v>6.0299999999999998E-3</v>
      </c>
      <c r="R209" s="196">
        <f>Q209*H209</f>
        <v>1.206E-2</v>
      </c>
      <c r="S209" s="196">
        <v>0</v>
      </c>
      <c r="T209" s="197">
        <f>S209*H209</f>
        <v>0</v>
      </c>
      <c r="AR209" s="23" t="s">
        <v>222</v>
      </c>
      <c r="AT209" s="23" t="s">
        <v>218</v>
      </c>
      <c r="AU209" s="23" t="s">
        <v>81</v>
      </c>
      <c r="AY209" s="23" t="s">
        <v>118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23" t="s">
        <v>79</v>
      </c>
      <c r="BK209" s="198">
        <f>ROUND(I209*H209,2)</f>
        <v>0</v>
      </c>
      <c r="BL209" s="23" t="s">
        <v>125</v>
      </c>
      <c r="BM209" s="23" t="s">
        <v>250</v>
      </c>
    </row>
    <row r="210" spans="2:65" s="1" customFormat="1" ht="38.25" customHeight="1">
      <c r="B210" s="40"/>
      <c r="C210" s="187" t="s">
        <v>251</v>
      </c>
      <c r="D210" s="187" t="s">
        <v>120</v>
      </c>
      <c r="E210" s="188" t="s">
        <v>252</v>
      </c>
      <c r="F210" s="189" t="s">
        <v>253</v>
      </c>
      <c r="G210" s="190" t="s">
        <v>254</v>
      </c>
      <c r="H210" s="191">
        <v>155.94</v>
      </c>
      <c r="I210" s="192"/>
      <c r="J210" s="193">
        <f>ROUND(I210*H210,2)</f>
        <v>0</v>
      </c>
      <c r="K210" s="189" t="s">
        <v>124</v>
      </c>
      <c r="L210" s="60"/>
      <c r="M210" s="194" t="s">
        <v>23</v>
      </c>
      <c r="N210" s="195" t="s">
        <v>44</v>
      </c>
      <c r="O210" s="4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AR210" s="23" t="s">
        <v>125</v>
      </c>
      <c r="AT210" s="23" t="s">
        <v>120</v>
      </c>
      <c r="AU210" s="23" t="s">
        <v>81</v>
      </c>
      <c r="AY210" s="23" t="s">
        <v>118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23" t="s">
        <v>79</v>
      </c>
      <c r="BK210" s="198">
        <f>ROUND(I210*H210,2)</f>
        <v>0</v>
      </c>
      <c r="BL210" s="23" t="s">
        <v>125</v>
      </c>
      <c r="BM210" s="23" t="s">
        <v>255</v>
      </c>
    </row>
    <row r="211" spans="2:65" s="1" customFormat="1" ht="94.5">
      <c r="B211" s="40"/>
      <c r="C211" s="62"/>
      <c r="D211" s="199" t="s">
        <v>127</v>
      </c>
      <c r="E211" s="62"/>
      <c r="F211" s="200" t="s">
        <v>256</v>
      </c>
      <c r="G211" s="62"/>
      <c r="H211" s="62"/>
      <c r="I211" s="158"/>
      <c r="J211" s="62"/>
      <c r="K211" s="62"/>
      <c r="L211" s="60"/>
      <c r="M211" s="201"/>
      <c r="N211" s="41"/>
      <c r="O211" s="41"/>
      <c r="P211" s="41"/>
      <c r="Q211" s="41"/>
      <c r="R211" s="41"/>
      <c r="S211" s="41"/>
      <c r="T211" s="77"/>
      <c r="AT211" s="23" t="s">
        <v>127</v>
      </c>
      <c r="AU211" s="23" t="s">
        <v>81</v>
      </c>
    </row>
    <row r="212" spans="2:65" s="11" customFormat="1" ht="13.5">
      <c r="B212" s="202"/>
      <c r="C212" s="203"/>
      <c r="D212" s="199" t="s">
        <v>129</v>
      </c>
      <c r="E212" s="204" t="s">
        <v>23</v>
      </c>
      <c r="F212" s="205" t="s">
        <v>257</v>
      </c>
      <c r="G212" s="203"/>
      <c r="H212" s="206">
        <v>155.94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129</v>
      </c>
      <c r="AU212" s="212" t="s">
        <v>81</v>
      </c>
      <c r="AV212" s="11" t="s">
        <v>81</v>
      </c>
      <c r="AW212" s="11" t="s">
        <v>37</v>
      </c>
      <c r="AX212" s="11" t="s">
        <v>79</v>
      </c>
      <c r="AY212" s="212" t="s">
        <v>118</v>
      </c>
    </row>
    <row r="213" spans="2:65" s="1" customFormat="1" ht="16.5" customHeight="1">
      <c r="B213" s="40"/>
      <c r="C213" s="235" t="s">
        <v>258</v>
      </c>
      <c r="D213" s="235" t="s">
        <v>218</v>
      </c>
      <c r="E213" s="236" t="s">
        <v>259</v>
      </c>
      <c r="F213" s="237" t="s">
        <v>260</v>
      </c>
      <c r="G213" s="238" t="s">
        <v>254</v>
      </c>
      <c r="H213" s="239">
        <v>155.94</v>
      </c>
      <c r="I213" s="240"/>
      <c r="J213" s="241">
        <f>ROUND(I213*H213,2)</f>
        <v>0</v>
      </c>
      <c r="K213" s="237" t="s">
        <v>23</v>
      </c>
      <c r="L213" s="242"/>
      <c r="M213" s="243" t="s">
        <v>23</v>
      </c>
      <c r="N213" s="244" t="s">
        <v>44</v>
      </c>
      <c r="O213" s="41"/>
      <c r="P213" s="196">
        <f>O213*H213</f>
        <v>0</v>
      </c>
      <c r="Q213" s="196">
        <v>1.06E-3</v>
      </c>
      <c r="R213" s="196">
        <f>Q213*H213</f>
        <v>0.16529639999999998</v>
      </c>
      <c r="S213" s="196">
        <v>0</v>
      </c>
      <c r="T213" s="197">
        <f>S213*H213</f>
        <v>0</v>
      </c>
      <c r="AR213" s="23" t="s">
        <v>222</v>
      </c>
      <c r="AT213" s="23" t="s">
        <v>218</v>
      </c>
      <c r="AU213" s="23" t="s">
        <v>81</v>
      </c>
      <c r="AY213" s="23" t="s">
        <v>118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23" t="s">
        <v>79</v>
      </c>
      <c r="BK213" s="198">
        <f>ROUND(I213*H213,2)</f>
        <v>0</v>
      </c>
      <c r="BL213" s="23" t="s">
        <v>125</v>
      </c>
      <c r="BM213" s="23" t="s">
        <v>261</v>
      </c>
    </row>
    <row r="214" spans="2:65" s="1" customFormat="1" ht="38.25" customHeight="1">
      <c r="B214" s="40"/>
      <c r="C214" s="187" t="s">
        <v>262</v>
      </c>
      <c r="D214" s="187" t="s">
        <v>120</v>
      </c>
      <c r="E214" s="188" t="s">
        <v>263</v>
      </c>
      <c r="F214" s="189" t="s">
        <v>264</v>
      </c>
      <c r="G214" s="190" t="s">
        <v>254</v>
      </c>
      <c r="H214" s="191">
        <v>14</v>
      </c>
      <c r="I214" s="192"/>
      <c r="J214" s="193">
        <f>ROUND(I214*H214,2)</f>
        <v>0</v>
      </c>
      <c r="K214" s="189" t="s">
        <v>124</v>
      </c>
      <c r="L214" s="60"/>
      <c r="M214" s="194" t="s">
        <v>23</v>
      </c>
      <c r="N214" s="195" t="s">
        <v>44</v>
      </c>
      <c r="O214" s="4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AR214" s="23" t="s">
        <v>125</v>
      </c>
      <c r="AT214" s="23" t="s">
        <v>120</v>
      </c>
      <c r="AU214" s="23" t="s">
        <v>81</v>
      </c>
      <c r="AY214" s="23" t="s">
        <v>118</v>
      </c>
      <c r="BE214" s="198">
        <f>IF(N214="základní",J214,0)</f>
        <v>0</v>
      </c>
      <c r="BF214" s="198">
        <f>IF(N214="snížená",J214,0)</f>
        <v>0</v>
      </c>
      <c r="BG214" s="198">
        <f>IF(N214="zákl. přenesená",J214,0)</f>
        <v>0</v>
      </c>
      <c r="BH214" s="198">
        <f>IF(N214="sníž. přenesená",J214,0)</f>
        <v>0</v>
      </c>
      <c r="BI214" s="198">
        <f>IF(N214="nulová",J214,0)</f>
        <v>0</v>
      </c>
      <c r="BJ214" s="23" t="s">
        <v>79</v>
      </c>
      <c r="BK214" s="198">
        <f>ROUND(I214*H214,2)</f>
        <v>0</v>
      </c>
      <c r="BL214" s="23" t="s">
        <v>125</v>
      </c>
      <c r="BM214" s="23" t="s">
        <v>265</v>
      </c>
    </row>
    <row r="215" spans="2:65" s="1" customFormat="1" ht="94.5">
      <c r="B215" s="40"/>
      <c r="C215" s="62"/>
      <c r="D215" s="199" t="s">
        <v>127</v>
      </c>
      <c r="E215" s="62"/>
      <c r="F215" s="200" t="s">
        <v>256</v>
      </c>
      <c r="G215" s="62"/>
      <c r="H215" s="62"/>
      <c r="I215" s="158"/>
      <c r="J215" s="62"/>
      <c r="K215" s="62"/>
      <c r="L215" s="60"/>
      <c r="M215" s="201"/>
      <c r="N215" s="41"/>
      <c r="O215" s="41"/>
      <c r="P215" s="41"/>
      <c r="Q215" s="41"/>
      <c r="R215" s="41"/>
      <c r="S215" s="41"/>
      <c r="T215" s="77"/>
      <c r="AT215" s="23" t="s">
        <v>127</v>
      </c>
      <c r="AU215" s="23" t="s">
        <v>81</v>
      </c>
    </row>
    <row r="216" spans="2:65" s="11" customFormat="1" ht="13.5">
      <c r="B216" s="202"/>
      <c r="C216" s="203"/>
      <c r="D216" s="199" t="s">
        <v>129</v>
      </c>
      <c r="E216" s="204" t="s">
        <v>23</v>
      </c>
      <c r="F216" s="205" t="s">
        <v>266</v>
      </c>
      <c r="G216" s="203"/>
      <c r="H216" s="206">
        <v>14</v>
      </c>
      <c r="I216" s="207"/>
      <c r="J216" s="203"/>
      <c r="K216" s="203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129</v>
      </c>
      <c r="AU216" s="212" t="s">
        <v>81</v>
      </c>
      <c r="AV216" s="11" t="s">
        <v>81</v>
      </c>
      <c r="AW216" s="11" t="s">
        <v>37</v>
      </c>
      <c r="AX216" s="11" t="s">
        <v>79</v>
      </c>
      <c r="AY216" s="212" t="s">
        <v>118</v>
      </c>
    </row>
    <row r="217" spans="2:65" s="1" customFormat="1" ht="16.5" customHeight="1">
      <c r="B217" s="40"/>
      <c r="C217" s="235" t="s">
        <v>9</v>
      </c>
      <c r="D217" s="235" t="s">
        <v>218</v>
      </c>
      <c r="E217" s="236" t="s">
        <v>267</v>
      </c>
      <c r="F217" s="237" t="s">
        <v>268</v>
      </c>
      <c r="G217" s="238" t="s">
        <v>254</v>
      </c>
      <c r="H217" s="239">
        <v>14</v>
      </c>
      <c r="I217" s="240"/>
      <c r="J217" s="241">
        <f>ROUND(I217*H217,2)</f>
        <v>0</v>
      </c>
      <c r="K217" s="237" t="s">
        <v>23</v>
      </c>
      <c r="L217" s="242"/>
      <c r="M217" s="243" t="s">
        <v>23</v>
      </c>
      <c r="N217" s="244" t="s">
        <v>44</v>
      </c>
      <c r="O217" s="41"/>
      <c r="P217" s="196">
        <f>O217*H217</f>
        <v>0</v>
      </c>
      <c r="Q217" s="196">
        <v>2.1900000000000001E-3</v>
      </c>
      <c r="R217" s="196">
        <f>Q217*H217</f>
        <v>3.066E-2</v>
      </c>
      <c r="S217" s="196">
        <v>0</v>
      </c>
      <c r="T217" s="197">
        <f>S217*H217</f>
        <v>0</v>
      </c>
      <c r="AR217" s="23" t="s">
        <v>222</v>
      </c>
      <c r="AT217" s="23" t="s">
        <v>218</v>
      </c>
      <c r="AU217" s="23" t="s">
        <v>81</v>
      </c>
      <c r="AY217" s="23" t="s">
        <v>118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23" t="s">
        <v>79</v>
      </c>
      <c r="BK217" s="198">
        <f>ROUND(I217*H217,2)</f>
        <v>0</v>
      </c>
      <c r="BL217" s="23" t="s">
        <v>125</v>
      </c>
      <c r="BM217" s="23" t="s">
        <v>269</v>
      </c>
    </row>
    <row r="218" spans="2:65" s="1" customFormat="1" ht="25.5" customHeight="1">
      <c r="B218" s="40"/>
      <c r="C218" s="187" t="s">
        <v>270</v>
      </c>
      <c r="D218" s="187" t="s">
        <v>120</v>
      </c>
      <c r="E218" s="188" t="s">
        <v>271</v>
      </c>
      <c r="F218" s="189" t="s">
        <v>272</v>
      </c>
      <c r="G218" s="190" t="s">
        <v>254</v>
      </c>
      <c r="H218" s="191">
        <v>6</v>
      </c>
      <c r="I218" s="192"/>
      <c r="J218" s="193">
        <f>ROUND(I218*H218,2)</f>
        <v>0</v>
      </c>
      <c r="K218" s="189" t="s">
        <v>124</v>
      </c>
      <c r="L218" s="60"/>
      <c r="M218" s="194" t="s">
        <v>23</v>
      </c>
      <c r="N218" s="195" t="s">
        <v>44</v>
      </c>
      <c r="O218" s="41"/>
      <c r="P218" s="196">
        <f>O218*H218</f>
        <v>0</v>
      </c>
      <c r="Q218" s="196">
        <v>1.0000000000000001E-5</v>
      </c>
      <c r="R218" s="196">
        <f>Q218*H218</f>
        <v>6.0000000000000008E-5</v>
      </c>
      <c r="S218" s="196">
        <v>0</v>
      </c>
      <c r="T218" s="197">
        <f>S218*H218</f>
        <v>0</v>
      </c>
      <c r="AR218" s="23" t="s">
        <v>125</v>
      </c>
      <c r="AT218" s="23" t="s">
        <v>120</v>
      </c>
      <c r="AU218" s="23" t="s">
        <v>81</v>
      </c>
      <c r="AY218" s="23" t="s">
        <v>118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23" t="s">
        <v>79</v>
      </c>
      <c r="BK218" s="198">
        <f>ROUND(I218*H218,2)</f>
        <v>0</v>
      </c>
      <c r="BL218" s="23" t="s">
        <v>125</v>
      </c>
      <c r="BM218" s="23" t="s">
        <v>273</v>
      </c>
    </row>
    <row r="219" spans="2:65" s="1" customFormat="1" ht="94.5">
      <c r="B219" s="40"/>
      <c r="C219" s="62"/>
      <c r="D219" s="199" t="s">
        <v>127</v>
      </c>
      <c r="E219" s="62"/>
      <c r="F219" s="200" t="s">
        <v>256</v>
      </c>
      <c r="G219" s="62"/>
      <c r="H219" s="62"/>
      <c r="I219" s="158"/>
      <c r="J219" s="62"/>
      <c r="K219" s="62"/>
      <c r="L219" s="60"/>
      <c r="M219" s="201"/>
      <c r="N219" s="41"/>
      <c r="O219" s="41"/>
      <c r="P219" s="41"/>
      <c r="Q219" s="41"/>
      <c r="R219" s="41"/>
      <c r="S219" s="41"/>
      <c r="T219" s="77"/>
      <c r="AT219" s="23" t="s">
        <v>127</v>
      </c>
      <c r="AU219" s="23" t="s">
        <v>81</v>
      </c>
    </row>
    <row r="220" spans="2:65" s="1" customFormat="1" ht="16.5" customHeight="1">
      <c r="B220" s="40"/>
      <c r="C220" s="235" t="s">
        <v>274</v>
      </c>
      <c r="D220" s="235" t="s">
        <v>218</v>
      </c>
      <c r="E220" s="236" t="s">
        <v>275</v>
      </c>
      <c r="F220" s="237" t="s">
        <v>276</v>
      </c>
      <c r="G220" s="238" t="s">
        <v>254</v>
      </c>
      <c r="H220" s="239">
        <v>1</v>
      </c>
      <c r="I220" s="240"/>
      <c r="J220" s="241">
        <f>ROUND(I220*H220,2)</f>
        <v>0</v>
      </c>
      <c r="K220" s="237" t="s">
        <v>124</v>
      </c>
      <c r="L220" s="242"/>
      <c r="M220" s="243" t="s">
        <v>23</v>
      </c>
      <c r="N220" s="244" t="s">
        <v>44</v>
      </c>
      <c r="O220" s="41"/>
      <c r="P220" s="196">
        <f>O220*H220</f>
        <v>0</v>
      </c>
      <c r="Q220" s="196">
        <v>2.6700000000000001E-3</v>
      </c>
      <c r="R220" s="196">
        <f>Q220*H220</f>
        <v>2.6700000000000001E-3</v>
      </c>
      <c r="S220" s="196">
        <v>0</v>
      </c>
      <c r="T220" s="197">
        <f>S220*H220</f>
        <v>0</v>
      </c>
      <c r="AR220" s="23" t="s">
        <v>222</v>
      </c>
      <c r="AT220" s="23" t="s">
        <v>218</v>
      </c>
      <c r="AU220" s="23" t="s">
        <v>81</v>
      </c>
      <c r="AY220" s="23" t="s">
        <v>118</v>
      </c>
      <c r="BE220" s="198">
        <f>IF(N220="základní",J220,0)</f>
        <v>0</v>
      </c>
      <c r="BF220" s="198">
        <f>IF(N220="snížená",J220,0)</f>
        <v>0</v>
      </c>
      <c r="BG220" s="198">
        <f>IF(N220="zákl. přenesená",J220,0)</f>
        <v>0</v>
      </c>
      <c r="BH220" s="198">
        <f>IF(N220="sníž. přenesená",J220,0)</f>
        <v>0</v>
      </c>
      <c r="BI220" s="198">
        <f>IF(N220="nulová",J220,0)</f>
        <v>0</v>
      </c>
      <c r="BJ220" s="23" t="s">
        <v>79</v>
      </c>
      <c r="BK220" s="198">
        <f>ROUND(I220*H220,2)</f>
        <v>0</v>
      </c>
      <c r="BL220" s="23" t="s">
        <v>125</v>
      </c>
      <c r="BM220" s="23" t="s">
        <v>277</v>
      </c>
    </row>
    <row r="221" spans="2:65" s="1" customFormat="1" ht="16.5" customHeight="1">
      <c r="B221" s="40"/>
      <c r="C221" s="235" t="s">
        <v>278</v>
      </c>
      <c r="D221" s="235" t="s">
        <v>218</v>
      </c>
      <c r="E221" s="236" t="s">
        <v>279</v>
      </c>
      <c r="F221" s="237" t="s">
        <v>280</v>
      </c>
      <c r="G221" s="238" t="s">
        <v>254</v>
      </c>
      <c r="H221" s="239">
        <v>1</v>
      </c>
      <c r="I221" s="240"/>
      <c r="J221" s="241">
        <f>ROUND(I221*H221,2)</f>
        <v>0</v>
      </c>
      <c r="K221" s="237" t="s">
        <v>124</v>
      </c>
      <c r="L221" s="242"/>
      <c r="M221" s="243" t="s">
        <v>23</v>
      </c>
      <c r="N221" s="244" t="s">
        <v>44</v>
      </c>
      <c r="O221" s="41"/>
      <c r="P221" s="196">
        <f>O221*H221</f>
        <v>0</v>
      </c>
      <c r="Q221" s="196">
        <v>2.6700000000000001E-3</v>
      </c>
      <c r="R221" s="196">
        <f>Q221*H221</f>
        <v>2.6700000000000001E-3</v>
      </c>
      <c r="S221" s="196">
        <v>0</v>
      </c>
      <c r="T221" s="197">
        <f>S221*H221</f>
        <v>0</v>
      </c>
      <c r="AR221" s="23" t="s">
        <v>222</v>
      </c>
      <c r="AT221" s="23" t="s">
        <v>218</v>
      </c>
      <c r="AU221" s="23" t="s">
        <v>81</v>
      </c>
      <c r="AY221" s="23" t="s">
        <v>118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23" t="s">
        <v>79</v>
      </c>
      <c r="BK221" s="198">
        <f>ROUND(I221*H221,2)</f>
        <v>0</v>
      </c>
      <c r="BL221" s="23" t="s">
        <v>125</v>
      </c>
      <c r="BM221" s="23" t="s">
        <v>281</v>
      </c>
    </row>
    <row r="222" spans="2:65" s="1" customFormat="1" ht="25.5" customHeight="1">
      <c r="B222" s="40"/>
      <c r="C222" s="187" t="s">
        <v>282</v>
      </c>
      <c r="D222" s="187" t="s">
        <v>120</v>
      </c>
      <c r="E222" s="188" t="s">
        <v>283</v>
      </c>
      <c r="F222" s="189" t="s">
        <v>284</v>
      </c>
      <c r="G222" s="190" t="s">
        <v>243</v>
      </c>
      <c r="H222" s="191">
        <v>1</v>
      </c>
      <c r="I222" s="192"/>
      <c r="J222" s="193">
        <f>ROUND(I222*H222,2)</f>
        <v>0</v>
      </c>
      <c r="K222" s="189" t="s">
        <v>124</v>
      </c>
      <c r="L222" s="60"/>
      <c r="M222" s="194" t="s">
        <v>23</v>
      </c>
      <c r="N222" s="195" t="s">
        <v>44</v>
      </c>
      <c r="O222" s="41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AR222" s="23" t="s">
        <v>125</v>
      </c>
      <c r="AT222" s="23" t="s">
        <v>120</v>
      </c>
      <c r="AU222" s="23" t="s">
        <v>81</v>
      </c>
      <c r="AY222" s="23" t="s">
        <v>118</v>
      </c>
      <c r="BE222" s="198">
        <f>IF(N222="základní",J222,0)</f>
        <v>0</v>
      </c>
      <c r="BF222" s="198">
        <f>IF(N222="snížená",J222,0)</f>
        <v>0</v>
      </c>
      <c r="BG222" s="198">
        <f>IF(N222="zákl. přenesená",J222,0)</f>
        <v>0</v>
      </c>
      <c r="BH222" s="198">
        <f>IF(N222="sníž. přenesená",J222,0)</f>
        <v>0</v>
      </c>
      <c r="BI222" s="198">
        <f>IF(N222="nulová",J222,0)</f>
        <v>0</v>
      </c>
      <c r="BJ222" s="23" t="s">
        <v>79</v>
      </c>
      <c r="BK222" s="198">
        <f>ROUND(I222*H222,2)</f>
        <v>0</v>
      </c>
      <c r="BL222" s="23" t="s">
        <v>125</v>
      </c>
      <c r="BM222" s="23" t="s">
        <v>285</v>
      </c>
    </row>
    <row r="223" spans="2:65" s="1" customFormat="1" ht="27">
      <c r="B223" s="40"/>
      <c r="C223" s="62"/>
      <c r="D223" s="199" t="s">
        <v>127</v>
      </c>
      <c r="E223" s="62"/>
      <c r="F223" s="200" t="s">
        <v>286</v>
      </c>
      <c r="G223" s="62"/>
      <c r="H223" s="62"/>
      <c r="I223" s="158"/>
      <c r="J223" s="62"/>
      <c r="K223" s="62"/>
      <c r="L223" s="60"/>
      <c r="M223" s="201"/>
      <c r="N223" s="41"/>
      <c r="O223" s="41"/>
      <c r="P223" s="41"/>
      <c r="Q223" s="41"/>
      <c r="R223" s="41"/>
      <c r="S223" s="41"/>
      <c r="T223" s="77"/>
      <c r="AT223" s="23" t="s">
        <v>127</v>
      </c>
      <c r="AU223" s="23" t="s">
        <v>81</v>
      </c>
    </row>
    <row r="224" spans="2:65" s="1" customFormat="1" ht="16.5" customHeight="1">
      <c r="B224" s="40"/>
      <c r="C224" s="235" t="s">
        <v>287</v>
      </c>
      <c r="D224" s="235" t="s">
        <v>218</v>
      </c>
      <c r="E224" s="236" t="s">
        <v>288</v>
      </c>
      <c r="F224" s="237" t="s">
        <v>289</v>
      </c>
      <c r="G224" s="238" t="s">
        <v>243</v>
      </c>
      <c r="H224" s="239">
        <v>1</v>
      </c>
      <c r="I224" s="240"/>
      <c r="J224" s="241">
        <f>ROUND(I224*H224,2)</f>
        <v>0</v>
      </c>
      <c r="K224" s="237" t="s">
        <v>124</v>
      </c>
      <c r="L224" s="242"/>
      <c r="M224" s="243" t="s">
        <v>23</v>
      </c>
      <c r="N224" s="244" t="s">
        <v>44</v>
      </c>
      <c r="O224" s="41"/>
      <c r="P224" s="196">
        <f>O224*H224</f>
        <v>0</v>
      </c>
      <c r="Q224" s="196">
        <v>4.6000000000000001E-4</v>
      </c>
      <c r="R224" s="196">
        <f>Q224*H224</f>
        <v>4.6000000000000001E-4</v>
      </c>
      <c r="S224" s="196">
        <v>0</v>
      </c>
      <c r="T224" s="197">
        <f>S224*H224</f>
        <v>0</v>
      </c>
      <c r="AR224" s="23" t="s">
        <v>222</v>
      </c>
      <c r="AT224" s="23" t="s">
        <v>218</v>
      </c>
      <c r="AU224" s="23" t="s">
        <v>81</v>
      </c>
      <c r="AY224" s="23" t="s">
        <v>118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23" t="s">
        <v>79</v>
      </c>
      <c r="BK224" s="198">
        <f>ROUND(I224*H224,2)</f>
        <v>0</v>
      </c>
      <c r="BL224" s="23" t="s">
        <v>125</v>
      </c>
      <c r="BM224" s="23" t="s">
        <v>290</v>
      </c>
    </row>
    <row r="225" spans="2:65" s="1" customFormat="1" ht="16.5" customHeight="1">
      <c r="B225" s="40"/>
      <c r="C225" s="187" t="s">
        <v>291</v>
      </c>
      <c r="D225" s="187" t="s">
        <v>120</v>
      </c>
      <c r="E225" s="188" t="s">
        <v>292</v>
      </c>
      <c r="F225" s="189" t="s">
        <v>293</v>
      </c>
      <c r="G225" s="190" t="s">
        <v>254</v>
      </c>
      <c r="H225" s="191">
        <v>155.94</v>
      </c>
      <c r="I225" s="192"/>
      <c r="J225" s="193">
        <f>ROUND(I225*H225,2)</f>
        <v>0</v>
      </c>
      <c r="K225" s="189" t="s">
        <v>124</v>
      </c>
      <c r="L225" s="60"/>
      <c r="M225" s="194" t="s">
        <v>23</v>
      </c>
      <c r="N225" s="195" t="s">
        <v>44</v>
      </c>
      <c r="O225" s="4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AR225" s="23" t="s">
        <v>125</v>
      </c>
      <c r="AT225" s="23" t="s">
        <v>120</v>
      </c>
      <c r="AU225" s="23" t="s">
        <v>81</v>
      </c>
      <c r="AY225" s="23" t="s">
        <v>118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3" t="s">
        <v>79</v>
      </c>
      <c r="BK225" s="198">
        <f>ROUND(I225*H225,2)</f>
        <v>0</v>
      </c>
      <c r="BL225" s="23" t="s">
        <v>125</v>
      </c>
      <c r="BM225" s="23" t="s">
        <v>294</v>
      </c>
    </row>
    <row r="226" spans="2:65" s="1" customFormat="1" ht="94.5">
      <c r="B226" s="40"/>
      <c r="C226" s="62"/>
      <c r="D226" s="199" t="s">
        <v>127</v>
      </c>
      <c r="E226" s="62"/>
      <c r="F226" s="200" t="s">
        <v>295</v>
      </c>
      <c r="G226" s="62"/>
      <c r="H226" s="62"/>
      <c r="I226" s="158"/>
      <c r="J226" s="62"/>
      <c r="K226" s="62"/>
      <c r="L226" s="60"/>
      <c r="M226" s="201"/>
      <c r="N226" s="41"/>
      <c r="O226" s="41"/>
      <c r="P226" s="41"/>
      <c r="Q226" s="41"/>
      <c r="R226" s="41"/>
      <c r="S226" s="41"/>
      <c r="T226" s="77"/>
      <c r="AT226" s="23" t="s">
        <v>127</v>
      </c>
      <c r="AU226" s="23" t="s">
        <v>81</v>
      </c>
    </row>
    <row r="227" spans="2:65" s="1" customFormat="1" ht="16.5" customHeight="1">
      <c r="B227" s="40"/>
      <c r="C227" s="187" t="s">
        <v>296</v>
      </c>
      <c r="D227" s="187" t="s">
        <v>120</v>
      </c>
      <c r="E227" s="188" t="s">
        <v>297</v>
      </c>
      <c r="F227" s="189" t="s">
        <v>298</v>
      </c>
      <c r="G227" s="190" t="s">
        <v>254</v>
      </c>
      <c r="H227" s="191">
        <v>14</v>
      </c>
      <c r="I227" s="192"/>
      <c r="J227" s="193">
        <f>ROUND(I227*H227,2)</f>
        <v>0</v>
      </c>
      <c r="K227" s="189" t="s">
        <v>124</v>
      </c>
      <c r="L227" s="60"/>
      <c r="M227" s="194" t="s">
        <v>23</v>
      </c>
      <c r="N227" s="195" t="s">
        <v>44</v>
      </c>
      <c r="O227" s="41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AR227" s="23" t="s">
        <v>125</v>
      </c>
      <c r="AT227" s="23" t="s">
        <v>120</v>
      </c>
      <c r="AU227" s="23" t="s">
        <v>81</v>
      </c>
      <c r="AY227" s="23" t="s">
        <v>118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23" t="s">
        <v>79</v>
      </c>
      <c r="BK227" s="198">
        <f>ROUND(I227*H227,2)</f>
        <v>0</v>
      </c>
      <c r="BL227" s="23" t="s">
        <v>125</v>
      </c>
      <c r="BM227" s="23" t="s">
        <v>299</v>
      </c>
    </row>
    <row r="228" spans="2:65" s="1" customFormat="1" ht="94.5">
      <c r="B228" s="40"/>
      <c r="C228" s="62"/>
      <c r="D228" s="199" t="s">
        <v>127</v>
      </c>
      <c r="E228" s="62"/>
      <c r="F228" s="200" t="s">
        <v>295</v>
      </c>
      <c r="G228" s="62"/>
      <c r="H228" s="62"/>
      <c r="I228" s="158"/>
      <c r="J228" s="62"/>
      <c r="K228" s="62"/>
      <c r="L228" s="60"/>
      <c r="M228" s="201"/>
      <c r="N228" s="41"/>
      <c r="O228" s="41"/>
      <c r="P228" s="41"/>
      <c r="Q228" s="41"/>
      <c r="R228" s="41"/>
      <c r="S228" s="41"/>
      <c r="T228" s="77"/>
      <c r="AT228" s="23" t="s">
        <v>127</v>
      </c>
      <c r="AU228" s="23" t="s">
        <v>81</v>
      </c>
    </row>
    <row r="229" spans="2:65" s="1" customFormat="1" ht="16.5" customHeight="1">
      <c r="B229" s="40"/>
      <c r="C229" s="187" t="s">
        <v>300</v>
      </c>
      <c r="D229" s="187" t="s">
        <v>120</v>
      </c>
      <c r="E229" s="188" t="s">
        <v>301</v>
      </c>
      <c r="F229" s="189" t="s">
        <v>302</v>
      </c>
      <c r="G229" s="190" t="s">
        <v>254</v>
      </c>
      <c r="H229" s="191">
        <v>6</v>
      </c>
      <c r="I229" s="192"/>
      <c r="J229" s="193">
        <f>ROUND(I229*H229,2)</f>
        <v>0</v>
      </c>
      <c r="K229" s="189" t="s">
        <v>124</v>
      </c>
      <c r="L229" s="60"/>
      <c r="M229" s="194" t="s">
        <v>23</v>
      </c>
      <c r="N229" s="195" t="s">
        <v>44</v>
      </c>
      <c r="O229" s="41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AR229" s="23" t="s">
        <v>125</v>
      </c>
      <c r="AT229" s="23" t="s">
        <v>120</v>
      </c>
      <c r="AU229" s="23" t="s">
        <v>81</v>
      </c>
      <c r="AY229" s="23" t="s">
        <v>118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23" t="s">
        <v>79</v>
      </c>
      <c r="BK229" s="198">
        <f>ROUND(I229*H229,2)</f>
        <v>0</v>
      </c>
      <c r="BL229" s="23" t="s">
        <v>125</v>
      </c>
      <c r="BM229" s="23" t="s">
        <v>303</v>
      </c>
    </row>
    <row r="230" spans="2:65" s="1" customFormat="1" ht="94.5">
      <c r="B230" s="40"/>
      <c r="C230" s="62"/>
      <c r="D230" s="199" t="s">
        <v>127</v>
      </c>
      <c r="E230" s="62"/>
      <c r="F230" s="200" t="s">
        <v>295</v>
      </c>
      <c r="G230" s="62"/>
      <c r="H230" s="62"/>
      <c r="I230" s="158"/>
      <c r="J230" s="62"/>
      <c r="K230" s="62"/>
      <c r="L230" s="60"/>
      <c r="M230" s="201"/>
      <c r="N230" s="41"/>
      <c r="O230" s="41"/>
      <c r="P230" s="41"/>
      <c r="Q230" s="41"/>
      <c r="R230" s="41"/>
      <c r="S230" s="41"/>
      <c r="T230" s="77"/>
      <c r="AT230" s="23" t="s">
        <v>127</v>
      </c>
      <c r="AU230" s="23" t="s">
        <v>81</v>
      </c>
    </row>
    <row r="231" spans="2:65" s="1" customFormat="1" ht="25.5" customHeight="1">
      <c r="B231" s="40"/>
      <c r="C231" s="187" t="s">
        <v>304</v>
      </c>
      <c r="D231" s="187" t="s">
        <v>120</v>
      </c>
      <c r="E231" s="188" t="s">
        <v>305</v>
      </c>
      <c r="F231" s="189" t="s">
        <v>306</v>
      </c>
      <c r="G231" s="190" t="s">
        <v>243</v>
      </c>
      <c r="H231" s="191">
        <v>2</v>
      </c>
      <c r="I231" s="192"/>
      <c r="J231" s="193">
        <f>ROUND(I231*H231,2)</f>
        <v>0</v>
      </c>
      <c r="K231" s="189" t="s">
        <v>124</v>
      </c>
      <c r="L231" s="60"/>
      <c r="M231" s="194" t="s">
        <v>23</v>
      </c>
      <c r="N231" s="195" t="s">
        <v>44</v>
      </c>
      <c r="O231" s="41"/>
      <c r="P231" s="196">
        <f>O231*H231</f>
        <v>0</v>
      </c>
      <c r="Q231" s="196">
        <v>0.46009</v>
      </c>
      <c r="R231" s="196">
        <f>Q231*H231</f>
        <v>0.92018</v>
      </c>
      <c r="S231" s="196">
        <v>0</v>
      </c>
      <c r="T231" s="197">
        <f>S231*H231</f>
        <v>0</v>
      </c>
      <c r="AR231" s="23" t="s">
        <v>125</v>
      </c>
      <c r="AT231" s="23" t="s">
        <v>120</v>
      </c>
      <c r="AU231" s="23" t="s">
        <v>81</v>
      </c>
      <c r="AY231" s="23" t="s">
        <v>118</v>
      </c>
      <c r="BE231" s="198">
        <f>IF(N231="základní",J231,0)</f>
        <v>0</v>
      </c>
      <c r="BF231" s="198">
        <f>IF(N231="snížená",J231,0)</f>
        <v>0</v>
      </c>
      <c r="BG231" s="198">
        <f>IF(N231="zákl. přenesená",J231,0)</f>
        <v>0</v>
      </c>
      <c r="BH231" s="198">
        <f>IF(N231="sníž. přenesená",J231,0)</f>
        <v>0</v>
      </c>
      <c r="BI231" s="198">
        <f>IF(N231="nulová",J231,0)</f>
        <v>0</v>
      </c>
      <c r="BJ231" s="23" t="s">
        <v>79</v>
      </c>
      <c r="BK231" s="198">
        <f>ROUND(I231*H231,2)</f>
        <v>0</v>
      </c>
      <c r="BL231" s="23" t="s">
        <v>125</v>
      </c>
      <c r="BM231" s="23" t="s">
        <v>307</v>
      </c>
    </row>
    <row r="232" spans="2:65" s="1" customFormat="1" ht="94.5">
      <c r="B232" s="40"/>
      <c r="C232" s="62"/>
      <c r="D232" s="199" t="s">
        <v>127</v>
      </c>
      <c r="E232" s="62"/>
      <c r="F232" s="200" t="s">
        <v>295</v>
      </c>
      <c r="G232" s="62"/>
      <c r="H232" s="62"/>
      <c r="I232" s="158"/>
      <c r="J232" s="62"/>
      <c r="K232" s="62"/>
      <c r="L232" s="60"/>
      <c r="M232" s="201"/>
      <c r="N232" s="41"/>
      <c r="O232" s="41"/>
      <c r="P232" s="41"/>
      <c r="Q232" s="41"/>
      <c r="R232" s="41"/>
      <c r="S232" s="41"/>
      <c r="T232" s="77"/>
      <c r="AT232" s="23" t="s">
        <v>127</v>
      </c>
      <c r="AU232" s="23" t="s">
        <v>81</v>
      </c>
    </row>
    <row r="233" spans="2:65" s="1" customFormat="1" ht="25.5" customHeight="1">
      <c r="B233" s="40"/>
      <c r="C233" s="187" t="s">
        <v>308</v>
      </c>
      <c r="D233" s="187" t="s">
        <v>120</v>
      </c>
      <c r="E233" s="188" t="s">
        <v>309</v>
      </c>
      <c r="F233" s="189" t="s">
        <v>310</v>
      </c>
      <c r="G233" s="190" t="s">
        <v>243</v>
      </c>
      <c r="H233" s="191">
        <v>1</v>
      </c>
      <c r="I233" s="192"/>
      <c r="J233" s="193">
        <f>ROUND(I233*H233,2)</f>
        <v>0</v>
      </c>
      <c r="K233" s="189" t="s">
        <v>124</v>
      </c>
      <c r="L233" s="60"/>
      <c r="M233" s="194" t="s">
        <v>23</v>
      </c>
      <c r="N233" s="195" t="s">
        <v>44</v>
      </c>
      <c r="O233" s="41"/>
      <c r="P233" s="196">
        <f>O233*H233</f>
        <v>0</v>
      </c>
      <c r="Q233" s="196">
        <v>3.9059999999999997E-2</v>
      </c>
      <c r="R233" s="196">
        <f>Q233*H233</f>
        <v>3.9059999999999997E-2</v>
      </c>
      <c r="S233" s="196">
        <v>0</v>
      </c>
      <c r="T233" s="197">
        <f>S233*H233</f>
        <v>0</v>
      </c>
      <c r="AR233" s="23" t="s">
        <v>125</v>
      </c>
      <c r="AT233" s="23" t="s">
        <v>120</v>
      </c>
      <c r="AU233" s="23" t="s">
        <v>81</v>
      </c>
      <c r="AY233" s="23" t="s">
        <v>118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23" t="s">
        <v>79</v>
      </c>
      <c r="BK233" s="198">
        <f>ROUND(I233*H233,2)</f>
        <v>0</v>
      </c>
      <c r="BL233" s="23" t="s">
        <v>125</v>
      </c>
      <c r="BM233" s="23" t="s">
        <v>311</v>
      </c>
    </row>
    <row r="234" spans="2:65" s="1" customFormat="1" ht="81">
      <c r="B234" s="40"/>
      <c r="C234" s="62"/>
      <c r="D234" s="199" t="s">
        <v>127</v>
      </c>
      <c r="E234" s="62"/>
      <c r="F234" s="200" t="s">
        <v>312</v>
      </c>
      <c r="G234" s="62"/>
      <c r="H234" s="62"/>
      <c r="I234" s="158"/>
      <c r="J234" s="62"/>
      <c r="K234" s="62"/>
      <c r="L234" s="60"/>
      <c r="M234" s="201"/>
      <c r="N234" s="41"/>
      <c r="O234" s="41"/>
      <c r="P234" s="41"/>
      <c r="Q234" s="41"/>
      <c r="R234" s="41"/>
      <c r="S234" s="41"/>
      <c r="T234" s="77"/>
      <c r="AT234" s="23" t="s">
        <v>127</v>
      </c>
      <c r="AU234" s="23" t="s">
        <v>81</v>
      </c>
    </row>
    <row r="235" spans="2:65" s="1" customFormat="1" ht="25.5" customHeight="1">
      <c r="B235" s="40"/>
      <c r="C235" s="187" t="s">
        <v>313</v>
      </c>
      <c r="D235" s="187" t="s">
        <v>120</v>
      </c>
      <c r="E235" s="188" t="s">
        <v>314</v>
      </c>
      <c r="F235" s="189" t="s">
        <v>315</v>
      </c>
      <c r="G235" s="190" t="s">
        <v>243</v>
      </c>
      <c r="H235" s="191">
        <v>1</v>
      </c>
      <c r="I235" s="192"/>
      <c r="J235" s="193">
        <f>ROUND(I235*H235,2)</f>
        <v>0</v>
      </c>
      <c r="K235" s="189" t="s">
        <v>124</v>
      </c>
      <c r="L235" s="60"/>
      <c r="M235" s="194" t="s">
        <v>23</v>
      </c>
      <c r="N235" s="195" t="s">
        <v>44</v>
      </c>
      <c r="O235" s="41"/>
      <c r="P235" s="196">
        <f>O235*H235</f>
        <v>0</v>
      </c>
      <c r="Q235" s="196">
        <v>6.1999999999999998E-3</v>
      </c>
      <c r="R235" s="196">
        <f>Q235*H235</f>
        <v>6.1999999999999998E-3</v>
      </c>
      <c r="S235" s="196">
        <v>0</v>
      </c>
      <c r="T235" s="197">
        <f>S235*H235</f>
        <v>0</v>
      </c>
      <c r="AR235" s="23" t="s">
        <v>125</v>
      </c>
      <c r="AT235" s="23" t="s">
        <v>120</v>
      </c>
      <c r="AU235" s="23" t="s">
        <v>81</v>
      </c>
      <c r="AY235" s="23" t="s">
        <v>118</v>
      </c>
      <c r="BE235" s="198">
        <f>IF(N235="základní",J235,0)</f>
        <v>0</v>
      </c>
      <c r="BF235" s="198">
        <f>IF(N235="snížená",J235,0)</f>
        <v>0</v>
      </c>
      <c r="BG235" s="198">
        <f>IF(N235="zákl. přenesená",J235,0)</f>
        <v>0</v>
      </c>
      <c r="BH235" s="198">
        <f>IF(N235="sníž. přenesená",J235,0)</f>
        <v>0</v>
      </c>
      <c r="BI235" s="198">
        <f>IF(N235="nulová",J235,0)</f>
        <v>0</v>
      </c>
      <c r="BJ235" s="23" t="s">
        <v>79</v>
      </c>
      <c r="BK235" s="198">
        <f>ROUND(I235*H235,2)</f>
        <v>0</v>
      </c>
      <c r="BL235" s="23" t="s">
        <v>125</v>
      </c>
      <c r="BM235" s="23" t="s">
        <v>316</v>
      </c>
    </row>
    <row r="236" spans="2:65" s="1" customFormat="1" ht="81">
      <c r="B236" s="40"/>
      <c r="C236" s="62"/>
      <c r="D236" s="199" t="s">
        <v>127</v>
      </c>
      <c r="E236" s="62"/>
      <c r="F236" s="200" t="s">
        <v>312</v>
      </c>
      <c r="G236" s="62"/>
      <c r="H236" s="62"/>
      <c r="I236" s="158"/>
      <c r="J236" s="62"/>
      <c r="K236" s="62"/>
      <c r="L236" s="60"/>
      <c r="M236" s="201"/>
      <c r="N236" s="41"/>
      <c r="O236" s="41"/>
      <c r="P236" s="41"/>
      <c r="Q236" s="41"/>
      <c r="R236" s="41"/>
      <c r="S236" s="41"/>
      <c r="T236" s="77"/>
      <c r="AT236" s="23" t="s">
        <v>127</v>
      </c>
      <c r="AU236" s="23" t="s">
        <v>81</v>
      </c>
    </row>
    <row r="237" spans="2:65" s="1" customFormat="1" ht="38.25" customHeight="1">
      <c r="B237" s="40"/>
      <c r="C237" s="187" t="s">
        <v>317</v>
      </c>
      <c r="D237" s="187" t="s">
        <v>120</v>
      </c>
      <c r="E237" s="188" t="s">
        <v>318</v>
      </c>
      <c r="F237" s="189" t="s">
        <v>319</v>
      </c>
      <c r="G237" s="190" t="s">
        <v>243</v>
      </c>
      <c r="H237" s="191">
        <v>1</v>
      </c>
      <c r="I237" s="192"/>
      <c r="J237" s="193">
        <f>ROUND(I237*H237,2)</f>
        <v>0</v>
      </c>
      <c r="K237" s="189" t="s">
        <v>124</v>
      </c>
      <c r="L237" s="60"/>
      <c r="M237" s="194" t="s">
        <v>23</v>
      </c>
      <c r="N237" s="195" t="s">
        <v>44</v>
      </c>
      <c r="O237" s="41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AR237" s="23" t="s">
        <v>125</v>
      </c>
      <c r="AT237" s="23" t="s">
        <v>120</v>
      </c>
      <c r="AU237" s="23" t="s">
        <v>81</v>
      </c>
      <c r="AY237" s="23" t="s">
        <v>118</v>
      </c>
      <c r="BE237" s="198">
        <f>IF(N237="základní",J237,0)</f>
        <v>0</v>
      </c>
      <c r="BF237" s="198">
        <f>IF(N237="snížená",J237,0)</f>
        <v>0</v>
      </c>
      <c r="BG237" s="198">
        <f>IF(N237="zákl. přenesená",J237,0)</f>
        <v>0</v>
      </c>
      <c r="BH237" s="198">
        <f>IF(N237="sníž. přenesená",J237,0)</f>
        <v>0</v>
      </c>
      <c r="BI237" s="198">
        <f>IF(N237="nulová",J237,0)</f>
        <v>0</v>
      </c>
      <c r="BJ237" s="23" t="s">
        <v>79</v>
      </c>
      <c r="BK237" s="198">
        <f>ROUND(I237*H237,2)</f>
        <v>0</v>
      </c>
      <c r="BL237" s="23" t="s">
        <v>125</v>
      </c>
      <c r="BM237" s="23" t="s">
        <v>320</v>
      </c>
    </row>
    <row r="238" spans="2:65" s="1" customFormat="1" ht="81">
      <c r="B238" s="40"/>
      <c r="C238" s="62"/>
      <c r="D238" s="199" t="s">
        <v>127</v>
      </c>
      <c r="E238" s="62"/>
      <c r="F238" s="200" t="s">
        <v>312</v>
      </c>
      <c r="G238" s="62"/>
      <c r="H238" s="62"/>
      <c r="I238" s="158"/>
      <c r="J238" s="62"/>
      <c r="K238" s="62"/>
      <c r="L238" s="60"/>
      <c r="M238" s="201"/>
      <c r="N238" s="41"/>
      <c r="O238" s="41"/>
      <c r="P238" s="41"/>
      <c r="Q238" s="41"/>
      <c r="R238" s="41"/>
      <c r="S238" s="41"/>
      <c r="T238" s="77"/>
      <c r="AT238" s="23" t="s">
        <v>127</v>
      </c>
      <c r="AU238" s="23" t="s">
        <v>81</v>
      </c>
    </row>
    <row r="239" spans="2:65" s="1" customFormat="1" ht="25.5" customHeight="1">
      <c r="B239" s="40"/>
      <c r="C239" s="187" t="s">
        <v>321</v>
      </c>
      <c r="D239" s="187" t="s">
        <v>120</v>
      </c>
      <c r="E239" s="188" t="s">
        <v>322</v>
      </c>
      <c r="F239" s="189" t="s">
        <v>323</v>
      </c>
      <c r="G239" s="190" t="s">
        <v>243</v>
      </c>
      <c r="H239" s="191">
        <v>1</v>
      </c>
      <c r="I239" s="192"/>
      <c r="J239" s="193">
        <f>ROUND(I239*H239,2)</f>
        <v>0</v>
      </c>
      <c r="K239" s="189" t="s">
        <v>124</v>
      </c>
      <c r="L239" s="60"/>
      <c r="M239" s="194" t="s">
        <v>23</v>
      </c>
      <c r="N239" s="195" t="s">
        <v>44</v>
      </c>
      <c r="O239" s="41"/>
      <c r="P239" s="196">
        <f>O239*H239</f>
        <v>0</v>
      </c>
      <c r="Q239" s="196">
        <v>7.6050000000000006E-2</v>
      </c>
      <c r="R239" s="196">
        <f>Q239*H239</f>
        <v>7.6050000000000006E-2</v>
      </c>
      <c r="S239" s="196">
        <v>0</v>
      </c>
      <c r="T239" s="197">
        <f>S239*H239</f>
        <v>0</v>
      </c>
      <c r="AR239" s="23" t="s">
        <v>125</v>
      </c>
      <c r="AT239" s="23" t="s">
        <v>120</v>
      </c>
      <c r="AU239" s="23" t="s">
        <v>81</v>
      </c>
      <c r="AY239" s="23" t="s">
        <v>118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23" t="s">
        <v>79</v>
      </c>
      <c r="BK239" s="198">
        <f>ROUND(I239*H239,2)</f>
        <v>0</v>
      </c>
      <c r="BL239" s="23" t="s">
        <v>125</v>
      </c>
      <c r="BM239" s="23" t="s">
        <v>324</v>
      </c>
    </row>
    <row r="240" spans="2:65" s="1" customFormat="1" ht="81">
      <c r="B240" s="40"/>
      <c r="C240" s="62"/>
      <c r="D240" s="199" t="s">
        <v>127</v>
      </c>
      <c r="E240" s="62"/>
      <c r="F240" s="200" t="s">
        <v>312</v>
      </c>
      <c r="G240" s="62"/>
      <c r="H240" s="62"/>
      <c r="I240" s="158"/>
      <c r="J240" s="62"/>
      <c r="K240" s="62"/>
      <c r="L240" s="60"/>
      <c r="M240" s="201"/>
      <c r="N240" s="41"/>
      <c r="O240" s="41"/>
      <c r="P240" s="41"/>
      <c r="Q240" s="41"/>
      <c r="R240" s="41"/>
      <c r="S240" s="41"/>
      <c r="T240" s="77"/>
      <c r="AT240" s="23" t="s">
        <v>127</v>
      </c>
      <c r="AU240" s="23" t="s">
        <v>81</v>
      </c>
    </row>
    <row r="241" spans="2:65" s="1" customFormat="1" ht="16.5" customHeight="1">
      <c r="B241" s="40"/>
      <c r="C241" s="187" t="s">
        <v>325</v>
      </c>
      <c r="D241" s="187" t="s">
        <v>120</v>
      </c>
      <c r="E241" s="188" t="s">
        <v>326</v>
      </c>
      <c r="F241" s="189" t="s">
        <v>327</v>
      </c>
      <c r="G241" s="190" t="s">
        <v>254</v>
      </c>
      <c r="H241" s="191">
        <v>169.94</v>
      </c>
      <c r="I241" s="192"/>
      <c r="J241" s="193">
        <f>ROUND(I241*H241,2)</f>
        <v>0</v>
      </c>
      <c r="K241" s="189" t="s">
        <v>124</v>
      </c>
      <c r="L241" s="60"/>
      <c r="M241" s="194" t="s">
        <v>23</v>
      </c>
      <c r="N241" s="195" t="s">
        <v>44</v>
      </c>
      <c r="O241" s="41"/>
      <c r="P241" s="196">
        <f>O241*H241</f>
        <v>0</v>
      </c>
      <c r="Q241" s="196">
        <v>1.9000000000000001E-4</v>
      </c>
      <c r="R241" s="196">
        <f>Q241*H241</f>
        <v>3.2288600000000001E-2</v>
      </c>
      <c r="S241" s="196">
        <v>0</v>
      </c>
      <c r="T241" s="197">
        <f>S241*H241</f>
        <v>0</v>
      </c>
      <c r="AR241" s="23" t="s">
        <v>125</v>
      </c>
      <c r="AT241" s="23" t="s">
        <v>120</v>
      </c>
      <c r="AU241" s="23" t="s">
        <v>81</v>
      </c>
      <c r="AY241" s="23" t="s">
        <v>118</v>
      </c>
      <c r="BE241" s="198">
        <f>IF(N241="základní",J241,0)</f>
        <v>0</v>
      </c>
      <c r="BF241" s="198">
        <f>IF(N241="snížená",J241,0)</f>
        <v>0</v>
      </c>
      <c r="BG241" s="198">
        <f>IF(N241="zákl. přenesená",J241,0)</f>
        <v>0</v>
      </c>
      <c r="BH241" s="198">
        <f>IF(N241="sníž. přenesená",J241,0)</f>
        <v>0</v>
      </c>
      <c r="BI241" s="198">
        <f>IF(N241="nulová",J241,0)</f>
        <v>0</v>
      </c>
      <c r="BJ241" s="23" t="s">
        <v>79</v>
      </c>
      <c r="BK241" s="198">
        <f>ROUND(I241*H241,2)</f>
        <v>0</v>
      </c>
      <c r="BL241" s="23" t="s">
        <v>125</v>
      </c>
      <c r="BM241" s="23" t="s">
        <v>328</v>
      </c>
    </row>
    <row r="242" spans="2:65" s="11" customFormat="1" ht="13.5">
      <c r="B242" s="202"/>
      <c r="C242" s="203"/>
      <c r="D242" s="199" t="s">
        <v>129</v>
      </c>
      <c r="E242" s="204" t="s">
        <v>23</v>
      </c>
      <c r="F242" s="205" t="s">
        <v>329</v>
      </c>
      <c r="G242" s="203"/>
      <c r="H242" s="206">
        <v>169.94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129</v>
      </c>
      <c r="AU242" s="212" t="s">
        <v>81</v>
      </c>
      <c r="AV242" s="11" t="s">
        <v>81</v>
      </c>
      <c r="AW242" s="11" t="s">
        <v>37</v>
      </c>
      <c r="AX242" s="11" t="s">
        <v>73</v>
      </c>
      <c r="AY242" s="212" t="s">
        <v>118</v>
      </c>
    </row>
    <row r="243" spans="2:65" s="12" customFormat="1" ht="13.5">
      <c r="B243" s="213"/>
      <c r="C243" s="214"/>
      <c r="D243" s="199" t="s">
        <v>129</v>
      </c>
      <c r="E243" s="215" t="s">
        <v>23</v>
      </c>
      <c r="F243" s="216" t="s">
        <v>133</v>
      </c>
      <c r="G243" s="214"/>
      <c r="H243" s="217">
        <v>169.94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129</v>
      </c>
      <c r="AU243" s="223" t="s">
        <v>81</v>
      </c>
      <c r="AV243" s="12" t="s">
        <v>125</v>
      </c>
      <c r="AW243" s="12" t="s">
        <v>37</v>
      </c>
      <c r="AX243" s="12" t="s">
        <v>79</v>
      </c>
      <c r="AY243" s="223" t="s">
        <v>118</v>
      </c>
    </row>
    <row r="244" spans="2:65" s="1" customFormat="1" ht="16.5" customHeight="1">
      <c r="B244" s="40"/>
      <c r="C244" s="187" t="s">
        <v>330</v>
      </c>
      <c r="D244" s="187" t="s">
        <v>120</v>
      </c>
      <c r="E244" s="188" t="s">
        <v>331</v>
      </c>
      <c r="F244" s="189" t="s">
        <v>332</v>
      </c>
      <c r="G244" s="190" t="s">
        <v>254</v>
      </c>
      <c r="H244" s="191">
        <v>169.94</v>
      </c>
      <c r="I244" s="192"/>
      <c r="J244" s="193">
        <f>ROUND(I244*H244,2)</f>
        <v>0</v>
      </c>
      <c r="K244" s="189" t="s">
        <v>124</v>
      </c>
      <c r="L244" s="60"/>
      <c r="M244" s="194" t="s">
        <v>23</v>
      </c>
      <c r="N244" s="195" t="s">
        <v>44</v>
      </c>
      <c r="O244" s="41"/>
      <c r="P244" s="196">
        <f>O244*H244</f>
        <v>0</v>
      </c>
      <c r="Q244" s="196">
        <v>9.0000000000000006E-5</v>
      </c>
      <c r="R244" s="196">
        <f>Q244*H244</f>
        <v>1.52946E-2</v>
      </c>
      <c r="S244" s="196">
        <v>0</v>
      </c>
      <c r="T244" s="197">
        <f>S244*H244</f>
        <v>0</v>
      </c>
      <c r="AR244" s="23" t="s">
        <v>125</v>
      </c>
      <c r="AT244" s="23" t="s">
        <v>120</v>
      </c>
      <c r="AU244" s="23" t="s">
        <v>81</v>
      </c>
      <c r="AY244" s="23" t="s">
        <v>118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23" t="s">
        <v>79</v>
      </c>
      <c r="BK244" s="198">
        <f>ROUND(I244*H244,2)</f>
        <v>0</v>
      </c>
      <c r="BL244" s="23" t="s">
        <v>125</v>
      </c>
      <c r="BM244" s="23" t="s">
        <v>333</v>
      </c>
    </row>
    <row r="245" spans="2:65" s="1" customFormat="1" ht="16.5" customHeight="1">
      <c r="B245" s="40"/>
      <c r="C245" s="187" t="s">
        <v>334</v>
      </c>
      <c r="D245" s="187" t="s">
        <v>120</v>
      </c>
      <c r="E245" s="188" t="s">
        <v>335</v>
      </c>
      <c r="F245" s="189" t="s">
        <v>336</v>
      </c>
      <c r="G245" s="190" t="s">
        <v>337</v>
      </c>
      <c r="H245" s="191">
        <v>1</v>
      </c>
      <c r="I245" s="192"/>
      <c r="J245" s="193">
        <f>ROUND(I245*H245,2)</f>
        <v>0</v>
      </c>
      <c r="K245" s="189" t="s">
        <v>23</v>
      </c>
      <c r="L245" s="60"/>
      <c r="M245" s="194" t="s">
        <v>23</v>
      </c>
      <c r="N245" s="195" t="s">
        <v>44</v>
      </c>
      <c r="O245" s="41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AR245" s="23" t="s">
        <v>125</v>
      </c>
      <c r="AT245" s="23" t="s">
        <v>120</v>
      </c>
      <c r="AU245" s="23" t="s">
        <v>81</v>
      </c>
      <c r="AY245" s="23" t="s">
        <v>118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23" t="s">
        <v>79</v>
      </c>
      <c r="BK245" s="198">
        <f>ROUND(I245*H245,2)</f>
        <v>0</v>
      </c>
      <c r="BL245" s="23" t="s">
        <v>125</v>
      </c>
      <c r="BM245" s="23" t="s">
        <v>338</v>
      </c>
    </row>
    <row r="246" spans="2:65" s="11" customFormat="1" ht="13.5">
      <c r="B246" s="202"/>
      <c r="C246" s="203"/>
      <c r="D246" s="199" t="s">
        <v>129</v>
      </c>
      <c r="E246" s="204" t="s">
        <v>23</v>
      </c>
      <c r="F246" s="205" t="s">
        <v>339</v>
      </c>
      <c r="G246" s="203"/>
      <c r="H246" s="206">
        <v>1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129</v>
      </c>
      <c r="AU246" s="212" t="s">
        <v>81</v>
      </c>
      <c r="AV246" s="11" t="s">
        <v>81</v>
      </c>
      <c r="AW246" s="11" t="s">
        <v>37</v>
      </c>
      <c r="AX246" s="11" t="s">
        <v>79</v>
      </c>
      <c r="AY246" s="212" t="s">
        <v>118</v>
      </c>
    </row>
    <row r="247" spans="2:65" s="1" customFormat="1" ht="16.5" customHeight="1">
      <c r="B247" s="40"/>
      <c r="C247" s="187" t="s">
        <v>340</v>
      </c>
      <c r="D247" s="187" t="s">
        <v>120</v>
      </c>
      <c r="E247" s="188" t="s">
        <v>341</v>
      </c>
      <c r="F247" s="189" t="s">
        <v>336</v>
      </c>
      <c r="G247" s="190" t="s">
        <v>342</v>
      </c>
      <c r="H247" s="191">
        <v>1</v>
      </c>
      <c r="I247" s="192"/>
      <c r="J247" s="193">
        <f>ROUND(I247*H247,2)</f>
        <v>0</v>
      </c>
      <c r="K247" s="189" t="s">
        <v>23</v>
      </c>
      <c r="L247" s="60"/>
      <c r="M247" s="194" t="s">
        <v>23</v>
      </c>
      <c r="N247" s="195" t="s">
        <v>44</v>
      </c>
      <c r="O247" s="41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AR247" s="23" t="s">
        <v>125</v>
      </c>
      <c r="AT247" s="23" t="s">
        <v>120</v>
      </c>
      <c r="AU247" s="23" t="s">
        <v>81</v>
      </c>
      <c r="AY247" s="23" t="s">
        <v>118</v>
      </c>
      <c r="BE247" s="198">
        <f>IF(N247="základní",J247,0)</f>
        <v>0</v>
      </c>
      <c r="BF247" s="198">
        <f>IF(N247="snížená",J247,0)</f>
        <v>0</v>
      </c>
      <c r="BG247" s="198">
        <f>IF(N247="zákl. přenesená",J247,0)</f>
        <v>0</v>
      </c>
      <c r="BH247" s="198">
        <f>IF(N247="sníž. přenesená",J247,0)</f>
        <v>0</v>
      </c>
      <c r="BI247" s="198">
        <f>IF(N247="nulová",J247,0)</f>
        <v>0</v>
      </c>
      <c r="BJ247" s="23" t="s">
        <v>79</v>
      </c>
      <c r="BK247" s="198">
        <f>ROUND(I247*H247,2)</f>
        <v>0</v>
      </c>
      <c r="BL247" s="23" t="s">
        <v>125</v>
      </c>
      <c r="BM247" s="23" t="s">
        <v>343</v>
      </c>
    </row>
    <row r="248" spans="2:65" s="11" customFormat="1" ht="13.5">
      <c r="B248" s="202"/>
      <c r="C248" s="203"/>
      <c r="D248" s="199" t="s">
        <v>129</v>
      </c>
      <c r="E248" s="204" t="s">
        <v>23</v>
      </c>
      <c r="F248" s="205" t="s">
        <v>344</v>
      </c>
      <c r="G248" s="203"/>
      <c r="H248" s="206">
        <v>1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129</v>
      </c>
      <c r="AU248" s="212" t="s">
        <v>81</v>
      </c>
      <c r="AV248" s="11" t="s">
        <v>81</v>
      </c>
      <c r="AW248" s="11" t="s">
        <v>37</v>
      </c>
      <c r="AX248" s="11" t="s">
        <v>79</v>
      </c>
      <c r="AY248" s="212" t="s">
        <v>118</v>
      </c>
    </row>
    <row r="249" spans="2:65" s="1" customFormat="1" ht="16.5" customHeight="1">
      <c r="B249" s="40"/>
      <c r="C249" s="235" t="s">
        <v>345</v>
      </c>
      <c r="D249" s="235" t="s">
        <v>218</v>
      </c>
      <c r="E249" s="236" t="s">
        <v>346</v>
      </c>
      <c r="F249" s="237" t="s">
        <v>347</v>
      </c>
      <c r="G249" s="238" t="s">
        <v>342</v>
      </c>
      <c r="H249" s="239">
        <v>1</v>
      </c>
      <c r="I249" s="240"/>
      <c r="J249" s="241">
        <f>ROUND(I249*H249,2)</f>
        <v>0</v>
      </c>
      <c r="K249" s="237" t="s">
        <v>23</v>
      </c>
      <c r="L249" s="242"/>
      <c r="M249" s="243" t="s">
        <v>23</v>
      </c>
      <c r="N249" s="244" t="s">
        <v>44</v>
      </c>
      <c r="O249" s="41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AR249" s="23" t="s">
        <v>222</v>
      </c>
      <c r="AT249" s="23" t="s">
        <v>218</v>
      </c>
      <c r="AU249" s="23" t="s">
        <v>81</v>
      </c>
      <c r="AY249" s="23" t="s">
        <v>118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23" t="s">
        <v>79</v>
      </c>
      <c r="BK249" s="198">
        <f>ROUND(I249*H249,2)</f>
        <v>0</v>
      </c>
      <c r="BL249" s="23" t="s">
        <v>125</v>
      </c>
      <c r="BM249" s="23" t="s">
        <v>348</v>
      </c>
    </row>
    <row r="250" spans="2:65" s="1" customFormat="1" ht="16.5" customHeight="1">
      <c r="B250" s="40"/>
      <c r="C250" s="187" t="s">
        <v>349</v>
      </c>
      <c r="D250" s="187" t="s">
        <v>120</v>
      </c>
      <c r="E250" s="188" t="s">
        <v>350</v>
      </c>
      <c r="F250" s="189" t="s">
        <v>351</v>
      </c>
      <c r="G250" s="190" t="s">
        <v>337</v>
      </c>
      <c r="H250" s="191">
        <v>1</v>
      </c>
      <c r="I250" s="192"/>
      <c r="J250" s="193">
        <f>ROUND(I250*H250,2)</f>
        <v>0</v>
      </c>
      <c r="K250" s="189" t="s">
        <v>23</v>
      </c>
      <c r="L250" s="60"/>
      <c r="M250" s="194" t="s">
        <v>23</v>
      </c>
      <c r="N250" s="195" t="s">
        <v>44</v>
      </c>
      <c r="O250" s="41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AR250" s="23" t="s">
        <v>125</v>
      </c>
      <c r="AT250" s="23" t="s">
        <v>120</v>
      </c>
      <c r="AU250" s="23" t="s">
        <v>81</v>
      </c>
      <c r="AY250" s="23" t="s">
        <v>118</v>
      </c>
      <c r="BE250" s="198">
        <f>IF(N250="základní",J250,0)</f>
        <v>0</v>
      </c>
      <c r="BF250" s="198">
        <f>IF(N250="snížená",J250,0)</f>
        <v>0</v>
      </c>
      <c r="BG250" s="198">
        <f>IF(N250="zákl. přenesená",J250,0)</f>
        <v>0</v>
      </c>
      <c r="BH250" s="198">
        <f>IF(N250="sníž. přenesená",J250,0)</f>
        <v>0</v>
      </c>
      <c r="BI250" s="198">
        <f>IF(N250="nulová",J250,0)</f>
        <v>0</v>
      </c>
      <c r="BJ250" s="23" t="s">
        <v>79</v>
      </c>
      <c r="BK250" s="198">
        <f>ROUND(I250*H250,2)</f>
        <v>0</v>
      </c>
      <c r="BL250" s="23" t="s">
        <v>125</v>
      </c>
      <c r="BM250" s="23" t="s">
        <v>352</v>
      </c>
    </row>
    <row r="251" spans="2:65" s="1" customFormat="1" ht="16.5" customHeight="1">
      <c r="B251" s="40"/>
      <c r="C251" s="235" t="s">
        <v>353</v>
      </c>
      <c r="D251" s="235" t="s">
        <v>218</v>
      </c>
      <c r="E251" s="236" t="s">
        <v>354</v>
      </c>
      <c r="F251" s="237" t="s">
        <v>355</v>
      </c>
      <c r="G251" s="238" t="s">
        <v>337</v>
      </c>
      <c r="H251" s="239">
        <v>1</v>
      </c>
      <c r="I251" s="240"/>
      <c r="J251" s="241">
        <f>ROUND(I251*H251,2)</f>
        <v>0</v>
      </c>
      <c r="K251" s="237" t="s">
        <v>23</v>
      </c>
      <c r="L251" s="242"/>
      <c r="M251" s="243" t="s">
        <v>23</v>
      </c>
      <c r="N251" s="244" t="s">
        <v>44</v>
      </c>
      <c r="O251" s="41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AR251" s="23" t="s">
        <v>222</v>
      </c>
      <c r="AT251" s="23" t="s">
        <v>218</v>
      </c>
      <c r="AU251" s="23" t="s">
        <v>81</v>
      </c>
      <c r="AY251" s="23" t="s">
        <v>118</v>
      </c>
      <c r="BE251" s="198">
        <f>IF(N251="základní",J251,0)</f>
        <v>0</v>
      </c>
      <c r="BF251" s="198">
        <f>IF(N251="snížená",J251,0)</f>
        <v>0</v>
      </c>
      <c r="BG251" s="198">
        <f>IF(N251="zákl. přenesená",J251,0)</f>
        <v>0</v>
      </c>
      <c r="BH251" s="198">
        <f>IF(N251="sníž. přenesená",J251,0)</f>
        <v>0</v>
      </c>
      <c r="BI251" s="198">
        <f>IF(N251="nulová",J251,0)</f>
        <v>0</v>
      </c>
      <c r="BJ251" s="23" t="s">
        <v>79</v>
      </c>
      <c r="BK251" s="198">
        <f>ROUND(I251*H251,2)</f>
        <v>0</v>
      </c>
      <c r="BL251" s="23" t="s">
        <v>125</v>
      </c>
      <c r="BM251" s="23" t="s">
        <v>356</v>
      </c>
    </row>
    <row r="252" spans="2:65" s="1" customFormat="1" ht="16.5" customHeight="1">
      <c r="B252" s="40"/>
      <c r="C252" s="187" t="s">
        <v>357</v>
      </c>
      <c r="D252" s="187" t="s">
        <v>120</v>
      </c>
      <c r="E252" s="188" t="s">
        <v>358</v>
      </c>
      <c r="F252" s="189" t="s">
        <v>359</v>
      </c>
      <c r="G252" s="190" t="s">
        <v>337</v>
      </c>
      <c r="H252" s="191">
        <v>1</v>
      </c>
      <c r="I252" s="192"/>
      <c r="J252" s="193">
        <f>ROUND(I252*H252,2)</f>
        <v>0</v>
      </c>
      <c r="K252" s="189" t="s">
        <v>23</v>
      </c>
      <c r="L252" s="60"/>
      <c r="M252" s="194" t="s">
        <v>23</v>
      </c>
      <c r="N252" s="195" t="s">
        <v>44</v>
      </c>
      <c r="O252" s="41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AR252" s="23" t="s">
        <v>125</v>
      </c>
      <c r="AT252" s="23" t="s">
        <v>120</v>
      </c>
      <c r="AU252" s="23" t="s">
        <v>81</v>
      </c>
      <c r="AY252" s="23" t="s">
        <v>118</v>
      </c>
      <c r="BE252" s="198">
        <f>IF(N252="základní",J252,0)</f>
        <v>0</v>
      </c>
      <c r="BF252" s="198">
        <f>IF(N252="snížená",J252,0)</f>
        <v>0</v>
      </c>
      <c r="BG252" s="198">
        <f>IF(N252="zákl. přenesená",J252,0)</f>
        <v>0</v>
      </c>
      <c r="BH252" s="198">
        <f>IF(N252="sníž. přenesená",J252,0)</f>
        <v>0</v>
      </c>
      <c r="BI252" s="198">
        <f>IF(N252="nulová",J252,0)</f>
        <v>0</v>
      </c>
      <c r="BJ252" s="23" t="s">
        <v>79</v>
      </c>
      <c r="BK252" s="198">
        <f>ROUND(I252*H252,2)</f>
        <v>0</v>
      </c>
      <c r="BL252" s="23" t="s">
        <v>125</v>
      </c>
      <c r="BM252" s="23" t="s">
        <v>360</v>
      </c>
    </row>
    <row r="253" spans="2:65" s="10" customFormat="1" ht="29.85" customHeight="1">
      <c r="B253" s="171"/>
      <c r="C253" s="172"/>
      <c r="D253" s="173" t="s">
        <v>72</v>
      </c>
      <c r="E253" s="185" t="s">
        <v>361</v>
      </c>
      <c r="F253" s="185" t="s">
        <v>362</v>
      </c>
      <c r="G253" s="172"/>
      <c r="H253" s="172"/>
      <c r="I253" s="175"/>
      <c r="J253" s="186">
        <f>BK253</f>
        <v>0</v>
      </c>
      <c r="K253" s="172"/>
      <c r="L253" s="177"/>
      <c r="M253" s="178"/>
      <c r="N253" s="179"/>
      <c r="O253" s="179"/>
      <c r="P253" s="180">
        <f>SUM(P254:P261)</f>
        <v>0</v>
      </c>
      <c r="Q253" s="179"/>
      <c r="R253" s="180">
        <f>SUM(R254:R261)</f>
        <v>0.29421000000000003</v>
      </c>
      <c r="S253" s="179"/>
      <c r="T253" s="181">
        <f>SUM(T254:T261)</f>
        <v>0</v>
      </c>
      <c r="AR253" s="182" t="s">
        <v>79</v>
      </c>
      <c r="AT253" s="183" t="s">
        <v>72</v>
      </c>
      <c r="AU253" s="183" t="s">
        <v>79</v>
      </c>
      <c r="AY253" s="182" t="s">
        <v>118</v>
      </c>
      <c r="BK253" s="184">
        <f>SUM(BK254:BK261)</f>
        <v>0</v>
      </c>
    </row>
    <row r="254" spans="2:65" s="1" customFormat="1" ht="25.5" customHeight="1">
      <c r="B254" s="40"/>
      <c r="C254" s="187" t="s">
        <v>363</v>
      </c>
      <c r="D254" s="187" t="s">
        <v>120</v>
      </c>
      <c r="E254" s="188" t="s">
        <v>364</v>
      </c>
      <c r="F254" s="189" t="s">
        <v>365</v>
      </c>
      <c r="G254" s="190" t="s">
        <v>243</v>
      </c>
      <c r="H254" s="191">
        <v>1</v>
      </c>
      <c r="I254" s="192"/>
      <c r="J254" s="193">
        <f>ROUND(I254*H254,2)</f>
        <v>0</v>
      </c>
      <c r="K254" s="189" t="s">
        <v>124</v>
      </c>
      <c r="L254" s="60"/>
      <c r="M254" s="194" t="s">
        <v>23</v>
      </c>
      <c r="N254" s="195" t="s">
        <v>44</v>
      </c>
      <c r="O254" s="41"/>
      <c r="P254" s="196">
        <f>O254*H254</f>
        <v>0</v>
      </c>
      <c r="Q254" s="196">
        <v>1.65E-3</v>
      </c>
      <c r="R254" s="196">
        <f>Q254*H254</f>
        <v>1.65E-3</v>
      </c>
      <c r="S254" s="196">
        <v>0</v>
      </c>
      <c r="T254" s="197">
        <f>S254*H254</f>
        <v>0</v>
      </c>
      <c r="AR254" s="23" t="s">
        <v>125</v>
      </c>
      <c r="AT254" s="23" t="s">
        <v>120</v>
      </c>
      <c r="AU254" s="23" t="s">
        <v>81</v>
      </c>
      <c r="AY254" s="23" t="s">
        <v>118</v>
      </c>
      <c r="BE254" s="198">
        <f>IF(N254="základní",J254,0)</f>
        <v>0</v>
      </c>
      <c r="BF254" s="198">
        <f>IF(N254="snížená",J254,0)</f>
        <v>0</v>
      </c>
      <c r="BG254" s="198">
        <f>IF(N254="zákl. přenesená",J254,0)</f>
        <v>0</v>
      </c>
      <c r="BH254" s="198">
        <f>IF(N254="sníž. přenesená",J254,0)</f>
        <v>0</v>
      </c>
      <c r="BI254" s="198">
        <f>IF(N254="nulová",J254,0)</f>
        <v>0</v>
      </c>
      <c r="BJ254" s="23" t="s">
        <v>79</v>
      </c>
      <c r="BK254" s="198">
        <f>ROUND(I254*H254,2)</f>
        <v>0</v>
      </c>
      <c r="BL254" s="23" t="s">
        <v>125</v>
      </c>
      <c r="BM254" s="23" t="s">
        <v>366</v>
      </c>
    </row>
    <row r="255" spans="2:65" s="1" customFormat="1" ht="148.5">
      <c r="B255" s="40"/>
      <c r="C255" s="62"/>
      <c r="D255" s="199" t="s">
        <v>127</v>
      </c>
      <c r="E255" s="62"/>
      <c r="F255" s="200" t="s">
        <v>367</v>
      </c>
      <c r="G255" s="62"/>
      <c r="H255" s="62"/>
      <c r="I255" s="158"/>
      <c r="J255" s="62"/>
      <c r="K255" s="62"/>
      <c r="L255" s="60"/>
      <c r="M255" s="201"/>
      <c r="N255" s="41"/>
      <c r="O255" s="41"/>
      <c r="P255" s="41"/>
      <c r="Q255" s="41"/>
      <c r="R255" s="41"/>
      <c r="S255" s="41"/>
      <c r="T255" s="77"/>
      <c r="AT255" s="23" t="s">
        <v>127</v>
      </c>
      <c r="AU255" s="23" t="s">
        <v>81</v>
      </c>
    </row>
    <row r="256" spans="2:65" s="1" customFormat="1" ht="16.5" customHeight="1">
      <c r="B256" s="40"/>
      <c r="C256" s="235" t="s">
        <v>368</v>
      </c>
      <c r="D256" s="235" t="s">
        <v>218</v>
      </c>
      <c r="E256" s="236" t="s">
        <v>369</v>
      </c>
      <c r="F256" s="237" t="s">
        <v>370</v>
      </c>
      <c r="G256" s="238" t="s">
        <v>249</v>
      </c>
      <c r="H256" s="239">
        <v>1</v>
      </c>
      <c r="I256" s="240"/>
      <c r="J256" s="241">
        <f>ROUND(I256*H256,2)</f>
        <v>0</v>
      </c>
      <c r="K256" s="237" t="s">
        <v>23</v>
      </c>
      <c r="L256" s="242"/>
      <c r="M256" s="243" t="s">
        <v>23</v>
      </c>
      <c r="N256" s="244" t="s">
        <v>44</v>
      </c>
      <c r="O256" s="41"/>
      <c r="P256" s="196">
        <f>O256*H256</f>
        <v>0</v>
      </c>
      <c r="Q256" s="196">
        <v>1.7000000000000001E-2</v>
      </c>
      <c r="R256" s="196">
        <f>Q256*H256</f>
        <v>1.7000000000000001E-2</v>
      </c>
      <c r="S256" s="196">
        <v>0</v>
      </c>
      <c r="T256" s="197">
        <f>S256*H256</f>
        <v>0</v>
      </c>
      <c r="AR256" s="23" t="s">
        <v>222</v>
      </c>
      <c r="AT256" s="23" t="s">
        <v>218</v>
      </c>
      <c r="AU256" s="23" t="s">
        <v>81</v>
      </c>
      <c r="AY256" s="23" t="s">
        <v>118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23" t="s">
        <v>79</v>
      </c>
      <c r="BK256" s="198">
        <f>ROUND(I256*H256,2)</f>
        <v>0</v>
      </c>
      <c r="BL256" s="23" t="s">
        <v>125</v>
      </c>
      <c r="BM256" s="23" t="s">
        <v>371</v>
      </c>
    </row>
    <row r="257" spans="2:65" s="1" customFormat="1" ht="16.5" customHeight="1">
      <c r="B257" s="40"/>
      <c r="C257" s="187" t="s">
        <v>372</v>
      </c>
      <c r="D257" s="187" t="s">
        <v>120</v>
      </c>
      <c r="E257" s="188" t="s">
        <v>373</v>
      </c>
      <c r="F257" s="189" t="s">
        <v>374</v>
      </c>
      <c r="G257" s="190" t="s">
        <v>243</v>
      </c>
      <c r="H257" s="191">
        <v>2</v>
      </c>
      <c r="I257" s="192"/>
      <c r="J257" s="193">
        <f>ROUND(I257*H257,2)</f>
        <v>0</v>
      </c>
      <c r="K257" s="189" t="s">
        <v>147</v>
      </c>
      <c r="L257" s="60"/>
      <c r="M257" s="194" t="s">
        <v>23</v>
      </c>
      <c r="N257" s="195" t="s">
        <v>44</v>
      </c>
      <c r="O257" s="41"/>
      <c r="P257" s="196">
        <f>O257*H257</f>
        <v>0</v>
      </c>
      <c r="Q257" s="196">
        <v>0.12303</v>
      </c>
      <c r="R257" s="196">
        <f>Q257*H257</f>
        <v>0.24606</v>
      </c>
      <c r="S257" s="196">
        <v>0</v>
      </c>
      <c r="T257" s="197">
        <f>S257*H257</f>
        <v>0</v>
      </c>
      <c r="AR257" s="23" t="s">
        <v>125</v>
      </c>
      <c r="AT257" s="23" t="s">
        <v>120</v>
      </c>
      <c r="AU257" s="23" t="s">
        <v>81</v>
      </c>
      <c r="AY257" s="23" t="s">
        <v>118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23" t="s">
        <v>79</v>
      </c>
      <c r="BK257" s="198">
        <f>ROUND(I257*H257,2)</f>
        <v>0</v>
      </c>
      <c r="BL257" s="23" t="s">
        <v>125</v>
      </c>
      <c r="BM257" s="23" t="s">
        <v>375</v>
      </c>
    </row>
    <row r="258" spans="2:65" s="1" customFormat="1" ht="40.5">
      <c r="B258" s="40"/>
      <c r="C258" s="62"/>
      <c r="D258" s="199" t="s">
        <v>127</v>
      </c>
      <c r="E258" s="62"/>
      <c r="F258" s="200" t="s">
        <v>376</v>
      </c>
      <c r="G258" s="62"/>
      <c r="H258" s="62"/>
      <c r="I258" s="158"/>
      <c r="J258" s="62"/>
      <c r="K258" s="62"/>
      <c r="L258" s="60"/>
      <c r="M258" s="201"/>
      <c r="N258" s="41"/>
      <c r="O258" s="41"/>
      <c r="P258" s="41"/>
      <c r="Q258" s="41"/>
      <c r="R258" s="41"/>
      <c r="S258" s="41"/>
      <c r="T258" s="77"/>
      <c r="AT258" s="23" t="s">
        <v>127</v>
      </c>
      <c r="AU258" s="23" t="s">
        <v>81</v>
      </c>
    </row>
    <row r="259" spans="2:65" s="1" customFormat="1" ht="25.5" customHeight="1">
      <c r="B259" s="40"/>
      <c r="C259" s="235" t="s">
        <v>377</v>
      </c>
      <c r="D259" s="235" t="s">
        <v>218</v>
      </c>
      <c r="E259" s="236" t="s">
        <v>378</v>
      </c>
      <c r="F259" s="237" t="s">
        <v>379</v>
      </c>
      <c r="G259" s="238" t="s">
        <v>249</v>
      </c>
      <c r="H259" s="239">
        <v>2</v>
      </c>
      <c r="I259" s="240"/>
      <c r="J259" s="241">
        <f>ROUND(I259*H259,2)</f>
        <v>0</v>
      </c>
      <c r="K259" s="237" t="s">
        <v>23</v>
      </c>
      <c r="L259" s="242"/>
      <c r="M259" s="243" t="s">
        <v>23</v>
      </c>
      <c r="N259" s="244" t="s">
        <v>44</v>
      </c>
      <c r="O259" s="41"/>
      <c r="P259" s="196">
        <f>O259*H259</f>
        <v>0</v>
      </c>
      <c r="Q259" s="196">
        <v>1.2E-2</v>
      </c>
      <c r="R259" s="196">
        <f>Q259*H259</f>
        <v>2.4E-2</v>
      </c>
      <c r="S259" s="196">
        <v>0</v>
      </c>
      <c r="T259" s="197">
        <f>S259*H259</f>
        <v>0</v>
      </c>
      <c r="AR259" s="23" t="s">
        <v>222</v>
      </c>
      <c r="AT259" s="23" t="s">
        <v>218</v>
      </c>
      <c r="AU259" s="23" t="s">
        <v>81</v>
      </c>
      <c r="AY259" s="23" t="s">
        <v>118</v>
      </c>
      <c r="BE259" s="198">
        <f>IF(N259="základní",J259,0)</f>
        <v>0</v>
      </c>
      <c r="BF259" s="198">
        <f>IF(N259="snížená",J259,0)</f>
        <v>0</v>
      </c>
      <c r="BG259" s="198">
        <f>IF(N259="zákl. přenesená",J259,0)</f>
        <v>0</v>
      </c>
      <c r="BH259" s="198">
        <f>IF(N259="sníž. přenesená",J259,0)</f>
        <v>0</v>
      </c>
      <c r="BI259" s="198">
        <f>IF(N259="nulová",J259,0)</f>
        <v>0</v>
      </c>
      <c r="BJ259" s="23" t="s">
        <v>79</v>
      </c>
      <c r="BK259" s="198">
        <f>ROUND(I259*H259,2)</f>
        <v>0</v>
      </c>
      <c r="BL259" s="23" t="s">
        <v>125</v>
      </c>
      <c r="BM259" s="23" t="s">
        <v>380</v>
      </c>
    </row>
    <row r="260" spans="2:65" s="1" customFormat="1" ht="16.5" customHeight="1">
      <c r="B260" s="40"/>
      <c r="C260" s="235" t="s">
        <v>381</v>
      </c>
      <c r="D260" s="235" t="s">
        <v>218</v>
      </c>
      <c r="E260" s="236" t="s">
        <v>382</v>
      </c>
      <c r="F260" s="237" t="s">
        <v>383</v>
      </c>
      <c r="G260" s="238" t="s">
        <v>249</v>
      </c>
      <c r="H260" s="239">
        <v>2</v>
      </c>
      <c r="I260" s="240"/>
      <c r="J260" s="241">
        <f>ROUND(I260*H260,2)</f>
        <v>0</v>
      </c>
      <c r="K260" s="237" t="s">
        <v>23</v>
      </c>
      <c r="L260" s="242"/>
      <c r="M260" s="243" t="s">
        <v>23</v>
      </c>
      <c r="N260" s="244" t="s">
        <v>44</v>
      </c>
      <c r="O260" s="41"/>
      <c r="P260" s="196">
        <f>O260*H260</f>
        <v>0</v>
      </c>
      <c r="Q260" s="196">
        <v>6.4999999999999997E-4</v>
      </c>
      <c r="R260" s="196">
        <f>Q260*H260</f>
        <v>1.2999999999999999E-3</v>
      </c>
      <c r="S260" s="196">
        <v>0</v>
      </c>
      <c r="T260" s="197">
        <f>S260*H260</f>
        <v>0</v>
      </c>
      <c r="AR260" s="23" t="s">
        <v>222</v>
      </c>
      <c r="AT260" s="23" t="s">
        <v>218</v>
      </c>
      <c r="AU260" s="23" t="s">
        <v>81</v>
      </c>
      <c r="AY260" s="23" t="s">
        <v>118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23" t="s">
        <v>79</v>
      </c>
      <c r="BK260" s="198">
        <f>ROUND(I260*H260,2)</f>
        <v>0</v>
      </c>
      <c r="BL260" s="23" t="s">
        <v>125</v>
      </c>
      <c r="BM260" s="23" t="s">
        <v>384</v>
      </c>
    </row>
    <row r="261" spans="2:65" s="1" customFormat="1" ht="25.5" customHeight="1">
      <c r="B261" s="40"/>
      <c r="C261" s="235" t="s">
        <v>385</v>
      </c>
      <c r="D261" s="235" t="s">
        <v>218</v>
      </c>
      <c r="E261" s="236" t="s">
        <v>386</v>
      </c>
      <c r="F261" s="237" t="s">
        <v>387</v>
      </c>
      <c r="G261" s="238" t="s">
        <v>249</v>
      </c>
      <c r="H261" s="239">
        <v>1</v>
      </c>
      <c r="I261" s="240"/>
      <c r="J261" s="241">
        <f>ROUND(I261*H261,2)</f>
        <v>0</v>
      </c>
      <c r="K261" s="237" t="s">
        <v>23</v>
      </c>
      <c r="L261" s="242"/>
      <c r="M261" s="243" t="s">
        <v>23</v>
      </c>
      <c r="N261" s="244" t="s">
        <v>44</v>
      </c>
      <c r="O261" s="41"/>
      <c r="P261" s="196">
        <f>O261*H261</f>
        <v>0</v>
      </c>
      <c r="Q261" s="196">
        <v>4.1999999999999997E-3</v>
      </c>
      <c r="R261" s="196">
        <f>Q261*H261</f>
        <v>4.1999999999999997E-3</v>
      </c>
      <c r="S261" s="196">
        <v>0</v>
      </c>
      <c r="T261" s="197">
        <f>S261*H261</f>
        <v>0</v>
      </c>
      <c r="AR261" s="23" t="s">
        <v>222</v>
      </c>
      <c r="AT261" s="23" t="s">
        <v>218</v>
      </c>
      <c r="AU261" s="23" t="s">
        <v>81</v>
      </c>
      <c r="AY261" s="23" t="s">
        <v>118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23" t="s">
        <v>79</v>
      </c>
      <c r="BK261" s="198">
        <f>ROUND(I261*H261,2)</f>
        <v>0</v>
      </c>
      <c r="BL261" s="23" t="s">
        <v>125</v>
      </c>
      <c r="BM261" s="23" t="s">
        <v>388</v>
      </c>
    </row>
    <row r="262" spans="2:65" s="10" customFormat="1" ht="29.85" customHeight="1">
      <c r="B262" s="171"/>
      <c r="C262" s="172"/>
      <c r="D262" s="173" t="s">
        <v>72</v>
      </c>
      <c r="E262" s="185" t="s">
        <v>389</v>
      </c>
      <c r="F262" s="185" t="s">
        <v>390</v>
      </c>
      <c r="G262" s="172"/>
      <c r="H262" s="172"/>
      <c r="I262" s="175"/>
      <c r="J262" s="186">
        <f>BK262</f>
        <v>0</v>
      </c>
      <c r="K262" s="172"/>
      <c r="L262" s="177"/>
      <c r="M262" s="178"/>
      <c r="N262" s="179"/>
      <c r="O262" s="179"/>
      <c r="P262" s="180">
        <f>P263</f>
        <v>0</v>
      </c>
      <c r="Q262" s="179"/>
      <c r="R262" s="180">
        <f>R263</f>
        <v>0</v>
      </c>
      <c r="S262" s="179"/>
      <c r="T262" s="181">
        <f>T263</f>
        <v>0</v>
      </c>
      <c r="AR262" s="182" t="s">
        <v>79</v>
      </c>
      <c r="AT262" s="183" t="s">
        <v>72</v>
      </c>
      <c r="AU262" s="183" t="s">
        <v>79</v>
      </c>
      <c r="AY262" s="182" t="s">
        <v>118</v>
      </c>
      <c r="BK262" s="184">
        <f>BK263</f>
        <v>0</v>
      </c>
    </row>
    <row r="263" spans="2:65" s="1" customFormat="1" ht="38.25" customHeight="1">
      <c r="B263" s="40"/>
      <c r="C263" s="187" t="s">
        <v>391</v>
      </c>
      <c r="D263" s="187" t="s">
        <v>120</v>
      </c>
      <c r="E263" s="188" t="s">
        <v>392</v>
      </c>
      <c r="F263" s="189" t="s">
        <v>393</v>
      </c>
      <c r="G263" s="190" t="s">
        <v>221</v>
      </c>
      <c r="H263" s="191">
        <v>4.96</v>
      </c>
      <c r="I263" s="192"/>
      <c r="J263" s="193">
        <f>ROUND(I263*H263,2)</f>
        <v>0</v>
      </c>
      <c r="K263" s="189" t="s">
        <v>147</v>
      </c>
      <c r="L263" s="60"/>
      <c r="M263" s="194" t="s">
        <v>23</v>
      </c>
      <c r="N263" s="195" t="s">
        <v>44</v>
      </c>
      <c r="O263" s="41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AR263" s="23" t="s">
        <v>125</v>
      </c>
      <c r="AT263" s="23" t="s">
        <v>120</v>
      </c>
      <c r="AU263" s="23" t="s">
        <v>81</v>
      </c>
      <c r="AY263" s="23" t="s">
        <v>118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23" t="s">
        <v>79</v>
      </c>
      <c r="BK263" s="198">
        <f>ROUND(I263*H263,2)</f>
        <v>0</v>
      </c>
      <c r="BL263" s="23" t="s">
        <v>125</v>
      </c>
      <c r="BM263" s="23" t="s">
        <v>394</v>
      </c>
    </row>
    <row r="264" spans="2:65" s="10" customFormat="1" ht="37.35" customHeight="1">
      <c r="B264" s="171"/>
      <c r="C264" s="172"/>
      <c r="D264" s="173" t="s">
        <v>72</v>
      </c>
      <c r="E264" s="174" t="s">
        <v>395</v>
      </c>
      <c r="F264" s="174" t="s">
        <v>396</v>
      </c>
      <c r="G264" s="172"/>
      <c r="H264" s="172"/>
      <c r="I264" s="175"/>
      <c r="J264" s="176">
        <f>BK264</f>
        <v>0</v>
      </c>
      <c r="K264" s="172"/>
      <c r="L264" s="177"/>
      <c r="M264" s="178"/>
      <c r="N264" s="179"/>
      <c r="O264" s="179"/>
      <c r="P264" s="180">
        <f>P265</f>
        <v>0</v>
      </c>
      <c r="Q264" s="179"/>
      <c r="R264" s="180">
        <f>R265</f>
        <v>0</v>
      </c>
      <c r="S264" s="179"/>
      <c r="T264" s="181">
        <f>T265</f>
        <v>0</v>
      </c>
      <c r="AR264" s="182" t="s">
        <v>125</v>
      </c>
      <c r="AT264" s="183" t="s">
        <v>72</v>
      </c>
      <c r="AU264" s="183" t="s">
        <v>73</v>
      </c>
      <c r="AY264" s="182" t="s">
        <v>118</v>
      </c>
      <c r="BK264" s="184">
        <f>BK265</f>
        <v>0</v>
      </c>
    </row>
    <row r="265" spans="2:65" s="1" customFormat="1" ht="16.5" customHeight="1">
      <c r="B265" s="40"/>
      <c r="C265" s="187" t="s">
        <v>397</v>
      </c>
      <c r="D265" s="187" t="s">
        <v>120</v>
      </c>
      <c r="E265" s="188" t="s">
        <v>398</v>
      </c>
      <c r="F265" s="189" t="s">
        <v>399</v>
      </c>
      <c r="G265" s="190" t="s">
        <v>400</v>
      </c>
      <c r="H265" s="191">
        <v>2</v>
      </c>
      <c r="I265" s="192"/>
      <c r="J265" s="193">
        <f>ROUND(I265*H265,2)</f>
        <v>0</v>
      </c>
      <c r="K265" s="189" t="s">
        <v>23</v>
      </c>
      <c r="L265" s="60"/>
      <c r="M265" s="194" t="s">
        <v>23</v>
      </c>
      <c r="N265" s="245" t="s">
        <v>44</v>
      </c>
      <c r="O265" s="246"/>
      <c r="P265" s="247">
        <f>O265*H265</f>
        <v>0</v>
      </c>
      <c r="Q265" s="247">
        <v>0</v>
      </c>
      <c r="R265" s="247">
        <f>Q265*H265</f>
        <v>0</v>
      </c>
      <c r="S265" s="247">
        <v>0</v>
      </c>
      <c r="T265" s="248">
        <f>S265*H265</f>
        <v>0</v>
      </c>
      <c r="AR265" s="23" t="s">
        <v>401</v>
      </c>
      <c r="AT265" s="23" t="s">
        <v>120</v>
      </c>
      <c r="AU265" s="23" t="s">
        <v>79</v>
      </c>
      <c r="AY265" s="23" t="s">
        <v>118</v>
      </c>
      <c r="BE265" s="198">
        <f>IF(N265="základní",J265,0)</f>
        <v>0</v>
      </c>
      <c r="BF265" s="198">
        <f>IF(N265="snížená",J265,0)</f>
        <v>0</v>
      </c>
      <c r="BG265" s="198">
        <f>IF(N265="zákl. přenesená",J265,0)</f>
        <v>0</v>
      </c>
      <c r="BH265" s="198">
        <f>IF(N265="sníž. přenesená",J265,0)</f>
        <v>0</v>
      </c>
      <c r="BI265" s="198">
        <f>IF(N265="nulová",J265,0)</f>
        <v>0</v>
      </c>
      <c r="BJ265" s="23" t="s">
        <v>79</v>
      </c>
      <c r="BK265" s="198">
        <f>ROUND(I265*H265,2)</f>
        <v>0</v>
      </c>
      <c r="BL265" s="23" t="s">
        <v>401</v>
      </c>
      <c r="BM265" s="23" t="s">
        <v>402</v>
      </c>
    </row>
    <row r="266" spans="2:65" s="1" customFormat="1" ht="6.95" customHeight="1">
      <c r="B266" s="55"/>
      <c r="C266" s="56"/>
      <c r="D266" s="56"/>
      <c r="E266" s="56"/>
      <c r="F266" s="56"/>
      <c r="G266" s="56"/>
      <c r="H266" s="56"/>
      <c r="I266" s="134"/>
      <c r="J266" s="56"/>
      <c r="K266" s="56"/>
      <c r="L266" s="60"/>
    </row>
  </sheetData>
  <sheetProtection algorithmName="SHA-512" hashValue="/Lc4v0oUYy/6eBR82b8oEofTBIzQZIJrqJkcm3+S4T7WE1RW2gTAVsyimXS1tUVIQycwuYi6oJOOt7pG4njObw==" saltValue="dd7leWCJWoDximhSw04HbZoSxngHYN4pGp+Uy6eGp3HVHfJo0E69Xid0HOqF4cYfxNhjggSsnssCS1KVCZAw7g==" spinCount="100000" sheet="1" objects="1" scenarios="1" formatColumns="0" formatRows="0" autoFilter="0"/>
  <autoFilter ref="C82:K265" xr:uid="{00000000-0009-0000-0000-000001000000}"/>
  <mergeCells count="10">
    <mergeCell ref="J51:J52"/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2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ht="37.5" customHeight="1"/>
    <row r="2" spans="2:1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4" customFormat="1" ht="45" customHeight="1">
      <c r="B3" s="253"/>
      <c r="C3" s="377" t="s">
        <v>403</v>
      </c>
      <c r="D3" s="377"/>
      <c r="E3" s="377"/>
      <c r="F3" s="377"/>
      <c r="G3" s="377"/>
      <c r="H3" s="377"/>
      <c r="I3" s="377"/>
      <c r="J3" s="377"/>
      <c r="K3" s="254"/>
    </row>
    <row r="4" spans="2:11" ht="25.5" customHeight="1">
      <c r="B4" s="255"/>
      <c r="C4" s="381" t="s">
        <v>404</v>
      </c>
      <c r="D4" s="381"/>
      <c r="E4" s="381"/>
      <c r="F4" s="381"/>
      <c r="G4" s="381"/>
      <c r="H4" s="381"/>
      <c r="I4" s="381"/>
      <c r="J4" s="381"/>
      <c r="K4" s="256"/>
    </row>
    <row r="5" spans="2:1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ht="15" customHeight="1">
      <c r="B6" s="255"/>
      <c r="C6" s="379" t="s">
        <v>405</v>
      </c>
      <c r="D6" s="379"/>
      <c r="E6" s="379"/>
      <c r="F6" s="379"/>
      <c r="G6" s="379"/>
      <c r="H6" s="379"/>
      <c r="I6" s="379"/>
      <c r="J6" s="379"/>
      <c r="K6" s="256"/>
    </row>
    <row r="7" spans="2:11" ht="15" customHeight="1">
      <c r="B7" s="259"/>
      <c r="C7" s="379" t="s">
        <v>406</v>
      </c>
      <c r="D7" s="379"/>
      <c r="E7" s="379"/>
      <c r="F7" s="379"/>
      <c r="G7" s="379"/>
      <c r="H7" s="379"/>
      <c r="I7" s="379"/>
      <c r="J7" s="379"/>
      <c r="K7" s="256"/>
    </row>
    <row r="8" spans="2:1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ht="15" customHeight="1">
      <c r="B9" s="259"/>
      <c r="C9" s="379" t="s">
        <v>407</v>
      </c>
      <c r="D9" s="379"/>
      <c r="E9" s="379"/>
      <c r="F9" s="379"/>
      <c r="G9" s="379"/>
      <c r="H9" s="379"/>
      <c r="I9" s="379"/>
      <c r="J9" s="379"/>
      <c r="K9" s="256"/>
    </row>
    <row r="10" spans="2:11" ht="15" customHeight="1">
      <c r="B10" s="259"/>
      <c r="C10" s="258"/>
      <c r="D10" s="379" t="s">
        <v>408</v>
      </c>
      <c r="E10" s="379"/>
      <c r="F10" s="379"/>
      <c r="G10" s="379"/>
      <c r="H10" s="379"/>
      <c r="I10" s="379"/>
      <c r="J10" s="379"/>
      <c r="K10" s="256"/>
    </row>
    <row r="11" spans="2:11" ht="15" customHeight="1">
      <c r="B11" s="259"/>
      <c r="C11" s="260"/>
      <c r="D11" s="379" t="s">
        <v>409</v>
      </c>
      <c r="E11" s="379"/>
      <c r="F11" s="379"/>
      <c r="G11" s="379"/>
      <c r="H11" s="379"/>
      <c r="I11" s="379"/>
      <c r="J11" s="379"/>
      <c r="K11" s="256"/>
    </row>
    <row r="12" spans="2:11" ht="12.75" customHeight="1">
      <c r="B12" s="259"/>
      <c r="C12" s="260"/>
      <c r="D12" s="260"/>
      <c r="E12" s="260"/>
      <c r="F12" s="260"/>
      <c r="G12" s="260"/>
      <c r="H12" s="260"/>
      <c r="I12" s="260"/>
      <c r="J12" s="260"/>
      <c r="K12" s="256"/>
    </row>
    <row r="13" spans="2:11" ht="15" customHeight="1">
      <c r="B13" s="259"/>
      <c r="C13" s="260"/>
      <c r="D13" s="379" t="s">
        <v>410</v>
      </c>
      <c r="E13" s="379"/>
      <c r="F13" s="379"/>
      <c r="G13" s="379"/>
      <c r="H13" s="379"/>
      <c r="I13" s="379"/>
      <c r="J13" s="379"/>
      <c r="K13" s="256"/>
    </row>
    <row r="14" spans="2:11" ht="15" customHeight="1">
      <c r="B14" s="259"/>
      <c r="C14" s="260"/>
      <c r="D14" s="379" t="s">
        <v>411</v>
      </c>
      <c r="E14" s="379"/>
      <c r="F14" s="379"/>
      <c r="G14" s="379"/>
      <c r="H14" s="379"/>
      <c r="I14" s="379"/>
      <c r="J14" s="379"/>
      <c r="K14" s="256"/>
    </row>
    <row r="15" spans="2:11" ht="15" customHeight="1">
      <c r="B15" s="259"/>
      <c r="C15" s="260"/>
      <c r="D15" s="379" t="s">
        <v>412</v>
      </c>
      <c r="E15" s="379"/>
      <c r="F15" s="379"/>
      <c r="G15" s="379"/>
      <c r="H15" s="379"/>
      <c r="I15" s="379"/>
      <c r="J15" s="379"/>
      <c r="K15" s="256"/>
    </row>
    <row r="16" spans="2:11" ht="15" customHeight="1">
      <c r="B16" s="259"/>
      <c r="C16" s="260"/>
      <c r="D16" s="260"/>
      <c r="E16" s="261" t="s">
        <v>78</v>
      </c>
      <c r="F16" s="379" t="s">
        <v>413</v>
      </c>
      <c r="G16" s="379"/>
      <c r="H16" s="379"/>
      <c r="I16" s="379"/>
      <c r="J16" s="379"/>
      <c r="K16" s="256"/>
    </row>
    <row r="17" spans="2:11" ht="15" customHeight="1">
      <c r="B17" s="259"/>
      <c r="C17" s="260"/>
      <c r="D17" s="260"/>
      <c r="E17" s="261" t="s">
        <v>414</v>
      </c>
      <c r="F17" s="379" t="s">
        <v>415</v>
      </c>
      <c r="G17" s="379"/>
      <c r="H17" s="379"/>
      <c r="I17" s="379"/>
      <c r="J17" s="379"/>
      <c r="K17" s="256"/>
    </row>
    <row r="18" spans="2:11" ht="15" customHeight="1">
      <c r="B18" s="259"/>
      <c r="C18" s="260"/>
      <c r="D18" s="260"/>
      <c r="E18" s="261" t="s">
        <v>416</v>
      </c>
      <c r="F18" s="379" t="s">
        <v>417</v>
      </c>
      <c r="G18" s="379"/>
      <c r="H18" s="379"/>
      <c r="I18" s="379"/>
      <c r="J18" s="379"/>
      <c r="K18" s="256"/>
    </row>
    <row r="19" spans="2:11" ht="15" customHeight="1">
      <c r="B19" s="259"/>
      <c r="C19" s="260"/>
      <c r="D19" s="260"/>
      <c r="E19" s="261" t="s">
        <v>418</v>
      </c>
      <c r="F19" s="379" t="s">
        <v>419</v>
      </c>
      <c r="G19" s="379"/>
      <c r="H19" s="379"/>
      <c r="I19" s="379"/>
      <c r="J19" s="379"/>
      <c r="K19" s="256"/>
    </row>
    <row r="20" spans="2:11" ht="15" customHeight="1">
      <c r="B20" s="259"/>
      <c r="C20" s="260"/>
      <c r="D20" s="260"/>
      <c r="E20" s="261" t="s">
        <v>395</v>
      </c>
      <c r="F20" s="379" t="s">
        <v>396</v>
      </c>
      <c r="G20" s="379"/>
      <c r="H20" s="379"/>
      <c r="I20" s="379"/>
      <c r="J20" s="379"/>
      <c r="K20" s="256"/>
    </row>
    <row r="21" spans="2:11" ht="15" customHeight="1">
      <c r="B21" s="259"/>
      <c r="C21" s="260"/>
      <c r="D21" s="260"/>
      <c r="E21" s="261" t="s">
        <v>420</v>
      </c>
      <c r="F21" s="379" t="s">
        <v>421</v>
      </c>
      <c r="G21" s="379"/>
      <c r="H21" s="379"/>
      <c r="I21" s="379"/>
      <c r="J21" s="379"/>
      <c r="K21" s="256"/>
    </row>
    <row r="22" spans="2:11" ht="12.75" customHeight="1">
      <c r="B22" s="259"/>
      <c r="C22" s="260"/>
      <c r="D22" s="260"/>
      <c r="E22" s="260"/>
      <c r="F22" s="260"/>
      <c r="G22" s="260"/>
      <c r="H22" s="260"/>
      <c r="I22" s="260"/>
      <c r="J22" s="260"/>
      <c r="K22" s="256"/>
    </row>
    <row r="23" spans="2:11" ht="15" customHeight="1">
      <c r="B23" s="259"/>
      <c r="C23" s="379" t="s">
        <v>422</v>
      </c>
      <c r="D23" s="379"/>
      <c r="E23" s="379"/>
      <c r="F23" s="379"/>
      <c r="G23" s="379"/>
      <c r="H23" s="379"/>
      <c r="I23" s="379"/>
      <c r="J23" s="379"/>
      <c r="K23" s="256"/>
    </row>
    <row r="24" spans="2:11" ht="15" customHeight="1">
      <c r="B24" s="259"/>
      <c r="C24" s="379" t="s">
        <v>423</v>
      </c>
      <c r="D24" s="379"/>
      <c r="E24" s="379"/>
      <c r="F24" s="379"/>
      <c r="G24" s="379"/>
      <c r="H24" s="379"/>
      <c r="I24" s="379"/>
      <c r="J24" s="379"/>
      <c r="K24" s="256"/>
    </row>
    <row r="25" spans="2:11" ht="15" customHeight="1">
      <c r="B25" s="259"/>
      <c r="C25" s="258"/>
      <c r="D25" s="379" t="s">
        <v>424</v>
      </c>
      <c r="E25" s="379"/>
      <c r="F25" s="379"/>
      <c r="G25" s="379"/>
      <c r="H25" s="379"/>
      <c r="I25" s="379"/>
      <c r="J25" s="379"/>
      <c r="K25" s="256"/>
    </row>
    <row r="26" spans="2:11" ht="15" customHeight="1">
      <c r="B26" s="259"/>
      <c r="C26" s="260"/>
      <c r="D26" s="379" t="s">
        <v>425</v>
      </c>
      <c r="E26" s="379"/>
      <c r="F26" s="379"/>
      <c r="G26" s="379"/>
      <c r="H26" s="379"/>
      <c r="I26" s="379"/>
      <c r="J26" s="379"/>
      <c r="K26" s="256"/>
    </row>
    <row r="27" spans="2:11" ht="12.75" customHeight="1">
      <c r="B27" s="259"/>
      <c r="C27" s="260"/>
      <c r="D27" s="260"/>
      <c r="E27" s="260"/>
      <c r="F27" s="260"/>
      <c r="G27" s="260"/>
      <c r="H27" s="260"/>
      <c r="I27" s="260"/>
      <c r="J27" s="260"/>
      <c r="K27" s="256"/>
    </row>
    <row r="28" spans="2:11" ht="15" customHeight="1">
      <c r="B28" s="259"/>
      <c r="C28" s="260"/>
      <c r="D28" s="379" t="s">
        <v>426</v>
      </c>
      <c r="E28" s="379"/>
      <c r="F28" s="379"/>
      <c r="G28" s="379"/>
      <c r="H28" s="379"/>
      <c r="I28" s="379"/>
      <c r="J28" s="379"/>
      <c r="K28" s="256"/>
    </row>
    <row r="29" spans="2:11" ht="15" customHeight="1">
      <c r="B29" s="259"/>
      <c r="C29" s="260"/>
      <c r="D29" s="379" t="s">
        <v>427</v>
      </c>
      <c r="E29" s="379"/>
      <c r="F29" s="379"/>
      <c r="G29" s="379"/>
      <c r="H29" s="379"/>
      <c r="I29" s="379"/>
      <c r="J29" s="379"/>
      <c r="K29" s="256"/>
    </row>
    <row r="30" spans="2:11" ht="12.75" customHeight="1">
      <c r="B30" s="259"/>
      <c r="C30" s="260"/>
      <c r="D30" s="260"/>
      <c r="E30" s="260"/>
      <c r="F30" s="260"/>
      <c r="G30" s="260"/>
      <c r="H30" s="260"/>
      <c r="I30" s="260"/>
      <c r="J30" s="260"/>
      <c r="K30" s="256"/>
    </row>
    <row r="31" spans="2:11" ht="15" customHeight="1">
      <c r="B31" s="259"/>
      <c r="C31" s="260"/>
      <c r="D31" s="379" t="s">
        <v>428</v>
      </c>
      <c r="E31" s="379"/>
      <c r="F31" s="379"/>
      <c r="G31" s="379"/>
      <c r="H31" s="379"/>
      <c r="I31" s="379"/>
      <c r="J31" s="379"/>
      <c r="K31" s="256"/>
    </row>
    <row r="32" spans="2:11" ht="15" customHeight="1">
      <c r="B32" s="259"/>
      <c r="C32" s="260"/>
      <c r="D32" s="379" t="s">
        <v>429</v>
      </c>
      <c r="E32" s="379"/>
      <c r="F32" s="379"/>
      <c r="G32" s="379"/>
      <c r="H32" s="379"/>
      <c r="I32" s="379"/>
      <c r="J32" s="379"/>
      <c r="K32" s="256"/>
    </row>
    <row r="33" spans="2:11" ht="15" customHeight="1">
      <c r="B33" s="259"/>
      <c r="C33" s="260"/>
      <c r="D33" s="379" t="s">
        <v>430</v>
      </c>
      <c r="E33" s="379"/>
      <c r="F33" s="379"/>
      <c r="G33" s="379"/>
      <c r="H33" s="379"/>
      <c r="I33" s="379"/>
      <c r="J33" s="379"/>
      <c r="K33" s="256"/>
    </row>
    <row r="34" spans="2:11" ht="15" customHeight="1">
      <c r="B34" s="259"/>
      <c r="C34" s="260"/>
      <c r="D34" s="258"/>
      <c r="E34" s="262" t="s">
        <v>103</v>
      </c>
      <c r="F34" s="258"/>
      <c r="G34" s="379" t="s">
        <v>431</v>
      </c>
      <c r="H34" s="379"/>
      <c r="I34" s="379"/>
      <c r="J34" s="379"/>
      <c r="K34" s="256"/>
    </row>
    <row r="35" spans="2:11" ht="30.75" customHeight="1">
      <c r="B35" s="259"/>
      <c r="C35" s="260"/>
      <c r="D35" s="258"/>
      <c r="E35" s="262" t="s">
        <v>432</v>
      </c>
      <c r="F35" s="258"/>
      <c r="G35" s="379" t="s">
        <v>433</v>
      </c>
      <c r="H35" s="379"/>
      <c r="I35" s="379"/>
      <c r="J35" s="379"/>
      <c r="K35" s="256"/>
    </row>
    <row r="36" spans="2:11" ht="15" customHeight="1">
      <c r="B36" s="259"/>
      <c r="C36" s="260"/>
      <c r="D36" s="258"/>
      <c r="E36" s="262" t="s">
        <v>54</v>
      </c>
      <c r="F36" s="258"/>
      <c r="G36" s="379" t="s">
        <v>434</v>
      </c>
      <c r="H36" s="379"/>
      <c r="I36" s="379"/>
      <c r="J36" s="379"/>
      <c r="K36" s="256"/>
    </row>
    <row r="37" spans="2:11" ht="15" customHeight="1">
      <c r="B37" s="259"/>
      <c r="C37" s="260"/>
      <c r="D37" s="258"/>
      <c r="E37" s="262" t="s">
        <v>104</v>
      </c>
      <c r="F37" s="258"/>
      <c r="G37" s="379" t="s">
        <v>435</v>
      </c>
      <c r="H37" s="379"/>
      <c r="I37" s="379"/>
      <c r="J37" s="379"/>
      <c r="K37" s="256"/>
    </row>
    <row r="38" spans="2:11" ht="15" customHeight="1">
      <c r="B38" s="259"/>
      <c r="C38" s="260"/>
      <c r="D38" s="258"/>
      <c r="E38" s="262" t="s">
        <v>105</v>
      </c>
      <c r="F38" s="258"/>
      <c r="G38" s="379" t="s">
        <v>436</v>
      </c>
      <c r="H38" s="379"/>
      <c r="I38" s="379"/>
      <c r="J38" s="379"/>
      <c r="K38" s="256"/>
    </row>
    <row r="39" spans="2:11" ht="15" customHeight="1">
      <c r="B39" s="259"/>
      <c r="C39" s="260"/>
      <c r="D39" s="258"/>
      <c r="E39" s="262" t="s">
        <v>106</v>
      </c>
      <c r="F39" s="258"/>
      <c r="G39" s="379" t="s">
        <v>437</v>
      </c>
      <c r="H39" s="379"/>
      <c r="I39" s="379"/>
      <c r="J39" s="379"/>
      <c r="K39" s="256"/>
    </row>
    <row r="40" spans="2:11" ht="15" customHeight="1">
      <c r="B40" s="259"/>
      <c r="C40" s="260"/>
      <c r="D40" s="258"/>
      <c r="E40" s="262" t="s">
        <v>438</v>
      </c>
      <c r="F40" s="258"/>
      <c r="G40" s="379" t="s">
        <v>439</v>
      </c>
      <c r="H40" s="379"/>
      <c r="I40" s="379"/>
      <c r="J40" s="379"/>
      <c r="K40" s="256"/>
    </row>
    <row r="41" spans="2:11" ht="15" customHeight="1">
      <c r="B41" s="259"/>
      <c r="C41" s="260"/>
      <c r="D41" s="258"/>
      <c r="E41" s="262"/>
      <c r="F41" s="258"/>
      <c r="G41" s="379" t="s">
        <v>440</v>
      </c>
      <c r="H41" s="379"/>
      <c r="I41" s="379"/>
      <c r="J41" s="379"/>
      <c r="K41" s="256"/>
    </row>
    <row r="42" spans="2:11" ht="15" customHeight="1">
      <c r="B42" s="259"/>
      <c r="C42" s="260"/>
      <c r="D42" s="258"/>
      <c r="E42" s="262" t="s">
        <v>441</v>
      </c>
      <c r="F42" s="258"/>
      <c r="G42" s="379" t="s">
        <v>442</v>
      </c>
      <c r="H42" s="379"/>
      <c r="I42" s="379"/>
      <c r="J42" s="379"/>
      <c r="K42" s="256"/>
    </row>
    <row r="43" spans="2:11" ht="15" customHeight="1">
      <c r="B43" s="259"/>
      <c r="C43" s="260"/>
      <c r="D43" s="258"/>
      <c r="E43" s="262" t="s">
        <v>108</v>
      </c>
      <c r="F43" s="258"/>
      <c r="G43" s="379" t="s">
        <v>443</v>
      </c>
      <c r="H43" s="379"/>
      <c r="I43" s="379"/>
      <c r="J43" s="379"/>
      <c r="K43" s="256"/>
    </row>
    <row r="44" spans="2:11" ht="12.75" customHeight="1">
      <c r="B44" s="259"/>
      <c r="C44" s="260"/>
      <c r="D44" s="258"/>
      <c r="E44" s="258"/>
      <c r="F44" s="258"/>
      <c r="G44" s="258"/>
      <c r="H44" s="258"/>
      <c r="I44" s="258"/>
      <c r="J44" s="258"/>
      <c r="K44" s="256"/>
    </row>
    <row r="45" spans="2:11" ht="15" customHeight="1">
      <c r="B45" s="259"/>
      <c r="C45" s="260"/>
      <c r="D45" s="379" t="s">
        <v>444</v>
      </c>
      <c r="E45" s="379"/>
      <c r="F45" s="379"/>
      <c r="G45" s="379"/>
      <c r="H45" s="379"/>
      <c r="I45" s="379"/>
      <c r="J45" s="379"/>
      <c r="K45" s="256"/>
    </row>
    <row r="46" spans="2:11" ht="15" customHeight="1">
      <c r="B46" s="259"/>
      <c r="C46" s="260"/>
      <c r="D46" s="260"/>
      <c r="E46" s="379" t="s">
        <v>445</v>
      </c>
      <c r="F46" s="379"/>
      <c r="G46" s="379"/>
      <c r="H46" s="379"/>
      <c r="I46" s="379"/>
      <c r="J46" s="379"/>
      <c r="K46" s="256"/>
    </row>
    <row r="47" spans="2:11" ht="15" customHeight="1">
      <c r="B47" s="259"/>
      <c r="C47" s="260"/>
      <c r="D47" s="260"/>
      <c r="E47" s="379" t="s">
        <v>446</v>
      </c>
      <c r="F47" s="379"/>
      <c r="G47" s="379"/>
      <c r="H47" s="379"/>
      <c r="I47" s="379"/>
      <c r="J47" s="379"/>
      <c r="K47" s="256"/>
    </row>
    <row r="48" spans="2:11" ht="15" customHeight="1">
      <c r="B48" s="259"/>
      <c r="C48" s="260"/>
      <c r="D48" s="260"/>
      <c r="E48" s="379" t="s">
        <v>447</v>
      </c>
      <c r="F48" s="379"/>
      <c r="G48" s="379"/>
      <c r="H48" s="379"/>
      <c r="I48" s="379"/>
      <c r="J48" s="379"/>
      <c r="K48" s="256"/>
    </row>
    <row r="49" spans="2:11" ht="15" customHeight="1">
      <c r="B49" s="259"/>
      <c r="C49" s="260"/>
      <c r="D49" s="379" t="s">
        <v>448</v>
      </c>
      <c r="E49" s="379"/>
      <c r="F49" s="379"/>
      <c r="G49" s="379"/>
      <c r="H49" s="379"/>
      <c r="I49" s="379"/>
      <c r="J49" s="379"/>
      <c r="K49" s="256"/>
    </row>
    <row r="50" spans="2:11" ht="25.5" customHeight="1">
      <c r="B50" s="255"/>
      <c r="C50" s="381" t="s">
        <v>449</v>
      </c>
      <c r="D50" s="381"/>
      <c r="E50" s="381"/>
      <c r="F50" s="381"/>
      <c r="G50" s="381"/>
      <c r="H50" s="381"/>
      <c r="I50" s="381"/>
      <c r="J50" s="381"/>
      <c r="K50" s="256"/>
    </row>
    <row r="51" spans="2:11" ht="5.25" customHeight="1">
      <c r="B51" s="255"/>
      <c r="C51" s="257"/>
      <c r="D51" s="257"/>
      <c r="E51" s="257"/>
      <c r="F51" s="257"/>
      <c r="G51" s="257"/>
      <c r="H51" s="257"/>
      <c r="I51" s="257"/>
      <c r="J51" s="257"/>
      <c r="K51" s="256"/>
    </row>
    <row r="52" spans="2:11" ht="15" customHeight="1">
      <c r="B52" s="255"/>
      <c r="C52" s="379" t="s">
        <v>450</v>
      </c>
      <c r="D52" s="379"/>
      <c r="E52" s="379"/>
      <c r="F52" s="379"/>
      <c r="G52" s="379"/>
      <c r="H52" s="379"/>
      <c r="I52" s="379"/>
      <c r="J52" s="379"/>
      <c r="K52" s="256"/>
    </row>
    <row r="53" spans="2:11" ht="15" customHeight="1">
      <c r="B53" s="255"/>
      <c r="C53" s="379" t="s">
        <v>451</v>
      </c>
      <c r="D53" s="379"/>
      <c r="E53" s="379"/>
      <c r="F53" s="379"/>
      <c r="G53" s="379"/>
      <c r="H53" s="379"/>
      <c r="I53" s="379"/>
      <c r="J53" s="379"/>
      <c r="K53" s="256"/>
    </row>
    <row r="54" spans="2:11" ht="12.75" customHeight="1">
      <c r="B54" s="255"/>
      <c r="C54" s="258"/>
      <c r="D54" s="258"/>
      <c r="E54" s="258"/>
      <c r="F54" s="258"/>
      <c r="G54" s="258"/>
      <c r="H54" s="258"/>
      <c r="I54" s="258"/>
      <c r="J54" s="258"/>
      <c r="K54" s="256"/>
    </row>
    <row r="55" spans="2:11" ht="15" customHeight="1">
      <c r="B55" s="255"/>
      <c r="C55" s="379" t="s">
        <v>452</v>
      </c>
      <c r="D55" s="379"/>
      <c r="E55" s="379"/>
      <c r="F55" s="379"/>
      <c r="G55" s="379"/>
      <c r="H55" s="379"/>
      <c r="I55" s="379"/>
      <c r="J55" s="379"/>
      <c r="K55" s="256"/>
    </row>
    <row r="56" spans="2:11" ht="15" customHeight="1">
      <c r="B56" s="255"/>
      <c r="C56" s="260"/>
      <c r="D56" s="379" t="s">
        <v>453</v>
      </c>
      <c r="E56" s="379"/>
      <c r="F56" s="379"/>
      <c r="G56" s="379"/>
      <c r="H56" s="379"/>
      <c r="I56" s="379"/>
      <c r="J56" s="379"/>
      <c r="K56" s="256"/>
    </row>
    <row r="57" spans="2:11" ht="15" customHeight="1">
      <c r="B57" s="255"/>
      <c r="C57" s="260"/>
      <c r="D57" s="379" t="s">
        <v>454</v>
      </c>
      <c r="E57" s="379"/>
      <c r="F57" s="379"/>
      <c r="G57" s="379"/>
      <c r="H57" s="379"/>
      <c r="I57" s="379"/>
      <c r="J57" s="379"/>
      <c r="K57" s="256"/>
    </row>
    <row r="58" spans="2:11" ht="15" customHeight="1">
      <c r="B58" s="255"/>
      <c r="C58" s="260"/>
      <c r="D58" s="379" t="s">
        <v>455</v>
      </c>
      <c r="E58" s="379"/>
      <c r="F58" s="379"/>
      <c r="G58" s="379"/>
      <c r="H58" s="379"/>
      <c r="I58" s="379"/>
      <c r="J58" s="379"/>
      <c r="K58" s="256"/>
    </row>
    <row r="59" spans="2:11" ht="15" customHeight="1">
      <c r="B59" s="255"/>
      <c r="C59" s="260"/>
      <c r="D59" s="379" t="s">
        <v>456</v>
      </c>
      <c r="E59" s="379"/>
      <c r="F59" s="379"/>
      <c r="G59" s="379"/>
      <c r="H59" s="379"/>
      <c r="I59" s="379"/>
      <c r="J59" s="379"/>
      <c r="K59" s="256"/>
    </row>
    <row r="60" spans="2:11" ht="15" customHeight="1">
      <c r="B60" s="255"/>
      <c r="C60" s="260"/>
      <c r="D60" s="380" t="s">
        <v>457</v>
      </c>
      <c r="E60" s="380"/>
      <c r="F60" s="380"/>
      <c r="G60" s="380"/>
      <c r="H60" s="380"/>
      <c r="I60" s="380"/>
      <c r="J60" s="380"/>
      <c r="K60" s="256"/>
    </row>
    <row r="61" spans="2:11" ht="15" customHeight="1">
      <c r="B61" s="255"/>
      <c r="C61" s="260"/>
      <c r="D61" s="379" t="s">
        <v>458</v>
      </c>
      <c r="E61" s="379"/>
      <c r="F61" s="379"/>
      <c r="G61" s="379"/>
      <c r="H61" s="379"/>
      <c r="I61" s="379"/>
      <c r="J61" s="379"/>
      <c r="K61" s="256"/>
    </row>
    <row r="62" spans="2:11" ht="12.75" customHeight="1">
      <c r="B62" s="255"/>
      <c r="C62" s="260"/>
      <c r="D62" s="260"/>
      <c r="E62" s="263"/>
      <c r="F62" s="260"/>
      <c r="G62" s="260"/>
      <c r="H62" s="260"/>
      <c r="I62" s="260"/>
      <c r="J62" s="260"/>
      <c r="K62" s="256"/>
    </row>
    <row r="63" spans="2:11" ht="15" customHeight="1">
      <c r="B63" s="255"/>
      <c r="C63" s="260"/>
      <c r="D63" s="379" t="s">
        <v>459</v>
      </c>
      <c r="E63" s="379"/>
      <c r="F63" s="379"/>
      <c r="G63" s="379"/>
      <c r="H63" s="379"/>
      <c r="I63" s="379"/>
      <c r="J63" s="379"/>
      <c r="K63" s="256"/>
    </row>
    <row r="64" spans="2:11" ht="15" customHeight="1">
      <c r="B64" s="255"/>
      <c r="C64" s="260"/>
      <c r="D64" s="380" t="s">
        <v>460</v>
      </c>
      <c r="E64" s="380"/>
      <c r="F64" s="380"/>
      <c r="G64" s="380"/>
      <c r="H64" s="380"/>
      <c r="I64" s="380"/>
      <c r="J64" s="380"/>
      <c r="K64" s="256"/>
    </row>
    <row r="65" spans="2:11" ht="15" customHeight="1">
      <c r="B65" s="255"/>
      <c r="C65" s="260"/>
      <c r="D65" s="379" t="s">
        <v>461</v>
      </c>
      <c r="E65" s="379"/>
      <c r="F65" s="379"/>
      <c r="G65" s="379"/>
      <c r="H65" s="379"/>
      <c r="I65" s="379"/>
      <c r="J65" s="379"/>
      <c r="K65" s="256"/>
    </row>
    <row r="66" spans="2:11" ht="15" customHeight="1">
      <c r="B66" s="255"/>
      <c r="C66" s="260"/>
      <c r="D66" s="379" t="s">
        <v>462</v>
      </c>
      <c r="E66" s="379"/>
      <c r="F66" s="379"/>
      <c r="G66" s="379"/>
      <c r="H66" s="379"/>
      <c r="I66" s="379"/>
      <c r="J66" s="379"/>
      <c r="K66" s="256"/>
    </row>
    <row r="67" spans="2:11" ht="15" customHeight="1">
      <c r="B67" s="255"/>
      <c r="C67" s="260"/>
      <c r="D67" s="379" t="s">
        <v>463</v>
      </c>
      <c r="E67" s="379"/>
      <c r="F67" s="379"/>
      <c r="G67" s="379"/>
      <c r="H67" s="379"/>
      <c r="I67" s="379"/>
      <c r="J67" s="379"/>
      <c r="K67" s="256"/>
    </row>
    <row r="68" spans="2:11" ht="15" customHeight="1">
      <c r="B68" s="255"/>
      <c r="C68" s="260"/>
      <c r="D68" s="379" t="s">
        <v>464</v>
      </c>
      <c r="E68" s="379"/>
      <c r="F68" s="379"/>
      <c r="G68" s="379"/>
      <c r="H68" s="379"/>
      <c r="I68" s="379"/>
      <c r="J68" s="379"/>
      <c r="K68" s="256"/>
    </row>
    <row r="69" spans="2:11" ht="12.75" customHeight="1">
      <c r="B69" s="264"/>
      <c r="C69" s="265"/>
      <c r="D69" s="265"/>
      <c r="E69" s="265"/>
      <c r="F69" s="265"/>
      <c r="G69" s="265"/>
      <c r="H69" s="265"/>
      <c r="I69" s="265"/>
      <c r="J69" s="265"/>
      <c r="K69" s="266"/>
    </row>
    <row r="70" spans="2:11" ht="18.75" customHeight="1">
      <c r="B70" s="267"/>
      <c r="C70" s="267"/>
      <c r="D70" s="267"/>
      <c r="E70" s="267"/>
      <c r="F70" s="267"/>
      <c r="G70" s="267"/>
      <c r="H70" s="267"/>
      <c r="I70" s="267"/>
      <c r="J70" s="267"/>
      <c r="K70" s="268"/>
    </row>
    <row r="71" spans="2:11" ht="18.75" customHeight="1">
      <c r="B71" s="268"/>
      <c r="C71" s="268"/>
      <c r="D71" s="268"/>
      <c r="E71" s="268"/>
      <c r="F71" s="268"/>
      <c r="G71" s="268"/>
      <c r="H71" s="268"/>
      <c r="I71" s="268"/>
      <c r="J71" s="268"/>
      <c r="K71" s="268"/>
    </row>
    <row r="72" spans="2:11" ht="7.5" customHeight="1">
      <c r="B72" s="269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ht="45" customHeight="1">
      <c r="B73" s="272"/>
      <c r="C73" s="378" t="s">
        <v>86</v>
      </c>
      <c r="D73" s="378"/>
      <c r="E73" s="378"/>
      <c r="F73" s="378"/>
      <c r="G73" s="378"/>
      <c r="H73" s="378"/>
      <c r="I73" s="378"/>
      <c r="J73" s="378"/>
      <c r="K73" s="273"/>
    </row>
    <row r="74" spans="2:11" ht="17.25" customHeight="1">
      <c r="B74" s="272"/>
      <c r="C74" s="274" t="s">
        <v>465</v>
      </c>
      <c r="D74" s="274"/>
      <c r="E74" s="274"/>
      <c r="F74" s="274" t="s">
        <v>466</v>
      </c>
      <c r="G74" s="275"/>
      <c r="H74" s="274" t="s">
        <v>104</v>
      </c>
      <c r="I74" s="274" t="s">
        <v>58</v>
      </c>
      <c r="J74" s="274" t="s">
        <v>467</v>
      </c>
      <c r="K74" s="273"/>
    </row>
    <row r="75" spans="2:11" ht="17.25" customHeight="1">
      <c r="B75" s="272"/>
      <c r="C75" s="276" t="s">
        <v>468</v>
      </c>
      <c r="D75" s="276"/>
      <c r="E75" s="276"/>
      <c r="F75" s="277" t="s">
        <v>469</v>
      </c>
      <c r="G75" s="278"/>
      <c r="H75" s="276"/>
      <c r="I75" s="276"/>
      <c r="J75" s="276" t="s">
        <v>470</v>
      </c>
      <c r="K75" s="273"/>
    </row>
    <row r="76" spans="2:11" ht="5.25" customHeight="1">
      <c r="B76" s="272"/>
      <c r="C76" s="279"/>
      <c r="D76" s="279"/>
      <c r="E76" s="279"/>
      <c r="F76" s="279"/>
      <c r="G76" s="280"/>
      <c r="H76" s="279"/>
      <c r="I76" s="279"/>
      <c r="J76" s="279"/>
      <c r="K76" s="273"/>
    </row>
    <row r="77" spans="2:11" ht="15" customHeight="1">
      <c r="B77" s="272"/>
      <c r="C77" s="262" t="s">
        <v>54</v>
      </c>
      <c r="D77" s="279"/>
      <c r="E77" s="279"/>
      <c r="F77" s="281" t="s">
        <v>471</v>
      </c>
      <c r="G77" s="280"/>
      <c r="H77" s="262" t="s">
        <v>472</v>
      </c>
      <c r="I77" s="262" t="s">
        <v>473</v>
      </c>
      <c r="J77" s="262">
        <v>20</v>
      </c>
      <c r="K77" s="273"/>
    </row>
    <row r="78" spans="2:11" ht="15" customHeight="1">
      <c r="B78" s="272"/>
      <c r="C78" s="262" t="s">
        <v>474</v>
      </c>
      <c r="D78" s="262"/>
      <c r="E78" s="262"/>
      <c r="F78" s="281" t="s">
        <v>471</v>
      </c>
      <c r="G78" s="280"/>
      <c r="H78" s="262" t="s">
        <v>475</v>
      </c>
      <c r="I78" s="262" t="s">
        <v>473</v>
      </c>
      <c r="J78" s="262">
        <v>120</v>
      </c>
      <c r="K78" s="273"/>
    </row>
    <row r="79" spans="2:11" ht="15" customHeight="1">
      <c r="B79" s="282"/>
      <c r="C79" s="262" t="s">
        <v>476</v>
      </c>
      <c r="D79" s="262"/>
      <c r="E79" s="262"/>
      <c r="F79" s="281" t="s">
        <v>477</v>
      </c>
      <c r="G79" s="280"/>
      <c r="H79" s="262" t="s">
        <v>478</v>
      </c>
      <c r="I79" s="262" t="s">
        <v>473</v>
      </c>
      <c r="J79" s="262">
        <v>50</v>
      </c>
      <c r="K79" s="273"/>
    </row>
    <row r="80" spans="2:11" ht="15" customHeight="1">
      <c r="B80" s="282"/>
      <c r="C80" s="262" t="s">
        <v>479</v>
      </c>
      <c r="D80" s="262"/>
      <c r="E80" s="262"/>
      <c r="F80" s="281" t="s">
        <v>471</v>
      </c>
      <c r="G80" s="280"/>
      <c r="H80" s="262" t="s">
        <v>480</v>
      </c>
      <c r="I80" s="262" t="s">
        <v>481</v>
      </c>
      <c r="J80" s="262"/>
      <c r="K80" s="273"/>
    </row>
    <row r="81" spans="2:11" ht="15" customHeight="1">
      <c r="B81" s="282"/>
      <c r="C81" s="283" t="s">
        <v>482</v>
      </c>
      <c r="D81" s="283"/>
      <c r="E81" s="283"/>
      <c r="F81" s="284" t="s">
        <v>477</v>
      </c>
      <c r="G81" s="283"/>
      <c r="H81" s="283" t="s">
        <v>483</v>
      </c>
      <c r="I81" s="283" t="s">
        <v>473</v>
      </c>
      <c r="J81" s="283">
        <v>15</v>
      </c>
      <c r="K81" s="273"/>
    </row>
    <row r="82" spans="2:11" ht="15" customHeight="1">
      <c r="B82" s="282"/>
      <c r="C82" s="283" t="s">
        <v>484</v>
      </c>
      <c r="D82" s="283"/>
      <c r="E82" s="283"/>
      <c r="F82" s="284" t="s">
        <v>477</v>
      </c>
      <c r="G82" s="283"/>
      <c r="H82" s="283" t="s">
        <v>485</v>
      </c>
      <c r="I82" s="283" t="s">
        <v>473</v>
      </c>
      <c r="J82" s="283">
        <v>15</v>
      </c>
      <c r="K82" s="273"/>
    </row>
    <row r="83" spans="2:11" ht="15" customHeight="1">
      <c r="B83" s="282"/>
      <c r="C83" s="283" t="s">
        <v>486</v>
      </c>
      <c r="D83" s="283"/>
      <c r="E83" s="283"/>
      <c r="F83" s="284" t="s">
        <v>477</v>
      </c>
      <c r="G83" s="283"/>
      <c r="H83" s="283" t="s">
        <v>487</v>
      </c>
      <c r="I83" s="283" t="s">
        <v>473</v>
      </c>
      <c r="J83" s="283">
        <v>20</v>
      </c>
      <c r="K83" s="273"/>
    </row>
    <row r="84" spans="2:11" ht="15" customHeight="1">
      <c r="B84" s="282"/>
      <c r="C84" s="283" t="s">
        <v>488</v>
      </c>
      <c r="D84" s="283"/>
      <c r="E84" s="283"/>
      <c r="F84" s="284" t="s">
        <v>477</v>
      </c>
      <c r="G84" s="283"/>
      <c r="H84" s="283" t="s">
        <v>489</v>
      </c>
      <c r="I84" s="283" t="s">
        <v>473</v>
      </c>
      <c r="J84" s="283">
        <v>20</v>
      </c>
      <c r="K84" s="273"/>
    </row>
    <row r="85" spans="2:11" ht="15" customHeight="1">
      <c r="B85" s="282"/>
      <c r="C85" s="262" t="s">
        <v>490</v>
      </c>
      <c r="D85" s="262"/>
      <c r="E85" s="262"/>
      <c r="F85" s="281" t="s">
        <v>477</v>
      </c>
      <c r="G85" s="280"/>
      <c r="H85" s="262" t="s">
        <v>491</v>
      </c>
      <c r="I85" s="262" t="s">
        <v>473</v>
      </c>
      <c r="J85" s="262">
        <v>50</v>
      </c>
      <c r="K85" s="273"/>
    </row>
    <row r="86" spans="2:11" ht="15" customHeight="1">
      <c r="B86" s="282"/>
      <c r="C86" s="262" t="s">
        <v>492</v>
      </c>
      <c r="D86" s="262"/>
      <c r="E86" s="262"/>
      <c r="F86" s="281" t="s">
        <v>477</v>
      </c>
      <c r="G86" s="280"/>
      <c r="H86" s="262" t="s">
        <v>493</v>
      </c>
      <c r="I86" s="262" t="s">
        <v>473</v>
      </c>
      <c r="J86" s="262">
        <v>20</v>
      </c>
      <c r="K86" s="273"/>
    </row>
    <row r="87" spans="2:11" ht="15" customHeight="1">
      <c r="B87" s="282"/>
      <c r="C87" s="262" t="s">
        <v>494</v>
      </c>
      <c r="D87" s="262"/>
      <c r="E87" s="262"/>
      <c r="F87" s="281" t="s">
        <v>477</v>
      </c>
      <c r="G87" s="280"/>
      <c r="H87" s="262" t="s">
        <v>495</v>
      </c>
      <c r="I87" s="262" t="s">
        <v>473</v>
      </c>
      <c r="J87" s="262">
        <v>20</v>
      </c>
      <c r="K87" s="273"/>
    </row>
    <row r="88" spans="2:11" ht="15" customHeight="1">
      <c r="B88" s="282"/>
      <c r="C88" s="262" t="s">
        <v>496</v>
      </c>
      <c r="D88" s="262"/>
      <c r="E88" s="262"/>
      <c r="F88" s="281" t="s">
        <v>477</v>
      </c>
      <c r="G88" s="280"/>
      <c r="H88" s="262" t="s">
        <v>497</v>
      </c>
      <c r="I88" s="262" t="s">
        <v>473</v>
      </c>
      <c r="J88" s="262">
        <v>50</v>
      </c>
      <c r="K88" s="273"/>
    </row>
    <row r="89" spans="2:11" ht="15" customHeight="1">
      <c r="B89" s="282"/>
      <c r="C89" s="262" t="s">
        <v>498</v>
      </c>
      <c r="D89" s="262"/>
      <c r="E89" s="262"/>
      <c r="F89" s="281" t="s">
        <v>477</v>
      </c>
      <c r="G89" s="280"/>
      <c r="H89" s="262" t="s">
        <v>498</v>
      </c>
      <c r="I89" s="262" t="s">
        <v>473</v>
      </c>
      <c r="J89" s="262">
        <v>50</v>
      </c>
      <c r="K89" s="273"/>
    </row>
    <row r="90" spans="2:11" ht="15" customHeight="1">
      <c r="B90" s="282"/>
      <c r="C90" s="262" t="s">
        <v>109</v>
      </c>
      <c r="D90" s="262"/>
      <c r="E90" s="262"/>
      <c r="F90" s="281" t="s">
        <v>477</v>
      </c>
      <c r="G90" s="280"/>
      <c r="H90" s="262" t="s">
        <v>499</v>
      </c>
      <c r="I90" s="262" t="s">
        <v>473</v>
      </c>
      <c r="J90" s="262">
        <v>255</v>
      </c>
      <c r="K90" s="273"/>
    </row>
    <row r="91" spans="2:11" ht="15" customHeight="1">
      <c r="B91" s="282"/>
      <c r="C91" s="262" t="s">
        <v>500</v>
      </c>
      <c r="D91" s="262"/>
      <c r="E91" s="262"/>
      <c r="F91" s="281" t="s">
        <v>471</v>
      </c>
      <c r="G91" s="280"/>
      <c r="H91" s="262" t="s">
        <v>501</v>
      </c>
      <c r="I91" s="262" t="s">
        <v>502</v>
      </c>
      <c r="J91" s="262"/>
      <c r="K91" s="273"/>
    </row>
    <row r="92" spans="2:11" ht="15" customHeight="1">
      <c r="B92" s="282"/>
      <c r="C92" s="262" t="s">
        <v>503</v>
      </c>
      <c r="D92" s="262"/>
      <c r="E92" s="262"/>
      <c r="F92" s="281" t="s">
        <v>471</v>
      </c>
      <c r="G92" s="280"/>
      <c r="H92" s="262" t="s">
        <v>504</v>
      </c>
      <c r="I92" s="262" t="s">
        <v>505</v>
      </c>
      <c r="J92" s="262"/>
      <c r="K92" s="273"/>
    </row>
    <row r="93" spans="2:11" ht="15" customHeight="1">
      <c r="B93" s="282"/>
      <c r="C93" s="262" t="s">
        <v>506</v>
      </c>
      <c r="D93" s="262"/>
      <c r="E93" s="262"/>
      <c r="F93" s="281" t="s">
        <v>471</v>
      </c>
      <c r="G93" s="280"/>
      <c r="H93" s="262" t="s">
        <v>506</v>
      </c>
      <c r="I93" s="262" t="s">
        <v>505</v>
      </c>
      <c r="J93" s="262"/>
      <c r="K93" s="273"/>
    </row>
    <row r="94" spans="2:11" ht="15" customHeight="1">
      <c r="B94" s="282"/>
      <c r="C94" s="262" t="s">
        <v>39</v>
      </c>
      <c r="D94" s="262"/>
      <c r="E94" s="262"/>
      <c r="F94" s="281" t="s">
        <v>471</v>
      </c>
      <c r="G94" s="280"/>
      <c r="H94" s="262" t="s">
        <v>507</v>
      </c>
      <c r="I94" s="262" t="s">
        <v>505</v>
      </c>
      <c r="J94" s="262"/>
      <c r="K94" s="273"/>
    </row>
    <row r="95" spans="2:11" ht="15" customHeight="1">
      <c r="B95" s="282"/>
      <c r="C95" s="262" t="s">
        <v>49</v>
      </c>
      <c r="D95" s="262"/>
      <c r="E95" s="262"/>
      <c r="F95" s="281" t="s">
        <v>471</v>
      </c>
      <c r="G95" s="280"/>
      <c r="H95" s="262" t="s">
        <v>508</v>
      </c>
      <c r="I95" s="262" t="s">
        <v>505</v>
      </c>
      <c r="J95" s="262"/>
      <c r="K95" s="273"/>
    </row>
    <row r="96" spans="2:11" ht="15" customHeight="1">
      <c r="B96" s="285"/>
      <c r="C96" s="286"/>
      <c r="D96" s="286"/>
      <c r="E96" s="286"/>
      <c r="F96" s="286"/>
      <c r="G96" s="286"/>
      <c r="H96" s="286"/>
      <c r="I96" s="286"/>
      <c r="J96" s="286"/>
      <c r="K96" s="287"/>
    </row>
    <row r="97" spans="2:11" ht="18.75" customHeight="1">
      <c r="B97" s="288"/>
      <c r="C97" s="289"/>
      <c r="D97" s="289"/>
      <c r="E97" s="289"/>
      <c r="F97" s="289"/>
      <c r="G97" s="289"/>
      <c r="H97" s="289"/>
      <c r="I97" s="289"/>
      <c r="J97" s="289"/>
      <c r="K97" s="288"/>
    </row>
    <row r="98" spans="2:11" ht="18.75" customHeight="1">
      <c r="B98" s="268"/>
      <c r="C98" s="268"/>
      <c r="D98" s="268"/>
      <c r="E98" s="268"/>
      <c r="F98" s="268"/>
      <c r="G98" s="268"/>
      <c r="H98" s="268"/>
      <c r="I98" s="268"/>
      <c r="J98" s="268"/>
      <c r="K98" s="268"/>
    </row>
    <row r="99" spans="2:11" ht="7.5" customHeight="1">
      <c r="B99" s="269"/>
      <c r="C99" s="270"/>
      <c r="D99" s="270"/>
      <c r="E99" s="270"/>
      <c r="F99" s="270"/>
      <c r="G99" s="270"/>
      <c r="H99" s="270"/>
      <c r="I99" s="270"/>
      <c r="J99" s="270"/>
      <c r="K99" s="271"/>
    </row>
    <row r="100" spans="2:11" ht="45" customHeight="1">
      <c r="B100" s="272"/>
      <c r="C100" s="378" t="s">
        <v>509</v>
      </c>
      <c r="D100" s="378"/>
      <c r="E100" s="378"/>
      <c r="F100" s="378"/>
      <c r="G100" s="378"/>
      <c r="H100" s="378"/>
      <c r="I100" s="378"/>
      <c r="J100" s="378"/>
      <c r="K100" s="273"/>
    </row>
    <row r="101" spans="2:11" ht="17.25" customHeight="1">
      <c r="B101" s="272"/>
      <c r="C101" s="274" t="s">
        <v>465</v>
      </c>
      <c r="D101" s="274"/>
      <c r="E101" s="274"/>
      <c r="F101" s="274" t="s">
        <v>466</v>
      </c>
      <c r="G101" s="275"/>
      <c r="H101" s="274" t="s">
        <v>104</v>
      </c>
      <c r="I101" s="274" t="s">
        <v>58</v>
      </c>
      <c r="J101" s="274" t="s">
        <v>467</v>
      </c>
      <c r="K101" s="273"/>
    </row>
    <row r="102" spans="2:11" ht="17.25" customHeight="1">
      <c r="B102" s="272"/>
      <c r="C102" s="276" t="s">
        <v>468</v>
      </c>
      <c r="D102" s="276"/>
      <c r="E102" s="276"/>
      <c r="F102" s="277" t="s">
        <v>469</v>
      </c>
      <c r="G102" s="278"/>
      <c r="H102" s="276"/>
      <c r="I102" s="276"/>
      <c r="J102" s="276" t="s">
        <v>470</v>
      </c>
      <c r="K102" s="273"/>
    </row>
    <row r="103" spans="2:11" ht="5.25" customHeight="1">
      <c r="B103" s="272"/>
      <c r="C103" s="274"/>
      <c r="D103" s="274"/>
      <c r="E103" s="274"/>
      <c r="F103" s="274"/>
      <c r="G103" s="290"/>
      <c r="H103" s="274"/>
      <c r="I103" s="274"/>
      <c r="J103" s="274"/>
      <c r="K103" s="273"/>
    </row>
    <row r="104" spans="2:11" ht="15" customHeight="1">
      <c r="B104" s="272"/>
      <c r="C104" s="262" t="s">
        <v>54</v>
      </c>
      <c r="D104" s="279"/>
      <c r="E104" s="279"/>
      <c r="F104" s="281" t="s">
        <v>471</v>
      </c>
      <c r="G104" s="290"/>
      <c r="H104" s="262" t="s">
        <v>510</v>
      </c>
      <c r="I104" s="262" t="s">
        <v>473</v>
      </c>
      <c r="J104" s="262">
        <v>20</v>
      </c>
      <c r="K104" s="273"/>
    </row>
    <row r="105" spans="2:11" ht="15" customHeight="1">
      <c r="B105" s="272"/>
      <c r="C105" s="262" t="s">
        <v>474</v>
      </c>
      <c r="D105" s="262"/>
      <c r="E105" s="262"/>
      <c r="F105" s="281" t="s">
        <v>471</v>
      </c>
      <c r="G105" s="262"/>
      <c r="H105" s="262" t="s">
        <v>510</v>
      </c>
      <c r="I105" s="262" t="s">
        <v>473</v>
      </c>
      <c r="J105" s="262">
        <v>120</v>
      </c>
      <c r="K105" s="273"/>
    </row>
    <row r="106" spans="2:11" ht="15" customHeight="1">
      <c r="B106" s="282"/>
      <c r="C106" s="262" t="s">
        <v>476</v>
      </c>
      <c r="D106" s="262"/>
      <c r="E106" s="262"/>
      <c r="F106" s="281" t="s">
        <v>477</v>
      </c>
      <c r="G106" s="262"/>
      <c r="H106" s="262" t="s">
        <v>510</v>
      </c>
      <c r="I106" s="262" t="s">
        <v>473</v>
      </c>
      <c r="J106" s="262">
        <v>50</v>
      </c>
      <c r="K106" s="273"/>
    </row>
    <row r="107" spans="2:11" ht="15" customHeight="1">
      <c r="B107" s="282"/>
      <c r="C107" s="262" t="s">
        <v>479</v>
      </c>
      <c r="D107" s="262"/>
      <c r="E107" s="262"/>
      <c r="F107" s="281" t="s">
        <v>471</v>
      </c>
      <c r="G107" s="262"/>
      <c r="H107" s="262" t="s">
        <v>510</v>
      </c>
      <c r="I107" s="262" t="s">
        <v>481</v>
      </c>
      <c r="J107" s="262"/>
      <c r="K107" s="273"/>
    </row>
    <row r="108" spans="2:11" ht="15" customHeight="1">
      <c r="B108" s="282"/>
      <c r="C108" s="262" t="s">
        <v>490</v>
      </c>
      <c r="D108" s="262"/>
      <c r="E108" s="262"/>
      <c r="F108" s="281" t="s">
        <v>477</v>
      </c>
      <c r="G108" s="262"/>
      <c r="H108" s="262" t="s">
        <v>510</v>
      </c>
      <c r="I108" s="262" t="s">
        <v>473</v>
      </c>
      <c r="J108" s="262">
        <v>50</v>
      </c>
      <c r="K108" s="273"/>
    </row>
    <row r="109" spans="2:11" ht="15" customHeight="1">
      <c r="B109" s="282"/>
      <c r="C109" s="262" t="s">
        <v>498</v>
      </c>
      <c r="D109" s="262"/>
      <c r="E109" s="262"/>
      <c r="F109" s="281" t="s">
        <v>477</v>
      </c>
      <c r="G109" s="262"/>
      <c r="H109" s="262" t="s">
        <v>510</v>
      </c>
      <c r="I109" s="262" t="s">
        <v>473</v>
      </c>
      <c r="J109" s="262">
        <v>50</v>
      </c>
      <c r="K109" s="273"/>
    </row>
    <row r="110" spans="2:11" ht="15" customHeight="1">
      <c r="B110" s="282"/>
      <c r="C110" s="262" t="s">
        <v>496</v>
      </c>
      <c r="D110" s="262"/>
      <c r="E110" s="262"/>
      <c r="F110" s="281" t="s">
        <v>477</v>
      </c>
      <c r="G110" s="262"/>
      <c r="H110" s="262" t="s">
        <v>510</v>
      </c>
      <c r="I110" s="262" t="s">
        <v>473</v>
      </c>
      <c r="J110" s="262">
        <v>50</v>
      </c>
      <c r="K110" s="273"/>
    </row>
    <row r="111" spans="2:11" ht="15" customHeight="1">
      <c r="B111" s="282"/>
      <c r="C111" s="262" t="s">
        <v>54</v>
      </c>
      <c r="D111" s="262"/>
      <c r="E111" s="262"/>
      <c r="F111" s="281" t="s">
        <v>471</v>
      </c>
      <c r="G111" s="262"/>
      <c r="H111" s="262" t="s">
        <v>511</v>
      </c>
      <c r="I111" s="262" t="s">
        <v>473</v>
      </c>
      <c r="J111" s="262">
        <v>20</v>
      </c>
      <c r="K111" s="273"/>
    </row>
    <row r="112" spans="2:11" ht="15" customHeight="1">
      <c r="B112" s="282"/>
      <c r="C112" s="262" t="s">
        <v>512</v>
      </c>
      <c r="D112" s="262"/>
      <c r="E112" s="262"/>
      <c r="F112" s="281" t="s">
        <v>471</v>
      </c>
      <c r="G112" s="262"/>
      <c r="H112" s="262" t="s">
        <v>513</v>
      </c>
      <c r="I112" s="262" t="s">
        <v>473</v>
      </c>
      <c r="J112" s="262">
        <v>120</v>
      </c>
      <c r="K112" s="273"/>
    </row>
    <row r="113" spans="2:11" ht="15" customHeight="1">
      <c r="B113" s="282"/>
      <c r="C113" s="262" t="s">
        <v>39</v>
      </c>
      <c r="D113" s="262"/>
      <c r="E113" s="262"/>
      <c r="F113" s="281" t="s">
        <v>471</v>
      </c>
      <c r="G113" s="262"/>
      <c r="H113" s="262" t="s">
        <v>514</v>
      </c>
      <c r="I113" s="262" t="s">
        <v>505</v>
      </c>
      <c r="J113" s="262"/>
      <c r="K113" s="273"/>
    </row>
    <row r="114" spans="2:11" ht="15" customHeight="1">
      <c r="B114" s="282"/>
      <c r="C114" s="262" t="s">
        <v>49</v>
      </c>
      <c r="D114" s="262"/>
      <c r="E114" s="262"/>
      <c r="F114" s="281" t="s">
        <v>471</v>
      </c>
      <c r="G114" s="262"/>
      <c r="H114" s="262" t="s">
        <v>515</v>
      </c>
      <c r="I114" s="262" t="s">
        <v>505</v>
      </c>
      <c r="J114" s="262"/>
      <c r="K114" s="273"/>
    </row>
    <row r="115" spans="2:11" ht="15" customHeight="1">
      <c r="B115" s="282"/>
      <c r="C115" s="262" t="s">
        <v>58</v>
      </c>
      <c r="D115" s="262"/>
      <c r="E115" s="262"/>
      <c r="F115" s="281" t="s">
        <v>471</v>
      </c>
      <c r="G115" s="262"/>
      <c r="H115" s="262" t="s">
        <v>516</v>
      </c>
      <c r="I115" s="262" t="s">
        <v>517</v>
      </c>
      <c r="J115" s="262"/>
      <c r="K115" s="273"/>
    </row>
    <row r="116" spans="2:11" ht="15" customHeight="1">
      <c r="B116" s="285"/>
      <c r="C116" s="291"/>
      <c r="D116" s="291"/>
      <c r="E116" s="291"/>
      <c r="F116" s="291"/>
      <c r="G116" s="291"/>
      <c r="H116" s="291"/>
      <c r="I116" s="291"/>
      <c r="J116" s="291"/>
      <c r="K116" s="287"/>
    </row>
    <row r="117" spans="2:11" ht="18.75" customHeight="1">
      <c r="B117" s="292"/>
      <c r="C117" s="258"/>
      <c r="D117" s="258"/>
      <c r="E117" s="258"/>
      <c r="F117" s="293"/>
      <c r="G117" s="258"/>
      <c r="H117" s="258"/>
      <c r="I117" s="258"/>
      <c r="J117" s="258"/>
      <c r="K117" s="292"/>
    </row>
    <row r="118" spans="2:11" ht="18.75" customHeight="1">
      <c r="B118" s="268"/>
      <c r="C118" s="268"/>
      <c r="D118" s="268"/>
      <c r="E118" s="268"/>
      <c r="F118" s="268"/>
      <c r="G118" s="268"/>
      <c r="H118" s="268"/>
      <c r="I118" s="268"/>
      <c r="J118" s="268"/>
      <c r="K118" s="268"/>
    </row>
    <row r="119" spans="2:11" ht="7.5" customHeight="1">
      <c r="B119" s="294"/>
      <c r="C119" s="295"/>
      <c r="D119" s="295"/>
      <c r="E119" s="295"/>
      <c r="F119" s="295"/>
      <c r="G119" s="295"/>
      <c r="H119" s="295"/>
      <c r="I119" s="295"/>
      <c r="J119" s="295"/>
      <c r="K119" s="296"/>
    </row>
    <row r="120" spans="2:11" ht="45" customHeight="1">
      <c r="B120" s="297"/>
      <c r="C120" s="377" t="s">
        <v>518</v>
      </c>
      <c r="D120" s="377"/>
      <c r="E120" s="377"/>
      <c r="F120" s="377"/>
      <c r="G120" s="377"/>
      <c r="H120" s="377"/>
      <c r="I120" s="377"/>
      <c r="J120" s="377"/>
      <c r="K120" s="298"/>
    </row>
    <row r="121" spans="2:11" ht="17.25" customHeight="1">
      <c r="B121" s="299"/>
      <c r="C121" s="274" t="s">
        <v>465</v>
      </c>
      <c r="D121" s="274"/>
      <c r="E121" s="274"/>
      <c r="F121" s="274" t="s">
        <v>466</v>
      </c>
      <c r="G121" s="275"/>
      <c r="H121" s="274" t="s">
        <v>104</v>
      </c>
      <c r="I121" s="274" t="s">
        <v>58</v>
      </c>
      <c r="J121" s="274" t="s">
        <v>467</v>
      </c>
      <c r="K121" s="300"/>
    </row>
    <row r="122" spans="2:11" ht="17.25" customHeight="1">
      <c r="B122" s="299"/>
      <c r="C122" s="276" t="s">
        <v>468</v>
      </c>
      <c r="D122" s="276"/>
      <c r="E122" s="276"/>
      <c r="F122" s="277" t="s">
        <v>469</v>
      </c>
      <c r="G122" s="278"/>
      <c r="H122" s="276"/>
      <c r="I122" s="276"/>
      <c r="J122" s="276" t="s">
        <v>470</v>
      </c>
      <c r="K122" s="300"/>
    </row>
    <row r="123" spans="2:11" ht="5.25" customHeight="1">
      <c r="B123" s="301"/>
      <c r="C123" s="279"/>
      <c r="D123" s="279"/>
      <c r="E123" s="279"/>
      <c r="F123" s="279"/>
      <c r="G123" s="262"/>
      <c r="H123" s="279"/>
      <c r="I123" s="279"/>
      <c r="J123" s="279"/>
      <c r="K123" s="302"/>
    </row>
    <row r="124" spans="2:11" ht="15" customHeight="1">
      <c r="B124" s="301"/>
      <c r="C124" s="262" t="s">
        <v>474</v>
      </c>
      <c r="D124" s="279"/>
      <c r="E124" s="279"/>
      <c r="F124" s="281" t="s">
        <v>471</v>
      </c>
      <c r="G124" s="262"/>
      <c r="H124" s="262" t="s">
        <v>510</v>
      </c>
      <c r="I124" s="262" t="s">
        <v>473</v>
      </c>
      <c r="J124" s="262">
        <v>120</v>
      </c>
      <c r="K124" s="303"/>
    </row>
    <row r="125" spans="2:11" ht="15" customHeight="1">
      <c r="B125" s="301"/>
      <c r="C125" s="262" t="s">
        <v>519</v>
      </c>
      <c r="D125" s="262"/>
      <c r="E125" s="262"/>
      <c r="F125" s="281" t="s">
        <v>471</v>
      </c>
      <c r="G125" s="262"/>
      <c r="H125" s="262" t="s">
        <v>520</v>
      </c>
      <c r="I125" s="262" t="s">
        <v>473</v>
      </c>
      <c r="J125" s="262" t="s">
        <v>521</v>
      </c>
      <c r="K125" s="303"/>
    </row>
    <row r="126" spans="2:11" ht="15" customHeight="1">
      <c r="B126" s="301"/>
      <c r="C126" s="262" t="s">
        <v>420</v>
      </c>
      <c r="D126" s="262"/>
      <c r="E126" s="262"/>
      <c r="F126" s="281" t="s">
        <v>471</v>
      </c>
      <c r="G126" s="262"/>
      <c r="H126" s="262" t="s">
        <v>522</v>
      </c>
      <c r="I126" s="262" t="s">
        <v>473</v>
      </c>
      <c r="J126" s="262" t="s">
        <v>521</v>
      </c>
      <c r="K126" s="303"/>
    </row>
    <row r="127" spans="2:11" ht="15" customHeight="1">
      <c r="B127" s="301"/>
      <c r="C127" s="262" t="s">
        <v>482</v>
      </c>
      <c r="D127" s="262"/>
      <c r="E127" s="262"/>
      <c r="F127" s="281" t="s">
        <v>477</v>
      </c>
      <c r="G127" s="262"/>
      <c r="H127" s="262" t="s">
        <v>483</v>
      </c>
      <c r="I127" s="262" t="s">
        <v>473</v>
      </c>
      <c r="J127" s="262">
        <v>15</v>
      </c>
      <c r="K127" s="303"/>
    </row>
    <row r="128" spans="2:11" ht="15" customHeight="1">
      <c r="B128" s="301"/>
      <c r="C128" s="283" t="s">
        <v>484</v>
      </c>
      <c r="D128" s="283"/>
      <c r="E128" s="283"/>
      <c r="F128" s="284" t="s">
        <v>477</v>
      </c>
      <c r="G128" s="283"/>
      <c r="H128" s="283" t="s">
        <v>485</v>
      </c>
      <c r="I128" s="283" t="s">
        <v>473</v>
      </c>
      <c r="J128" s="283">
        <v>15</v>
      </c>
      <c r="K128" s="303"/>
    </row>
    <row r="129" spans="2:11" ht="15" customHeight="1">
      <c r="B129" s="301"/>
      <c r="C129" s="283" t="s">
        <v>486</v>
      </c>
      <c r="D129" s="283"/>
      <c r="E129" s="283"/>
      <c r="F129" s="284" t="s">
        <v>477</v>
      </c>
      <c r="G129" s="283"/>
      <c r="H129" s="283" t="s">
        <v>487</v>
      </c>
      <c r="I129" s="283" t="s">
        <v>473</v>
      </c>
      <c r="J129" s="283">
        <v>20</v>
      </c>
      <c r="K129" s="303"/>
    </row>
    <row r="130" spans="2:11" ht="15" customHeight="1">
      <c r="B130" s="301"/>
      <c r="C130" s="283" t="s">
        <v>488</v>
      </c>
      <c r="D130" s="283"/>
      <c r="E130" s="283"/>
      <c r="F130" s="284" t="s">
        <v>477</v>
      </c>
      <c r="G130" s="283"/>
      <c r="H130" s="283" t="s">
        <v>489</v>
      </c>
      <c r="I130" s="283" t="s">
        <v>473</v>
      </c>
      <c r="J130" s="283">
        <v>20</v>
      </c>
      <c r="K130" s="303"/>
    </row>
    <row r="131" spans="2:11" ht="15" customHeight="1">
      <c r="B131" s="301"/>
      <c r="C131" s="262" t="s">
        <v>476</v>
      </c>
      <c r="D131" s="262"/>
      <c r="E131" s="262"/>
      <c r="F131" s="281" t="s">
        <v>477</v>
      </c>
      <c r="G131" s="262"/>
      <c r="H131" s="262" t="s">
        <v>510</v>
      </c>
      <c r="I131" s="262" t="s">
        <v>473</v>
      </c>
      <c r="J131" s="262">
        <v>50</v>
      </c>
      <c r="K131" s="303"/>
    </row>
    <row r="132" spans="2:11" ht="15" customHeight="1">
      <c r="B132" s="301"/>
      <c r="C132" s="262" t="s">
        <v>490</v>
      </c>
      <c r="D132" s="262"/>
      <c r="E132" s="262"/>
      <c r="F132" s="281" t="s">
        <v>477</v>
      </c>
      <c r="G132" s="262"/>
      <c r="H132" s="262" t="s">
        <v>510</v>
      </c>
      <c r="I132" s="262" t="s">
        <v>473</v>
      </c>
      <c r="J132" s="262">
        <v>50</v>
      </c>
      <c r="K132" s="303"/>
    </row>
    <row r="133" spans="2:11" ht="15" customHeight="1">
      <c r="B133" s="301"/>
      <c r="C133" s="262" t="s">
        <v>496</v>
      </c>
      <c r="D133" s="262"/>
      <c r="E133" s="262"/>
      <c r="F133" s="281" t="s">
        <v>477</v>
      </c>
      <c r="G133" s="262"/>
      <c r="H133" s="262" t="s">
        <v>510</v>
      </c>
      <c r="I133" s="262" t="s">
        <v>473</v>
      </c>
      <c r="J133" s="262">
        <v>50</v>
      </c>
      <c r="K133" s="303"/>
    </row>
    <row r="134" spans="2:11" ht="15" customHeight="1">
      <c r="B134" s="301"/>
      <c r="C134" s="262" t="s">
        <v>498</v>
      </c>
      <c r="D134" s="262"/>
      <c r="E134" s="262"/>
      <c r="F134" s="281" t="s">
        <v>477</v>
      </c>
      <c r="G134" s="262"/>
      <c r="H134" s="262" t="s">
        <v>510</v>
      </c>
      <c r="I134" s="262" t="s">
        <v>473</v>
      </c>
      <c r="J134" s="262">
        <v>50</v>
      </c>
      <c r="K134" s="303"/>
    </row>
    <row r="135" spans="2:11" ht="15" customHeight="1">
      <c r="B135" s="301"/>
      <c r="C135" s="262" t="s">
        <v>109</v>
      </c>
      <c r="D135" s="262"/>
      <c r="E135" s="262"/>
      <c r="F135" s="281" t="s">
        <v>477</v>
      </c>
      <c r="G135" s="262"/>
      <c r="H135" s="262" t="s">
        <v>523</v>
      </c>
      <c r="I135" s="262" t="s">
        <v>473</v>
      </c>
      <c r="J135" s="262">
        <v>255</v>
      </c>
      <c r="K135" s="303"/>
    </row>
    <row r="136" spans="2:11" ht="15" customHeight="1">
      <c r="B136" s="301"/>
      <c r="C136" s="262" t="s">
        <v>500</v>
      </c>
      <c r="D136" s="262"/>
      <c r="E136" s="262"/>
      <c r="F136" s="281" t="s">
        <v>471</v>
      </c>
      <c r="G136" s="262"/>
      <c r="H136" s="262" t="s">
        <v>524</v>
      </c>
      <c r="I136" s="262" t="s">
        <v>502</v>
      </c>
      <c r="J136" s="262"/>
      <c r="K136" s="303"/>
    </row>
    <row r="137" spans="2:11" ht="15" customHeight="1">
      <c r="B137" s="301"/>
      <c r="C137" s="262" t="s">
        <v>503</v>
      </c>
      <c r="D137" s="262"/>
      <c r="E137" s="262"/>
      <c r="F137" s="281" t="s">
        <v>471</v>
      </c>
      <c r="G137" s="262"/>
      <c r="H137" s="262" t="s">
        <v>525</v>
      </c>
      <c r="I137" s="262" t="s">
        <v>505</v>
      </c>
      <c r="J137" s="262"/>
      <c r="K137" s="303"/>
    </row>
    <row r="138" spans="2:11" ht="15" customHeight="1">
      <c r="B138" s="301"/>
      <c r="C138" s="262" t="s">
        <v>506</v>
      </c>
      <c r="D138" s="262"/>
      <c r="E138" s="262"/>
      <c r="F138" s="281" t="s">
        <v>471</v>
      </c>
      <c r="G138" s="262"/>
      <c r="H138" s="262" t="s">
        <v>506</v>
      </c>
      <c r="I138" s="262" t="s">
        <v>505</v>
      </c>
      <c r="J138" s="262"/>
      <c r="K138" s="303"/>
    </row>
    <row r="139" spans="2:11" ht="15" customHeight="1">
      <c r="B139" s="301"/>
      <c r="C139" s="262" t="s">
        <v>39</v>
      </c>
      <c r="D139" s="262"/>
      <c r="E139" s="262"/>
      <c r="F139" s="281" t="s">
        <v>471</v>
      </c>
      <c r="G139" s="262"/>
      <c r="H139" s="262" t="s">
        <v>526</v>
      </c>
      <c r="I139" s="262" t="s">
        <v>505</v>
      </c>
      <c r="J139" s="262"/>
      <c r="K139" s="303"/>
    </row>
    <row r="140" spans="2:11" ht="15" customHeight="1">
      <c r="B140" s="301"/>
      <c r="C140" s="262" t="s">
        <v>527</v>
      </c>
      <c r="D140" s="262"/>
      <c r="E140" s="262"/>
      <c r="F140" s="281" t="s">
        <v>471</v>
      </c>
      <c r="G140" s="262"/>
      <c r="H140" s="262" t="s">
        <v>528</v>
      </c>
      <c r="I140" s="262" t="s">
        <v>505</v>
      </c>
      <c r="J140" s="262"/>
      <c r="K140" s="303"/>
    </row>
    <row r="141" spans="2:11" ht="15" customHeight="1">
      <c r="B141" s="304"/>
      <c r="C141" s="305"/>
      <c r="D141" s="305"/>
      <c r="E141" s="305"/>
      <c r="F141" s="305"/>
      <c r="G141" s="305"/>
      <c r="H141" s="305"/>
      <c r="I141" s="305"/>
      <c r="J141" s="305"/>
      <c r="K141" s="306"/>
    </row>
    <row r="142" spans="2:11" ht="18.75" customHeight="1">
      <c r="B142" s="258"/>
      <c r="C142" s="258"/>
      <c r="D142" s="258"/>
      <c r="E142" s="258"/>
      <c r="F142" s="293"/>
      <c r="G142" s="258"/>
      <c r="H142" s="258"/>
      <c r="I142" s="258"/>
      <c r="J142" s="258"/>
      <c r="K142" s="258"/>
    </row>
    <row r="143" spans="2:11" ht="18.75" customHeight="1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</row>
    <row r="144" spans="2:11" ht="7.5" customHeight="1">
      <c r="B144" s="269"/>
      <c r="C144" s="270"/>
      <c r="D144" s="270"/>
      <c r="E144" s="270"/>
      <c r="F144" s="270"/>
      <c r="G144" s="270"/>
      <c r="H144" s="270"/>
      <c r="I144" s="270"/>
      <c r="J144" s="270"/>
      <c r="K144" s="271"/>
    </row>
    <row r="145" spans="2:11" ht="45" customHeight="1">
      <c r="B145" s="272"/>
      <c r="C145" s="378" t="s">
        <v>529</v>
      </c>
      <c r="D145" s="378"/>
      <c r="E145" s="378"/>
      <c r="F145" s="378"/>
      <c r="G145" s="378"/>
      <c r="H145" s="378"/>
      <c r="I145" s="378"/>
      <c r="J145" s="378"/>
      <c r="K145" s="273"/>
    </row>
    <row r="146" spans="2:11" ht="17.25" customHeight="1">
      <c r="B146" s="272"/>
      <c r="C146" s="274" t="s">
        <v>465</v>
      </c>
      <c r="D146" s="274"/>
      <c r="E146" s="274"/>
      <c r="F146" s="274" t="s">
        <v>466</v>
      </c>
      <c r="G146" s="275"/>
      <c r="H146" s="274" t="s">
        <v>104</v>
      </c>
      <c r="I146" s="274" t="s">
        <v>58</v>
      </c>
      <c r="J146" s="274" t="s">
        <v>467</v>
      </c>
      <c r="K146" s="273"/>
    </row>
    <row r="147" spans="2:11" ht="17.25" customHeight="1">
      <c r="B147" s="272"/>
      <c r="C147" s="276" t="s">
        <v>468</v>
      </c>
      <c r="D147" s="276"/>
      <c r="E147" s="276"/>
      <c r="F147" s="277" t="s">
        <v>469</v>
      </c>
      <c r="G147" s="278"/>
      <c r="H147" s="276"/>
      <c r="I147" s="276"/>
      <c r="J147" s="276" t="s">
        <v>470</v>
      </c>
      <c r="K147" s="273"/>
    </row>
    <row r="148" spans="2:11" ht="5.25" customHeight="1">
      <c r="B148" s="282"/>
      <c r="C148" s="279"/>
      <c r="D148" s="279"/>
      <c r="E148" s="279"/>
      <c r="F148" s="279"/>
      <c r="G148" s="280"/>
      <c r="H148" s="279"/>
      <c r="I148" s="279"/>
      <c r="J148" s="279"/>
      <c r="K148" s="303"/>
    </row>
    <row r="149" spans="2:11" ht="15" customHeight="1">
      <c r="B149" s="282"/>
      <c r="C149" s="307" t="s">
        <v>474</v>
      </c>
      <c r="D149" s="262"/>
      <c r="E149" s="262"/>
      <c r="F149" s="308" t="s">
        <v>471</v>
      </c>
      <c r="G149" s="262"/>
      <c r="H149" s="307" t="s">
        <v>510</v>
      </c>
      <c r="I149" s="307" t="s">
        <v>473</v>
      </c>
      <c r="J149" s="307">
        <v>120</v>
      </c>
      <c r="K149" s="303"/>
    </row>
    <row r="150" spans="2:11" ht="15" customHeight="1">
      <c r="B150" s="282"/>
      <c r="C150" s="307" t="s">
        <v>519</v>
      </c>
      <c r="D150" s="262"/>
      <c r="E150" s="262"/>
      <c r="F150" s="308" t="s">
        <v>471</v>
      </c>
      <c r="G150" s="262"/>
      <c r="H150" s="307" t="s">
        <v>530</v>
      </c>
      <c r="I150" s="307" t="s">
        <v>473</v>
      </c>
      <c r="J150" s="307" t="s">
        <v>521</v>
      </c>
      <c r="K150" s="303"/>
    </row>
    <row r="151" spans="2:11" ht="15" customHeight="1">
      <c r="B151" s="282"/>
      <c r="C151" s="307" t="s">
        <v>420</v>
      </c>
      <c r="D151" s="262"/>
      <c r="E151" s="262"/>
      <c r="F151" s="308" t="s">
        <v>471</v>
      </c>
      <c r="G151" s="262"/>
      <c r="H151" s="307" t="s">
        <v>531</v>
      </c>
      <c r="I151" s="307" t="s">
        <v>473</v>
      </c>
      <c r="J151" s="307" t="s">
        <v>521</v>
      </c>
      <c r="K151" s="303"/>
    </row>
    <row r="152" spans="2:11" ht="15" customHeight="1">
      <c r="B152" s="282"/>
      <c r="C152" s="307" t="s">
        <v>476</v>
      </c>
      <c r="D152" s="262"/>
      <c r="E152" s="262"/>
      <c r="F152" s="308" t="s">
        <v>477</v>
      </c>
      <c r="G152" s="262"/>
      <c r="H152" s="307" t="s">
        <v>510</v>
      </c>
      <c r="I152" s="307" t="s">
        <v>473</v>
      </c>
      <c r="J152" s="307">
        <v>50</v>
      </c>
      <c r="K152" s="303"/>
    </row>
    <row r="153" spans="2:11" ht="15" customHeight="1">
      <c r="B153" s="282"/>
      <c r="C153" s="307" t="s">
        <v>479</v>
      </c>
      <c r="D153" s="262"/>
      <c r="E153" s="262"/>
      <c r="F153" s="308" t="s">
        <v>471</v>
      </c>
      <c r="G153" s="262"/>
      <c r="H153" s="307" t="s">
        <v>510</v>
      </c>
      <c r="I153" s="307" t="s">
        <v>481</v>
      </c>
      <c r="J153" s="307"/>
      <c r="K153" s="303"/>
    </row>
    <row r="154" spans="2:11" ht="15" customHeight="1">
      <c r="B154" s="282"/>
      <c r="C154" s="307" t="s">
        <v>490</v>
      </c>
      <c r="D154" s="262"/>
      <c r="E154" s="262"/>
      <c r="F154" s="308" t="s">
        <v>477</v>
      </c>
      <c r="G154" s="262"/>
      <c r="H154" s="307" t="s">
        <v>510</v>
      </c>
      <c r="I154" s="307" t="s">
        <v>473</v>
      </c>
      <c r="J154" s="307">
        <v>50</v>
      </c>
      <c r="K154" s="303"/>
    </row>
    <row r="155" spans="2:11" ht="15" customHeight="1">
      <c r="B155" s="282"/>
      <c r="C155" s="307" t="s">
        <v>498</v>
      </c>
      <c r="D155" s="262"/>
      <c r="E155" s="262"/>
      <c r="F155" s="308" t="s">
        <v>477</v>
      </c>
      <c r="G155" s="262"/>
      <c r="H155" s="307" t="s">
        <v>510</v>
      </c>
      <c r="I155" s="307" t="s">
        <v>473</v>
      </c>
      <c r="J155" s="307">
        <v>50</v>
      </c>
      <c r="K155" s="303"/>
    </row>
    <row r="156" spans="2:11" ht="15" customHeight="1">
      <c r="B156" s="282"/>
      <c r="C156" s="307" t="s">
        <v>496</v>
      </c>
      <c r="D156" s="262"/>
      <c r="E156" s="262"/>
      <c r="F156" s="308" t="s">
        <v>477</v>
      </c>
      <c r="G156" s="262"/>
      <c r="H156" s="307" t="s">
        <v>510</v>
      </c>
      <c r="I156" s="307" t="s">
        <v>473</v>
      </c>
      <c r="J156" s="307">
        <v>50</v>
      </c>
      <c r="K156" s="303"/>
    </row>
    <row r="157" spans="2:11" ht="15" customHeight="1">
      <c r="B157" s="282"/>
      <c r="C157" s="307" t="s">
        <v>91</v>
      </c>
      <c r="D157" s="262"/>
      <c r="E157" s="262"/>
      <c r="F157" s="308" t="s">
        <v>471</v>
      </c>
      <c r="G157" s="262"/>
      <c r="H157" s="307" t="s">
        <v>532</v>
      </c>
      <c r="I157" s="307" t="s">
        <v>473</v>
      </c>
      <c r="J157" s="307" t="s">
        <v>533</v>
      </c>
      <c r="K157" s="303"/>
    </row>
    <row r="158" spans="2:11" ht="15" customHeight="1">
      <c r="B158" s="282"/>
      <c r="C158" s="307" t="s">
        <v>534</v>
      </c>
      <c r="D158" s="262"/>
      <c r="E158" s="262"/>
      <c r="F158" s="308" t="s">
        <v>471</v>
      </c>
      <c r="G158" s="262"/>
      <c r="H158" s="307" t="s">
        <v>535</v>
      </c>
      <c r="I158" s="307" t="s">
        <v>505</v>
      </c>
      <c r="J158" s="307"/>
      <c r="K158" s="303"/>
    </row>
    <row r="159" spans="2:11" ht="15" customHeight="1">
      <c r="B159" s="309"/>
      <c r="C159" s="291"/>
      <c r="D159" s="291"/>
      <c r="E159" s="291"/>
      <c r="F159" s="291"/>
      <c r="G159" s="291"/>
      <c r="H159" s="291"/>
      <c r="I159" s="291"/>
      <c r="J159" s="291"/>
      <c r="K159" s="310"/>
    </row>
    <row r="160" spans="2:11" ht="18.75" customHeight="1">
      <c r="B160" s="258"/>
      <c r="C160" s="262"/>
      <c r="D160" s="262"/>
      <c r="E160" s="262"/>
      <c r="F160" s="281"/>
      <c r="G160" s="262"/>
      <c r="H160" s="262"/>
      <c r="I160" s="262"/>
      <c r="J160" s="262"/>
      <c r="K160" s="258"/>
    </row>
    <row r="161" spans="2:11" ht="18.75" customHeight="1"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</row>
    <row r="162" spans="2:11" ht="7.5" customHeight="1">
      <c r="B162" s="250"/>
      <c r="C162" s="251"/>
      <c r="D162" s="251"/>
      <c r="E162" s="251"/>
      <c r="F162" s="251"/>
      <c r="G162" s="251"/>
      <c r="H162" s="251"/>
      <c r="I162" s="251"/>
      <c r="J162" s="251"/>
      <c r="K162" s="252"/>
    </row>
    <row r="163" spans="2:11" ht="45" customHeight="1">
      <c r="B163" s="253"/>
      <c r="C163" s="377" t="s">
        <v>536</v>
      </c>
      <c r="D163" s="377"/>
      <c r="E163" s="377"/>
      <c r="F163" s="377"/>
      <c r="G163" s="377"/>
      <c r="H163" s="377"/>
      <c r="I163" s="377"/>
      <c r="J163" s="377"/>
      <c r="K163" s="254"/>
    </row>
    <row r="164" spans="2:11" ht="17.25" customHeight="1">
      <c r="B164" s="253"/>
      <c r="C164" s="274" t="s">
        <v>465</v>
      </c>
      <c r="D164" s="274"/>
      <c r="E164" s="274"/>
      <c r="F164" s="274" t="s">
        <v>466</v>
      </c>
      <c r="G164" s="311"/>
      <c r="H164" s="312" t="s">
        <v>104</v>
      </c>
      <c r="I164" s="312" t="s">
        <v>58</v>
      </c>
      <c r="J164" s="274" t="s">
        <v>467</v>
      </c>
      <c r="K164" s="254"/>
    </row>
    <row r="165" spans="2:11" ht="17.25" customHeight="1">
      <c r="B165" s="255"/>
      <c r="C165" s="276" t="s">
        <v>468</v>
      </c>
      <c r="D165" s="276"/>
      <c r="E165" s="276"/>
      <c r="F165" s="277" t="s">
        <v>469</v>
      </c>
      <c r="G165" s="313"/>
      <c r="H165" s="314"/>
      <c r="I165" s="314"/>
      <c r="J165" s="276" t="s">
        <v>470</v>
      </c>
      <c r="K165" s="256"/>
    </row>
    <row r="166" spans="2:11" ht="5.25" customHeight="1">
      <c r="B166" s="282"/>
      <c r="C166" s="279"/>
      <c r="D166" s="279"/>
      <c r="E166" s="279"/>
      <c r="F166" s="279"/>
      <c r="G166" s="280"/>
      <c r="H166" s="279"/>
      <c r="I166" s="279"/>
      <c r="J166" s="279"/>
      <c r="K166" s="303"/>
    </row>
    <row r="167" spans="2:11" ht="15" customHeight="1">
      <c r="B167" s="282"/>
      <c r="C167" s="262" t="s">
        <v>474</v>
      </c>
      <c r="D167" s="262"/>
      <c r="E167" s="262"/>
      <c r="F167" s="281" t="s">
        <v>471</v>
      </c>
      <c r="G167" s="262"/>
      <c r="H167" s="262" t="s">
        <v>510</v>
      </c>
      <c r="I167" s="262" t="s">
        <v>473</v>
      </c>
      <c r="J167" s="262">
        <v>120</v>
      </c>
      <c r="K167" s="303"/>
    </row>
    <row r="168" spans="2:11" ht="15" customHeight="1">
      <c r="B168" s="282"/>
      <c r="C168" s="262" t="s">
        <v>519</v>
      </c>
      <c r="D168" s="262"/>
      <c r="E168" s="262"/>
      <c r="F168" s="281" t="s">
        <v>471</v>
      </c>
      <c r="G168" s="262"/>
      <c r="H168" s="262" t="s">
        <v>520</v>
      </c>
      <c r="I168" s="262" t="s">
        <v>473</v>
      </c>
      <c r="J168" s="262" t="s">
        <v>521</v>
      </c>
      <c r="K168" s="303"/>
    </row>
    <row r="169" spans="2:11" ht="15" customHeight="1">
      <c r="B169" s="282"/>
      <c r="C169" s="262" t="s">
        <v>420</v>
      </c>
      <c r="D169" s="262"/>
      <c r="E169" s="262"/>
      <c r="F169" s="281" t="s">
        <v>471</v>
      </c>
      <c r="G169" s="262"/>
      <c r="H169" s="262" t="s">
        <v>537</v>
      </c>
      <c r="I169" s="262" t="s">
        <v>473</v>
      </c>
      <c r="J169" s="262" t="s">
        <v>521</v>
      </c>
      <c r="K169" s="303"/>
    </row>
    <row r="170" spans="2:11" ht="15" customHeight="1">
      <c r="B170" s="282"/>
      <c r="C170" s="262" t="s">
        <v>476</v>
      </c>
      <c r="D170" s="262"/>
      <c r="E170" s="262"/>
      <c r="F170" s="281" t="s">
        <v>477</v>
      </c>
      <c r="G170" s="262"/>
      <c r="H170" s="262" t="s">
        <v>537</v>
      </c>
      <c r="I170" s="262" t="s">
        <v>473</v>
      </c>
      <c r="J170" s="262">
        <v>50</v>
      </c>
      <c r="K170" s="303"/>
    </row>
    <row r="171" spans="2:11" ht="15" customHeight="1">
      <c r="B171" s="282"/>
      <c r="C171" s="262" t="s">
        <v>479</v>
      </c>
      <c r="D171" s="262"/>
      <c r="E171" s="262"/>
      <c r="F171" s="281" t="s">
        <v>471</v>
      </c>
      <c r="G171" s="262"/>
      <c r="H171" s="262" t="s">
        <v>537</v>
      </c>
      <c r="I171" s="262" t="s">
        <v>481</v>
      </c>
      <c r="J171" s="262"/>
      <c r="K171" s="303"/>
    </row>
    <row r="172" spans="2:11" ht="15" customHeight="1">
      <c r="B172" s="282"/>
      <c r="C172" s="262" t="s">
        <v>490</v>
      </c>
      <c r="D172" s="262"/>
      <c r="E172" s="262"/>
      <c r="F172" s="281" t="s">
        <v>477</v>
      </c>
      <c r="G172" s="262"/>
      <c r="H172" s="262" t="s">
        <v>537</v>
      </c>
      <c r="I172" s="262" t="s">
        <v>473</v>
      </c>
      <c r="J172" s="262">
        <v>50</v>
      </c>
      <c r="K172" s="303"/>
    </row>
    <row r="173" spans="2:11" ht="15" customHeight="1">
      <c r="B173" s="282"/>
      <c r="C173" s="262" t="s">
        <v>498</v>
      </c>
      <c r="D173" s="262"/>
      <c r="E173" s="262"/>
      <c r="F173" s="281" t="s">
        <v>477</v>
      </c>
      <c r="G173" s="262"/>
      <c r="H173" s="262" t="s">
        <v>537</v>
      </c>
      <c r="I173" s="262" t="s">
        <v>473</v>
      </c>
      <c r="J173" s="262">
        <v>50</v>
      </c>
      <c r="K173" s="303"/>
    </row>
    <row r="174" spans="2:11" ht="15" customHeight="1">
      <c r="B174" s="282"/>
      <c r="C174" s="262" t="s">
        <v>496</v>
      </c>
      <c r="D174" s="262"/>
      <c r="E174" s="262"/>
      <c r="F174" s="281" t="s">
        <v>477</v>
      </c>
      <c r="G174" s="262"/>
      <c r="H174" s="262" t="s">
        <v>537</v>
      </c>
      <c r="I174" s="262" t="s">
        <v>473</v>
      </c>
      <c r="J174" s="262">
        <v>50</v>
      </c>
      <c r="K174" s="303"/>
    </row>
    <row r="175" spans="2:11" ht="15" customHeight="1">
      <c r="B175" s="282"/>
      <c r="C175" s="262" t="s">
        <v>103</v>
      </c>
      <c r="D175" s="262"/>
      <c r="E175" s="262"/>
      <c r="F175" s="281" t="s">
        <v>471</v>
      </c>
      <c r="G175" s="262"/>
      <c r="H175" s="262" t="s">
        <v>538</v>
      </c>
      <c r="I175" s="262" t="s">
        <v>539</v>
      </c>
      <c r="J175" s="262"/>
      <c r="K175" s="303"/>
    </row>
    <row r="176" spans="2:11" ht="15" customHeight="1">
      <c r="B176" s="282"/>
      <c r="C176" s="262" t="s">
        <v>58</v>
      </c>
      <c r="D176" s="262"/>
      <c r="E176" s="262"/>
      <c r="F176" s="281" t="s">
        <v>471</v>
      </c>
      <c r="G176" s="262"/>
      <c r="H176" s="262" t="s">
        <v>540</v>
      </c>
      <c r="I176" s="262" t="s">
        <v>541</v>
      </c>
      <c r="J176" s="262">
        <v>1</v>
      </c>
      <c r="K176" s="303"/>
    </row>
    <row r="177" spans="2:11" ht="15" customHeight="1">
      <c r="B177" s="282"/>
      <c r="C177" s="262" t="s">
        <v>54</v>
      </c>
      <c r="D177" s="262"/>
      <c r="E177" s="262"/>
      <c r="F177" s="281" t="s">
        <v>471</v>
      </c>
      <c r="G177" s="262"/>
      <c r="H177" s="262" t="s">
        <v>542</v>
      </c>
      <c r="I177" s="262" t="s">
        <v>473</v>
      </c>
      <c r="J177" s="262">
        <v>20</v>
      </c>
      <c r="K177" s="303"/>
    </row>
    <row r="178" spans="2:11" ht="15" customHeight="1">
      <c r="B178" s="282"/>
      <c r="C178" s="262" t="s">
        <v>104</v>
      </c>
      <c r="D178" s="262"/>
      <c r="E178" s="262"/>
      <c r="F178" s="281" t="s">
        <v>471</v>
      </c>
      <c r="G178" s="262"/>
      <c r="H178" s="262" t="s">
        <v>543</v>
      </c>
      <c r="I178" s="262" t="s">
        <v>473</v>
      </c>
      <c r="J178" s="262">
        <v>255</v>
      </c>
      <c r="K178" s="303"/>
    </row>
    <row r="179" spans="2:11" ht="15" customHeight="1">
      <c r="B179" s="282"/>
      <c r="C179" s="262" t="s">
        <v>105</v>
      </c>
      <c r="D179" s="262"/>
      <c r="E179" s="262"/>
      <c r="F179" s="281" t="s">
        <v>471</v>
      </c>
      <c r="G179" s="262"/>
      <c r="H179" s="262" t="s">
        <v>436</v>
      </c>
      <c r="I179" s="262" t="s">
        <v>473</v>
      </c>
      <c r="J179" s="262">
        <v>10</v>
      </c>
      <c r="K179" s="303"/>
    </row>
    <row r="180" spans="2:11" ht="15" customHeight="1">
      <c r="B180" s="282"/>
      <c r="C180" s="262" t="s">
        <v>106</v>
      </c>
      <c r="D180" s="262"/>
      <c r="E180" s="262"/>
      <c r="F180" s="281" t="s">
        <v>471</v>
      </c>
      <c r="G180" s="262"/>
      <c r="H180" s="262" t="s">
        <v>544</v>
      </c>
      <c r="I180" s="262" t="s">
        <v>505</v>
      </c>
      <c r="J180" s="262"/>
      <c r="K180" s="303"/>
    </row>
    <row r="181" spans="2:11" ht="15" customHeight="1">
      <c r="B181" s="282"/>
      <c r="C181" s="262" t="s">
        <v>545</v>
      </c>
      <c r="D181" s="262"/>
      <c r="E181" s="262"/>
      <c r="F181" s="281" t="s">
        <v>471</v>
      </c>
      <c r="G181" s="262"/>
      <c r="H181" s="262" t="s">
        <v>546</v>
      </c>
      <c r="I181" s="262" t="s">
        <v>505</v>
      </c>
      <c r="J181" s="262"/>
      <c r="K181" s="303"/>
    </row>
    <row r="182" spans="2:11" ht="15" customHeight="1">
      <c r="B182" s="282"/>
      <c r="C182" s="262" t="s">
        <v>534</v>
      </c>
      <c r="D182" s="262"/>
      <c r="E182" s="262"/>
      <c r="F182" s="281" t="s">
        <v>471</v>
      </c>
      <c r="G182" s="262"/>
      <c r="H182" s="262" t="s">
        <v>547</v>
      </c>
      <c r="I182" s="262" t="s">
        <v>505</v>
      </c>
      <c r="J182" s="262"/>
      <c r="K182" s="303"/>
    </row>
    <row r="183" spans="2:11" ht="15" customHeight="1">
      <c r="B183" s="282"/>
      <c r="C183" s="262" t="s">
        <v>108</v>
      </c>
      <c r="D183" s="262"/>
      <c r="E183" s="262"/>
      <c r="F183" s="281" t="s">
        <v>477</v>
      </c>
      <c r="G183" s="262"/>
      <c r="H183" s="262" t="s">
        <v>548</v>
      </c>
      <c r="I183" s="262" t="s">
        <v>473</v>
      </c>
      <c r="J183" s="262">
        <v>50</v>
      </c>
      <c r="K183" s="303"/>
    </row>
    <row r="184" spans="2:11" ht="15" customHeight="1">
      <c r="B184" s="282"/>
      <c r="C184" s="262" t="s">
        <v>549</v>
      </c>
      <c r="D184" s="262"/>
      <c r="E184" s="262"/>
      <c r="F184" s="281" t="s">
        <v>477</v>
      </c>
      <c r="G184" s="262"/>
      <c r="H184" s="262" t="s">
        <v>550</v>
      </c>
      <c r="I184" s="262" t="s">
        <v>551</v>
      </c>
      <c r="J184" s="262"/>
      <c r="K184" s="303"/>
    </row>
    <row r="185" spans="2:11" ht="15" customHeight="1">
      <c r="B185" s="282"/>
      <c r="C185" s="262" t="s">
        <v>552</v>
      </c>
      <c r="D185" s="262"/>
      <c r="E185" s="262"/>
      <c r="F185" s="281" t="s">
        <v>477</v>
      </c>
      <c r="G185" s="262"/>
      <c r="H185" s="262" t="s">
        <v>553</v>
      </c>
      <c r="I185" s="262" t="s">
        <v>551</v>
      </c>
      <c r="J185" s="262"/>
      <c r="K185" s="303"/>
    </row>
    <row r="186" spans="2:11" ht="15" customHeight="1">
      <c r="B186" s="282"/>
      <c r="C186" s="262" t="s">
        <v>554</v>
      </c>
      <c r="D186" s="262"/>
      <c r="E186" s="262"/>
      <c r="F186" s="281" t="s">
        <v>477</v>
      </c>
      <c r="G186" s="262"/>
      <c r="H186" s="262" t="s">
        <v>555</v>
      </c>
      <c r="I186" s="262" t="s">
        <v>551</v>
      </c>
      <c r="J186" s="262"/>
      <c r="K186" s="303"/>
    </row>
    <row r="187" spans="2:11" ht="15" customHeight="1">
      <c r="B187" s="282"/>
      <c r="C187" s="315" t="s">
        <v>556</v>
      </c>
      <c r="D187" s="262"/>
      <c r="E187" s="262"/>
      <c r="F187" s="281" t="s">
        <v>477</v>
      </c>
      <c r="G187" s="262"/>
      <c r="H187" s="262" t="s">
        <v>557</v>
      </c>
      <c r="I187" s="262" t="s">
        <v>558</v>
      </c>
      <c r="J187" s="316" t="s">
        <v>559</v>
      </c>
      <c r="K187" s="303"/>
    </row>
    <row r="188" spans="2:11" ht="15" customHeight="1">
      <c r="B188" s="282"/>
      <c r="C188" s="267" t="s">
        <v>43</v>
      </c>
      <c r="D188" s="262"/>
      <c r="E188" s="262"/>
      <c r="F188" s="281" t="s">
        <v>471</v>
      </c>
      <c r="G188" s="262"/>
      <c r="H188" s="258" t="s">
        <v>560</v>
      </c>
      <c r="I188" s="262" t="s">
        <v>561</v>
      </c>
      <c r="J188" s="262"/>
      <c r="K188" s="303"/>
    </row>
    <row r="189" spans="2:11" ht="15" customHeight="1">
      <c r="B189" s="282"/>
      <c r="C189" s="267" t="s">
        <v>562</v>
      </c>
      <c r="D189" s="262"/>
      <c r="E189" s="262"/>
      <c r="F189" s="281" t="s">
        <v>471</v>
      </c>
      <c r="G189" s="262"/>
      <c r="H189" s="262" t="s">
        <v>563</v>
      </c>
      <c r="I189" s="262" t="s">
        <v>505</v>
      </c>
      <c r="J189" s="262"/>
      <c r="K189" s="303"/>
    </row>
    <row r="190" spans="2:11" ht="15" customHeight="1">
      <c r="B190" s="282"/>
      <c r="C190" s="267" t="s">
        <v>564</v>
      </c>
      <c r="D190" s="262"/>
      <c r="E190" s="262"/>
      <c r="F190" s="281" t="s">
        <v>471</v>
      </c>
      <c r="G190" s="262"/>
      <c r="H190" s="262" t="s">
        <v>565</v>
      </c>
      <c r="I190" s="262" t="s">
        <v>505</v>
      </c>
      <c r="J190" s="262"/>
      <c r="K190" s="303"/>
    </row>
    <row r="191" spans="2:11" ht="15" customHeight="1">
      <c r="B191" s="282"/>
      <c r="C191" s="267" t="s">
        <v>566</v>
      </c>
      <c r="D191" s="262"/>
      <c r="E191" s="262"/>
      <c r="F191" s="281" t="s">
        <v>477</v>
      </c>
      <c r="G191" s="262"/>
      <c r="H191" s="262" t="s">
        <v>567</v>
      </c>
      <c r="I191" s="262" t="s">
        <v>505</v>
      </c>
      <c r="J191" s="262"/>
      <c r="K191" s="303"/>
    </row>
    <row r="192" spans="2:11" ht="15" customHeight="1">
      <c r="B192" s="309"/>
      <c r="C192" s="317"/>
      <c r="D192" s="291"/>
      <c r="E192" s="291"/>
      <c r="F192" s="291"/>
      <c r="G192" s="291"/>
      <c r="H192" s="291"/>
      <c r="I192" s="291"/>
      <c r="J192" s="291"/>
      <c r="K192" s="310"/>
    </row>
    <row r="193" spans="2:11" ht="18.75" customHeight="1">
      <c r="B193" s="258"/>
      <c r="C193" s="262"/>
      <c r="D193" s="262"/>
      <c r="E193" s="262"/>
      <c r="F193" s="281"/>
      <c r="G193" s="262"/>
      <c r="H193" s="262"/>
      <c r="I193" s="262"/>
      <c r="J193" s="262"/>
      <c r="K193" s="258"/>
    </row>
    <row r="194" spans="2:11" ht="18.75" customHeight="1">
      <c r="B194" s="258"/>
      <c r="C194" s="262"/>
      <c r="D194" s="262"/>
      <c r="E194" s="262"/>
      <c r="F194" s="281"/>
      <c r="G194" s="262"/>
      <c r="H194" s="262"/>
      <c r="I194" s="262"/>
      <c r="J194" s="262"/>
      <c r="K194" s="258"/>
    </row>
    <row r="195" spans="2:11" ht="18.75" customHeight="1">
      <c r="B195" s="268"/>
      <c r="C195" s="268"/>
      <c r="D195" s="268"/>
      <c r="E195" s="268"/>
      <c r="F195" s="268"/>
      <c r="G195" s="268"/>
      <c r="H195" s="268"/>
      <c r="I195" s="268"/>
      <c r="J195" s="268"/>
      <c r="K195" s="268"/>
    </row>
    <row r="196" spans="2:11">
      <c r="B196" s="250"/>
      <c r="C196" s="251"/>
      <c r="D196" s="251"/>
      <c r="E196" s="251"/>
      <c r="F196" s="251"/>
      <c r="G196" s="251"/>
      <c r="H196" s="251"/>
      <c r="I196" s="251"/>
      <c r="J196" s="251"/>
      <c r="K196" s="252"/>
    </row>
    <row r="197" spans="2:11" ht="21">
      <c r="B197" s="253"/>
      <c r="C197" s="377" t="s">
        <v>568</v>
      </c>
      <c r="D197" s="377"/>
      <c r="E197" s="377"/>
      <c r="F197" s="377"/>
      <c r="G197" s="377"/>
      <c r="H197" s="377"/>
      <c r="I197" s="377"/>
      <c r="J197" s="377"/>
      <c r="K197" s="254"/>
    </row>
    <row r="198" spans="2:11" ht="25.5" customHeight="1">
      <c r="B198" s="253"/>
      <c r="C198" s="318" t="s">
        <v>569</v>
      </c>
      <c r="D198" s="318"/>
      <c r="E198" s="318"/>
      <c r="F198" s="318" t="s">
        <v>570</v>
      </c>
      <c r="G198" s="319"/>
      <c r="H198" s="376" t="s">
        <v>571</v>
      </c>
      <c r="I198" s="376"/>
      <c r="J198" s="376"/>
      <c r="K198" s="254"/>
    </row>
    <row r="199" spans="2:11" ht="5.25" customHeight="1">
      <c r="B199" s="282"/>
      <c r="C199" s="279"/>
      <c r="D199" s="279"/>
      <c r="E199" s="279"/>
      <c r="F199" s="279"/>
      <c r="G199" s="262"/>
      <c r="H199" s="279"/>
      <c r="I199" s="279"/>
      <c r="J199" s="279"/>
      <c r="K199" s="303"/>
    </row>
    <row r="200" spans="2:11" ht="15" customHeight="1">
      <c r="B200" s="282"/>
      <c r="C200" s="262" t="s">
        <v>561</v>
      </c>
      <c r="D200" s="262"/>
      <c r="E200" s="262"/>
      <c r="F200" s="281" t="s">
        <v>44</v>
      </c>
      <c r="G200" s="262"/>
      <c r="H200" s="375" t="s">
        <v>572</v>
      </c>
      <c r="I200" s="375"/>
      <c r="J200" s="375"/>
      <c r="K200" s="303"/>
    </row>
    <row r="201" spans="2:11" ht="15" customHeight="1">
      <c r="B201" s="282"/>
      <c r="C201" s="288"/>
      <c r="D201" s="262"/>
      <c r="E201" s="262"/>
      <c r="F201" s="281" t="s">
        <v>45</v>
      </c>
      <c r="G201" s="262"/>
      <c r="H201" s="375" t="s">
        <v>573</v>
      </c>
      <c r="I201" s="375"/>
      <c r="J201" s="375"/>
      <c r="K201" s="303"/>
    </row>
    <row r="202" spans="2:11" ht="15" customHeight="1">
      <c r="B202" s="282"/>
      <c r="C202" s="288"/>
      <c r="D202" s="262"/>
      <c r="E202" s="262"/>
      <c r="F202" s="281" t="s">
        <v>48</v>
      </c>
      <c r="G202" s="262"/>
      <c r="H202" s="375" t="s">
        <v>574</v>
      </c>
      <c r="I202" s="375"/>
      <c r="J202" s="375"/>
      <c r="K202" s="303"/>
    </row>
    <row r="203" spans="2:11" ht="15" customHeight="1">
      <c r="B203" s="282"/>
      <c r="C203" s="262"/>
      <c r="D203" s="262"/>
      <c r="E203" s="262"/>
      <c r="F203" s="281" t="s">
        <v>46</v>
      </c>
      <c r="G203" s="262"/>
      <c r="H203" s="375" t="s">
        <v>575</v>
      </c>
      <c r="I203" s="375"/>
      <c r="J203" s="375"/>
      <c r="K203" s="303"/>
    </row>
    <row r="204" spans="2:11" ht="15" customHeight="1">
      <c r="B204" s="282"/>
      <c r="C204" s="262"/>
      <c r="D204" s="262"/>
      <c r="E204" s="262"/>
      <c r="F204" s="281" t="s">
        <v>47</v>
      </c>
      <c r="G204" s="262"/>
      <c r="H204" s="375" t="s">
        <v>576</v>
      </c>
      <c r="I204" s="375"/>
      <c r="J204" s="375"/>
      <c r="K204" s="303"/>
    </row>
    <row r="205" spans="2:11" ht="15" customHeight="1">
      <c r="B205" s="282"/>
      <c r="C205" s="262"/>
      <c r="D205" s="262"/>
      <c r="E205" s="262"/>
      <c r="F205" s="281"/>
      <c r="G205" s="262"/>
      <c r="H205" s="262"/>
      <c r="I205" s="262"/>
      <c r="J205" s="262"/>
      <c r="K205" s="303"/>
    </row>
    <row r="206" spans="2:11" ht="15" customHeight="1">
      <c r="B206" s="282"/>
      <c r="C206" s="262" t="s">
        <v>517</v>
      </c>
      <c r="D206" s="262"/>
      <c r="E206" s="262"/>
      <c r="F206" s="281" t="s">
        <v>78</v>
      </c>
      <c r="G206" s="262"/>
      <c r="H206" s="375" t="s">
        <v>577</v>
      </c>
      <c r="I206" s="375"/>
      <c r="J206" s="375"/>
      <c r="K206" s="303"/>
    </row>
    <row r="207" spans="2:11" ht="15" customHeight="1">
      <c r="B207" s="282"/>
      <c r="C207" s="288"/>
      <c r="D207" s="262"/>
      <c r="E207" s="262"/>
      <c r="F207" s="281" t="s">
        <v>416</v>
      </c>
      <c r="G207" s="262"/>
      <c r="H207" s="375" t="s">
        <v>417</v>
      </c>
      <c r="I207" s="375"/>
      <c r="J207" s="375"/>
      <c r="K207" s="303"/>
    </row>
    <row r="208" spans="2:11" ht="15" customHeight="1">
      <c r="B208" s="282"/>
      <c r="C208" s="262"/>
      <c r="D208" s="262"/>
      <c r="E208" s="262"/>
      <c r="F208" s="281" t="s">
        <v>414</v>
      </c>
      <c r="G208" s="262"/>
      <c r="H208" s="375" t="s">
        <v>578</v>
      </c>
      <c r="I208" s="375"/>
      <c r="J208" s="375"/>
      <c r="K208" s="303"/>
    </row>
    <row r="209" spans="2:11" ht="15" customHeight="1">
      <c r="B209" s="320"/>
      <c r="C209" s="288"/>
      <c r="D209" s="288"/>
      <c r="E209" s="288"/>
      <c r="F209" s="281" t="s">
        <v>418</v>
      </c>
      <c r="G209" s="267"/>
      <c r="H209" s="374" t="s">
        <v>419</v>
      </c>
      <c r="I209" s="374"/>
      <c r="J209" s="374"/>
      <c r="K209" s="321"/>
    </row>
    <row r="210" spans="2:11" ht="15" customHeight="1">
      <c r="B210" s="320"/>
      <c r="C210" s="288"/>
      <c r="D210" s="288"/>
      <c r="E210" s="288"/>
      <c r="F210" s="281" t="s">
        <v>395</v>
      </c>
      <c r="G210" s="267"/>
      <c r="H210" s="374" t="s">
        <v>579</v>
      </c>
      <c r="I210" s="374"/>
      <c r="J210" s="374"/>
      <c r="K210" s="321"/>
    </row>
    <row r="211" spans="2:11" ht="15" customHeight="1">
      <c r="B211" s="320"/>
      <c r="C211" s="288"/>
      <c r="D211" s="288"/>
      <c r="E211" s="288"/>
      <c r="F211" s="322"/>
      <c r="G211" s="267"/>
      <c r="H211" s="323"/>
      <c r="I211" s="323"/>
      <c r="J211" s="323"/>
      <c r="K211" s="321"/>
    </row>
    <row r="212" spans="2:11" ht="15" customHeight="1">
      <c r="B212" s="320"/>
      <c r="C212" s="262" t="s">
        <v>541</v>
      </c>
      <c r="D212" s="288"/>
      <c r="E212" s="288"/>
      <c r="F212" s="281">
        <v>1</v>
      </c>
      <c r="G212" s="267"/>
      <c r="H212" s="374" t="s">
        <v>580</v>
      </c>
      <c r="I212" s="374"/>
      <c r="J212" s="374"/>
      <c r="K212" s="321"/>
    </row>
    <row r="213" spans="2:11" ht="15" customHeight="1">
      <c r="B213" s="320"/>
      <c r="C213" s="288"/>
      <c r="D213" s="288"/>
      <c r="E213" s="288"/>
      <c r="F213" s="281">
        <v>2</v>
      </c>
      <c r="G213" s="267"/>
      <c r="H213" s="374" t="s">
        <v>581</v>
      </c>
      <c r="I213" s="374"/>
      <c r="J213" s="374"/>
      <c r="K213" s="321"/>
    </row>
    <row r="214" spans="2:11" ht="15" customHeight="1">
      <c r="B214" s="320"/>
      <c r="C214" s="288"/>
      <c r="D214" s="288"/>
      <c r="E214" s="288"/>
      <c r="F214" s="281">
        <v>3</v>
      </c>
      <c r="G214" s="267"/>
      <c r="H214" s="374" t="s">
        <v>582</v>
      </c>
      <c r="I214" s="374"/>
      <c r="J214" s="374"/>
      <c r="K214" s="321"/>
    </row>
    <row r="215" spans="2:11" ht="15" customHeight="1">
      <c r="B215" s="320"/>
      <c r="C215" s="288"/>
      <c r="D215" s="288"/>
      <c r="E215" s="288"/>
      <c r="F215" s="281">
        <v>4</v>
      </c>
      <c r="G215" s="267"/>
      <c r="H215" s="374" t="s">
        <v>583</v>
      </c>
      <c r="I215" s="374"/>
      <c r="J215" s="374"/>
      <c r="K215" s="321"/>
    </row>
    <row r="216" spans="2:11" ht="12.75" customHeight="1">
      <c r="B216" s="324"/>
      <c r="C216" s="325"/>
      <c r="D216" s="325"/>
      <c r="E216" s="325"/>
      <c r="F216" s="325"/>
      <c r="G216" s="325"/>
      <c r="H216" s="325"/>
      <c r="I216" s="325"/>
      <c r="J216" s="325"/>
      <c r="K216" s="326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122-2018 - Technické služ...</vt:lpstr>
      <vt:lpstr>Pokyny pro vyplnění</vt:lpstr>
      <vt:lpstr>'122-2018 - Technické služ...'!Názvy_tisku</vt:lpstr>
      <vt:lpstr>'Rekapitulace stavby'!Názvy_tisku</vt:lpstr>
      <vt:lpstr>'122-2018 - Technické služ...'!Oblast_tisku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DESKTOP-UAUQQNC\Lubomír Novák</dc:creator>
  <cp:lastModifiedBy>Lubomír Novák</cp:lastModifiedBy>
  <cp:lastPrinted>2018-11-26T07:58:24Z</cp:lastPrinted>
  <dcterms:created xsi:type="dcterms:W3CDTF">2018-11-26T07:57:10Z</dcterms:created>
  <dcterms:modified xsi:type="dcterms:W3CDTF">2018-11-26T07:58:28Z</dcterms:modified>
</cp:coreProperties>
</file>