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ren\1185_5\"/>
    </mc:Choice>
  </mc:AlternateContent>
  <xr:revisionPtr revIDLastSave="0" documentId="13_ncr:11_{BD1ED2C4-FA52-4BE6-AA66-D19A539F2230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7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'07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'07 01 Pol'!$A$1:$X$123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H41" i="1" s="1"/>
  <c r="I41" i="1" s="1"/>
  <c r="G40" i="1"/>
  <c r="F40" i="1"/>
  <c r="G39" i="1"/>
  <c r="F39" i="1"/>
  <c r="G113" i="12"/>
  <c r="BA37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I11" i="12" s="1"/>
  <c r="K12" i="12"/>
  <c r="M12" i="12"/>
  <c r="O12" i="12"/>
  <c r="Q12" i="12"/>
  <c r="Q11" i="12" s="1"/>
  <c r="V12" i="12"/>
  <c r="G14" i="12"/>
  <c r="M14" i="12" s="1"/>
  <c r="I14" i="12"/>
  <c r="K14" i="12"/>
  <c r="K11" i="12" s="1"/>
  <c r="O14" i="12"/>
  <c r="O11" i="12" s="1"/>
  <c r="Q14" i="12"/>
  <c r="V14" i="12"/>
  <c r="V11" i="12" s="1"/>
  <c r="I15" i="12"/>
  <c r="Q15" i="12"/>
  <c r="G16" i="12"/>
  <c r="G15" i="12" s="1"/>
  <c r="I16" i="12"/>
  <c r="K16" i="12"/>
  <c r="K15" i="12" s="1"/>
  <c r="O16" i="12"/>
  <c r="O15" i="12" s="1"/>
  <c r="Q16" i="12"/>
  <c r="V16" i="12"/>
  <c r="V15" i="12" s="1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3" i="12"/>
  <c r="O23" i="12"/>
  <c r="G24" i="12"/>
  <c r="M24" i="12" s="1"/>
  <c r="M23" i="12" s="1"/>
  <c r="I24" i="12"/>
  <c r="I23" i="12" s="1"/>
  <c r="K24" i="12"/>
  <c r="K23" i="12" s="1"/>
  <c r="O24" i="12"/>
  <c r="Q24" i="12"/>
  <c r="Q23" i="12" s="1"/>
  <c r="V24" i="12"/>
  <c r="V23" i="12" s="1"/>
  <c r="G26" i="12"/>
  <c r="I26" i="12"/>
  <c r="K26" i="12"/>
  <c r="M26" i="12"/>
  <c r="O26" i="12"/>
  <c r="Q26" i="12"/>
  <c r="V26" i="12"/>
  <c r="G29" i="12"/>
  <c r="G28" i="12" s="1"/>
  <c r="I29" i="12"/>
  <c r="I28" i="12" s="1"/>
  <c r="K29" i="12"/>
  <c r="O29" i="12"/>
  <c r="O28" i="12" s="1"/>
  <c r="Q29" i="12"/>
  <c r="Q28" i="12" s="1"/>
  <c r="V29" i="12"/>
  <c r="G30" i="12"/>
  <c r="M30" i="12" s="1"/>
  <c r="I30" i="12"/>
  <c r="K30" i="12"/>
  <c r="K28" i="12" s="1"/>
  <c r="O30" i="12"/>
  <c r="Q30" i="12"/>
  <c r="V30" i="12"/>
  <c r="V28" i="12" s="1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3" i="12"/>
  <c r="O33" i="12"/>
  <c r="G34" i="12"/>
  <c r="M34" i="12" s="1"/>
  <c r="M33" i="12" s="1"/>
  <c r="I34" i="12"/>
  <c r="I33" i="12" s="1"/>
  <c r="K34" i="12"/>
  <c r="K33" i="12" s="1"/>
  <c r="O34" i="12"/>
  <c r="Q34" i="12"/>
  <c r="Q33" i="12" s="1"/>
  <c r="V34" i="12"/>
  <c r="V33" i="12" s="1"/>
  <c r="I35" i="12"/>
  <c r="K35" i="12"/>
  <c r="Q35" i="12"/>
  <c r="V35" i="12"/>
  <c r="G36" i="12"/>
  <c r="M36" i="12" s="1"/>
  <c r="M35" i="12" s="1"/>
  <c r="I36" i="12"/>
  <c r="K36" i="12"/>
  <c r="O36" i="12"/>
  <c r="O35" i="12" s="1"/>
  <c r="Q36" i="12"/>
  <c r="V36" i="12"/>
  <c r="G39" i="12"/>
  <c r="M39" i="12" s="1"/>
  <c r="I39" i="12"/>
  <c r="I38" i="12" s="1"/>
  <c r="K39" i="12"/>
  <c r="K38" i="12" s="1"/>
  <c r="O39" i="12"/>
  <c r="Q39" i="12"/>
  <c r="Q38" i="12" s="1"/>
  <c r="V39" i="12"/>
  <c r="V38" i="12" s="1"/>
  <c r="G41" i="12"/>
  <c r="I41" i="12"/>
  <c r="K41" i="12"/>
  <c r="M41" i="12"/>
  <c r="O41" i="12"/>
  <c r="Q41" i="12"/>
  <c r="V41" i="12"/>
  <c r="G42" i="12"/>
  <c r="G38" i="12" s="1"/>
  <c r="I42" i="12"/>
  <c r="K42" i="12"/>
  <c r="M42" i="12"/>
  <c r="O42" i="12"/>
  <c r="O38" i="12" s="1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I45" i="12"/>
  <c r="K45" i="12"/>
  <c r="M45" i="12"/>
  <c r="O45" i="12"/>
  <c r="Q45" i="12"/>
  <c r="V45" i="12"/>
  <c r="G46" i="12"/>
  <c r="I46" i="12"/>
  <c r="K46" i="12"/>
  <c r="M46" i="12"/>
  <c r="O46" i="12"/>
  <c r="Q46" i="12"/>
  <c r="V46" i="12"/>
  <c r="G47" i="12"/>
  <c r="O47" i="12"/>
  <c r="G48" i="12"/>
  <c r="M48" i="12" s="1"/>
  <c r="M47" i="12" s="1"/>
  <c r="I48" i="12"/>
  <c r="I47" i="12" s="1"/>
  <c r="K48" i="12"/>
  <c r="K47" i="12" s="1"/>
  <c r="O48" i="12"/>
  <c r="Q48" i="12"/>
  <c r="Q47" i="12" s="1"/>
  <c r="V48" i="12"/>
  <c r="V47" i="12" s="1"/>
  <c r="K49" i="12"/>
  <c r="V49" i="12"/>
  <c r="G50" i="12"/>
  <c r="G49" i="12" s="1"/>
  <c r="I50" i="12"/>
  <c r="I49" i="12" s="1"/>
  <c r="K50" i="12"/>
  <c r="M50" i="12"/>
  <c r="M49" i="12" s="1"/>
  <c r="O50" i="12"/>
  <c r="O49" i="12" s="1"/>
  <c r="Q50" i="12"/>
  <c r="Q49" i="12" s="1"/>
  <c r="V50" i="12"/>
  <c r="G53" i="12"/>
  <c r="M53" i="12" s="1"/>
  <c r="I53" i="12"/>
  <c r="I52" i="12" s="1"/>
  <c r="K53" i="12"/>
  <c r="K52" i="12" s="1"/>
  <c r="O53" i="12"/>
  <c r="Q53" i="12"/>
  <c r="Q52" i="12" s="1"/>
  <c r="V53" i="12"/>
  <c r="V52" i="12" s="1"/>
  <c r="G54" i="12"/>
  <c r="I54" i="12"/>
  <c r="K54" i="12"/>
  <c r="M54" i="12"/>
  <c r="O54" i="12"/>
  <c r="Q54" i="12"/>
  <c r="V54" i="12"/>
  <c r="G55" i="12"/>
  <c r="I55" i="12"/>
  <c r="K55" i="12"/>
  <c r="M55" i="12"/>
  <c r="O55" i="12"/>
  <c r="Q55" i="12"/>
  <c r="V55" i="12"/>
  <c r="G56" i="12"/>
  <c r="G52" i="12" s="1"/>
  <c r="I56" i="12"/>
  <c r="K56" i="12"/>
  <c r="O56" i="12"/>
  <c r="O52" i="12" s="1"/>
  <c r="Q56" i="12"/>
  <c r="V56" i="12"/>
  <c r="G57" i="12"/>
  <c r="I57" i="12"/>
  <c r="K57" i="12"/>
  <c r="M57" i="12"/>
  <c r="O57" i="12"/>
  <c r="Q57" i="12"/>
  <c r="V57" i="12"/>
  <c r="G58" i="12"/>
  <c r="I58" i="12"/>
  <c r="K58" i="12"/>
  <c r="M58" i="12"/>
  <c r="O58" i="12"/>
  <c r="Q58" i="12"/>
  <c r="V58" i="12"/>
  <c r="G60" i="12"/>
  <c r="G59" i="12" s="1"/>
  <c r="I60" i="12"/>
  <c r="I59" i="12" s="1"/>
  <c r="K60" i="12"/>
  <c r="K59" i="12" s="1"/>
  <c r="O60" i="12"/>
  <c r="O59" i="12" s="1"/>
  <c r="Q60" i="12"/>
  <c r="Q59" i="12" s="1"/>
  <c r="V60" i="12"/>
  <c r="V59" i="12" s="1"/>
  <c r="G61" i="12"/>
  <c r="I61" i="12"/>
  <c r="O61" i="12"/>
  <c r="Q61" i="12"/>
  <c r="G62" i="12"/>
  <c r="I62" i="12"/>
  <c r="K62" i="12"/>
  <c r="K61" i="12" s="1"/>
  <c r="M62" i="12"/>
  <c r="M61" i="12" s="1"/>
  <c r="O62" i="12"/>
  <c r="Q62" i="12"/>
  <c r="V62" i="12"/>
  <c r="V61" i="12" s="1"/>
  <c r="G64" i="12"/>
  <c r="G63" i="12" s="1"/>
  <c r="I64" i="12"/>
  <c r="I63" i="12" s="1"/>
  <c r="K64" i="12"/>
  <c r="O64" i="12"/>
  <c r="O63" i="12" s="1"/>
  <c r="Q64" i="12"/>
  <c r="Q63" i="12" s="1"/>
  <c r="V64" i="12"/>
  <c r="G65" i="12"/>
  <c r="M65" i="12" s="1"/>
  <c r="I65" i="12"/>
  <c r="K65" i="12"/>
  <c r="K63" i="12" s="1"/>
  <c r="O65" i="12"/>
  <c r="Q65" i="12"/>
  <c r="V65" i="12"/>
  <c r="V63" i="12" s="1"/>
  <c r="G66" i="12"/>
  <c r="I66" i="12"/>
  <c r="K66" i="12"/>
  <c r="M66" i="12"/>
  <c r="O66" i="12"/>
  <c r="Q66" i="12"/>
  <c r="V66" i="12"/>
  <c r="G67" i="12"/>
  <c r="I67" i="12"/>
  <c r="K67" i="12"/>
  <c r="M67" i="12"/>
  <c r="O67" i="12"/>
  <c r="Q67" i="12"/>
  <c r="V67" i="12"/>
  <c r="G68" i="12"/>
  <c r="O68" i="12"/>
  <c r="G69" i="12"/>
  <c r="M69" i="12" s="1"/>
  <c r="M68" i="12" s="1"/>
  <c r="I69" i="12"/>
  <c r="I68" i="12" s="1"/>
  <c r="K69" i="12"/>
  <c r="K68" i="12" s="1"/>
  <c r="O69" i="12"/>
  <c r="Q69" i="12"/>
  <c r="Q68" i="12" s="1"/>
  <c r="V69" i="12"/>
  <c r="V68" i="12" s="1"/>
  <c r="G71" i="12"/>
  <c r="I71" i="12"/>
  <c r="K71" i="12"/>
  <c r="M71" i="12"/>
  <c r="O71" i="12"/>
  <c r="Q71" i="12"/>
  <c r="V71" i="12"/>
  <c r="G72" i="12"/>
  <c r="I72" i="12"/>
  <c r="K72" i="12"/>
  <c r="M72" i="12"/>
  <c r="O72" i="12"/>
  <c r="Q72" i="12"/>
  <c r="V72" i="12"/>
  <c r="G74" i="12"/>
  <c r="M74" i="12" s="1"/>
  <c r="I74" i="12"/>
  <c r="I73" i="12" s="1"/>
  <c r="K74" i="12"/>
  <c r="K73" i="12" s="1"/>
  <c r="O74" i="12"/>
  <c r="Q74" i="12"/>
  <c r="Q73" i="12" s="1"/>
  <c r="V74" i="12"/>
  <c r="V73" i="12" s="1"/>
  <c r="G75" i="12"/>
  <c r="I75" i="12"/>
  <c r="K75" i="12"/>
  <c r="M75" i="12"/>
  <c r="O75" i="12"/>
  <c r="Q75" i="12"/>
  <c r="V75" i="12"/>
  <c r="G76" i="12"/>
  <c r="I76" i="12"/>
  <c r="K76" i="12"/>
  <c r="M76" i="12"/>
  <c r="O76" i="12"/>
  <c r="Q76" i="12"/>
  <c r="V76" i="12"/>
  <c r="G77" i="12"/>
  <c r="G73" i="12" s="1"/>
  <c r="I77" i="12"/>
  <c r="K77" i="12"/>
  <c r="O77" i="12"/>
  <c r="O73" i="12" s="1"/>
  <c r="Q77" i="12"/>
  <c r="V77" i="12"/>
  <c r="G78" i="12"/>
  <c r="M78" i="12" s="1"/>
  <c r="I78" i="12"/>
  <c r="K78" i="12"/>
  <c r="O78" i="12"/>
  <c r="Q78" i="12"/>
  <c r="V78" i="12"/>
  <c r="G80" i="12"/>
  <c r="I80" i="12"/>
  <c r="K80" i="12"/>
  <c r="M80" i="12"/>
  <c r="O80" i="12"/>
  <c r="Q80" i="12"/>
  <c r="V80" i="12"/>
  <c r="G82" i="12"/>
  <c r="I82" i="12"/>
  <c r="K82" i="12"/>
  <c r="M82" i="12"/>
  <c r="O82" i="12"/>
  <c r="Q82" i="12"/>
  <c r="V82" i="12"/>
  <c r="G83" i="12"/>
  <c r="O83" i="12"/>
  <c r="G84" i="12"/>
  <c r="M84" i="12" s="1"/>
  <c r="M83" i="12" s="1"/>
  <c r="I84" i="12"/>
  <c r="I83" i="12" s="1"/>
  <c r="K84" i="12"/>
  <c r="K83" i="12" s="1"/>
  <c r="O84" i="12"/>
  <c r="Q84" i="12"/>
  <c r="Q83" i="12" s="1"/>
  <c r="V84" i="12"/>
  <c r="V83" i="12" s="1"/>
  <c r="G86" i="12"/>
  <c r="I86" i="12"/>
  <c r="K86" i="12"/>
  <c r="M86" i="12"/>
  <c r="O86" i="12"/>
  <c r="Q86" i="12"/>
  <c r="V86" i="12"/>
  <c r="G89" i="12"/>
  <c r="G88" i="12" s="1"/>
  <c r="I89" i="12"/>
  <c r="I88" i="12" s="1"/>
  <c r="K89" i="12"/>
  <c r="K88" i="12" s="1"/>
  <c r="O89" i="12"/>
  <c r="O88" i="12" s="1"/>
  <c r="Q89" i="12"/>
  <c r="Q88" i="12" s="1"/>
  <c r="V89" i="12"/>
  <c r="V88" i="12" s="1"/>
  <c r="I91" i="12"/>
  <c r="Q91" i="12"/>
  <c r="G92" i="12"/>
  <c r="I92" i="12"/>
  <c r="K92" i="12"/>
  <c r="K91" i="12" s="1"/>
  <c r="M92" i="12"/>
  <c r="M91" i="12" s="1"/>
  <c r="O92" i="12"/>
  <c r="Q92" i="12"/>
  <c r="V92" i="12"/>
  <c r="V91" i="12" s="1"/>
  <c r="G97" i="12"/>
  <c r="G91" i="12" s="1"/>
  <c r="I97" i="12"/>
  <c r="K97" i="12"/>
  <c r="M97" i="12"/>
  <c r="O97" i="12"/>
  <c r="O91" i="12" s="1"/>
  <c r="Q97" i="12"/>
  <c r="V97" i="12"/>
  <c r="G102" i="12"/>
  <c r="M102" i="12" s="1"/>
  <c r="I102" i="12"/>
  <c r="K102" i="12"/>
  <c r="O102" i="12"/>
  <c r="Q102" i="12"/>
  <c r="V102" i="12"/>
  <c r="G103" i="12"/>
  <c r="I103" i="12"/>
  <c r="O103" i="12"/>
  <c r="Q103" i="12"/>
  <c r="G104" i="12"/>
  <c r="I104" i="12"/>
  <c r="K104" i="12"/>
  <c r="K103" i="12" s="1"/>
  <c r="M104" i="12"/>
  <c r="M103" i="12" s="1"/>
  <c r="O104" i="12"/>
  <c r="Q104" i="12"/>
  <c r="V104" i="12"/>
  <c r="V103" i="12" s="1"/>
  <c r="K105" i="12"/>
  <c r="O105" i="12"/>
  <c r="V105" i="12"/>
  <c r="G106" i="12"/>
  <c r="G105" i="12" s="1"/>
  <c r="I106" i="12"/>
  <c r="I105" i="12" s="1"/>
  <c r="K106" i="12"/>
  <c r="O106" i="12"/>
  <c r="Q106" i="12"/>
  <c r="Q105" i="12" s="1"/>
  <c r="V106" i="12"/>
  <c r="G108" i="12"/>
  <c r="I108" i="12"/>
  <c r="K108" i="12"/>
  <c r="M108" i="12"/>
  <c r="O108" i="12"/>
  <c r="Q108" i="12"/>
  <c r="V108" i="12"/>
  <c r="G109" i="12"/>
  <c r="M109" i="12" s="1"/>
  <c r="I109" i="12"/>
  <c r="K109" i="12"/>
  <c r="O109" i="12"/>
  <c r="O107" i="12" s="1"/>
  <c r="Q109" i="12"/>
  <c r="V109" i="12"/>
  <c r="G110" i="12"/>
  <c r="M110" i="12" s="1"/>
  <c r="I110" i="12"/>
  <c r="I107" i="12" s="1"/>
  <c r="K110" i="12"/>
  <c r="O110" i="12"/>
  <c r="Q110" i="12"/>
  <c r="Q107" i="12" s="1"/>
  <c r="V110" i="12"/>
  <c r="G111" i="12"/>
  <c r="M111" i="12" s="1"/>
  <c r="I111" i="12"/>
  <c r="K111" i="12"/>
  <c r="K107" i="12" s="1"/>
  <c r="O111" i="12"/>
  <c r="Q111" i="12"/>
  <c r="V111" i="12"/>
  <c r="V107" i="12" s="1"/>
  <c r="AF113" i="12"/>
  <c r="I20" i="1"/>
  <c r="I19" i="1"/>
  <c r="I18" i="1"/>
  <c r="I17" i="1"/>
  <c r="I16" i="1"/>
  <c r="I71" i="1"/>
  <c r="J49" i="1" s="1"/>
  <c r="F42" i="1"/>
  <c r="G42" i="1"/>
  <c r="G25" i="1" s="1"/>
  <c r="A25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J60" i="1" l="1"/>
  <c r="J68" i="1"/>
  <c r="J52" i="1"/>
  <c r="J50" i="1"/>
  <c r="J64" i="1"/>
  <c r="J58" i="1"/>
  <c r="J66" i="1"/>
  <c r="J56" i="1"/>
  <c r="J54" i="1"/>
  <c r="J62" i="1"/>
  <c r="J70" i="1"/>
  <c r="J51" i="1"/>
  <c r="J53" i="1"/>
  <c r="J55" i="1"/>
  <c r="J57" i="1"/>
  <c r="J59" i="1"/>
  <c r="J61" i="1"/>
  <c r="J63" i="1"/>
  <c r="J65" i="1"/>
  <c r="J67" i="1"/>
  <c r="J69" i="1"/>
  <c r="G26" i="1"/>
  <c r="A26" i="1"/>
  <c r="G28" i="1"/>
  <c r="G23" i="1"/>
  <c r="M107" i="12"/>
  <c r="M38" i="12"/>
  <c r="M11" i="12"/>
  <c r="G107" i="12"/>
  <c r="M106" i="12"/>
  <c r="M105" i="12" s="1"/>
  <c r="M89" i="12"/>
  <c r="M88" i="12" s="1"/>
  <c r="M77" i="12"/>
  <c r="M73" i="12" s="1"/>
  <c r="M64" i="12"/>
  <c r="M63" i="12" s="1"/>
  <c r="M60" i="12"/>
  <c r="M59" i="12" s="1"/>
  <c r="M56" i="12"/>
  <c r="M52" i="12" s="1"/>
  <c r="M29" i="12"/>
  <c r="M28" i="12" s="1"/>
  <c r="G11" i="12"/>
  <c r="AE113" i="12"/>
  <c r="G35" i="12"/>
  <c r="M16" i="12"/>
  <c r="M15" i="12" s="1"/>
  <c r="I21" i="1"/>
  <c r="I39" i="1"/>
  <c r="I42" i="1" s="1"/>
  <c r="J41" i="1" s="1"/>
  <c r="J71" i="1" l="1"/>
  <c r="A23" i="1"/>
  <c r="J40" i="1"/>
  <c r="J39" i="1"/>
  <c r="J42" i="1" s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Mikošek</author>
  </authors>
  <commentList>
    <comment ref="S6" authorId="0" shapeId="0" xr:uid="{008B6316-BCEE-4336-9C98-488F46D13A1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251707F-1260-4916-8610-0F8028C9391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<sst xmlns="http://schemas.openxmlformats.org/spreadsheetml/2006/main" count="732" uniqueCount="297">
  <si>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</si>
  <si>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</si>
  <si>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</si>
  <si>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</si>
  <si>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</si>
  <si>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</si>
  <si>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</si>
  <si>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</si>
  <si>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</si>
  <si>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</si>
  <si>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</si>
  <si>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</si>
  <si>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</si>
  <si>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</si>
  <si>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</si>
  <si>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</si>
  <si>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</si>
  <si>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</si>
  <si>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</si>
  <si>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</si>
  <si>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</si>
  <si>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</si>
  <si>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</si>
  <si>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</si>
  <si>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</si>
  <si>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</si>
  <si>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</si>
  <si>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</si>
  <si>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</si>
  <si>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</si>
  <si>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</si>
  <si>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</si>
  <si>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</si>
  <si>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</si>
  <si>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</si>
  <si>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</si>
  <si>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</si>
  <si>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</si>
  <si>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</si>
  <si>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</si>
  <si>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</si>
  <si>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</si>
  <si>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</si>
  <si>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</si>
  <si>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Stavební úpravy bytu</t>
  </si>
  <si>
    <t>07</t>
  </si>
  <si>
    <t>Rožnovská 1185</t>
  </si>
  <si>
    <t>Objekt:</t>
  </si>
  <si>
    <t>Rozpočet:</t>
  </si>
  <si>
    <t>04</t>
  </si>
  <si>
    <t>Frenštát pod Radhoštěm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</si>
  <si>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</si>
  <si>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</si>
  <si>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</si>
  <si>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</si>
  <si>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</si>
  <si>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</si>
  <si>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</si>
  <si>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</si>
  <si>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</si>
  <si>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</si>
  <si>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</si>
  <si>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</si>
  <si>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</si>
  <si>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</si>
  <si>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</si>
  <si>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</si>
  <si>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</si>
  <si>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</si>
  <si>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</si>
  <si>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</si>
  <si>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</si>
  <si>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</si>
  <si>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</si>
  <si>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</si>
  <si>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</si>
  <si>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</si>
  <si>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</si>
  <si>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728</t>
  </si>
  <si>
    <t>Vzduchotechnika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</si>
  <si>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</si>
  <si>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</si>
  <si>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</si>
  <si>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</si>
  <si>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</si>
  <si>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</si>
  <si>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</si>
  <si>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</si>
  <si>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</si>
  <si>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</si>
  <si>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</si>
  <si>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</si>
  <si>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</si>
  <si>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</si>
  <si>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</si>
  <si>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</si>
  <si>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</si>
  <si>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</si>
  <si>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</si>
  <si>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</si>
  <si>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</si>
  <si>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</si>
  <si>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</si>
  <si>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</si>
  <si>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</si>
  <si>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</si>
  <si>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</si>
  <si>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</si>
  <si>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</si>
  <si>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</si>
  <si>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</si>
  <si>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</si>
  <si>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</si>
  <si>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</si>
  <si>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</si>
  <si>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</si>
  <si>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</si>
  <si>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</si>
  <si>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</si>
  <si>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</si>
  <si>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</si>
  <si>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</si>
  <si>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</si>
  <si>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</si>
  <si>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</si>
  <si>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</si>
  <si>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</si>
  <si>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</si>
  <si>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</si>
  <si>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</si>
  <si>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342254811</t>
  </si>
  <si>
    <t>Příčky z desek pórobetonových tl. 150 mm</t>
  </si>
  <si>
    <t>m2</t>
  </si>
  <si>
    <t>RTS 21/ I</t>
  </si>
  <si>
    <t>Práce</t>
  </si>
  <si>
    <t>POL1_</t>
  </si>
  <si>
    <t>1,45*1,3+0,15*2,25</t>
  </si>
  <si>
    <t>VV</t>
  </si>
  <si>
    <t>416021121</t>
  </si>
  <si>
    <t>Podhledy SDK, kovová.kce CD. 1x deska RB 12,5 mm</t>
  </si>
  <si>
    <t>01 : 3,8</t>
  </si>
  <si>
    <t>416021123</t>
  </si>
  <si>
    <t>Podhledy SDK, kovová.kce CD. 1x deska RBI 12,5 mm</t>
  </si>
  <si>
    <t>602011147</t>
  </si>
  <si>
    <t>Stěrka sádrová, ručně tloušťka vrstvy 4 mm</t>
  </si>
  <si>
    <t>01 vstup : (1,55+2,45)*2*2,65-1,6*2-1,2</t>
  </si>
  <si>
    <t>02 koupelna + WC : (1,95+1,4)*2*0,65</t>
  </si>
  <si>
    <t>03 kuchyň : (4,95+4,45+0,4)*2*2,65-1,6*2-2,52</t>
  </si>
  <si>
    <t>04 pokoj : (4,45+3)*2*2,65-1,6-2,52</t>
  </si>
  <si>
    <t>612421111</t>
  </si>
  <si>
    <t>Zapravení drážek rozvodů elektro, ZTI ve stěnách a stropech a podlahách</t>
  </si>
  <si>
    <t>soubor</t>
  </si>
  <si>
    <t>Indiv</t>
  </si>
  <si>
    <t>612481113</t>
  </si>
  <si>
    <t>Potažení vnitř. stěn sklotex. pletivem s vypnutím</t>
  </si>
  <si>
    <t>631315611</t>
  </si>
  <si>
    <t>Betonáž podlahy sprchového koutu</t>
  </si>
  <si>
    <t>m3</t>
  </si>
  <si>
    <t>RTS 20/ I</t>
  </si>
  <si>
    <t>1,4*0,8*0,2</t>
  </si>
  <si>
    <t>632411105</t>
  </si>
  <si>
    <t>Samonivelační stěrka tl.3 mm</t>
  </si>
  <si>
    <t>3,8+3,8+20,+13,4</t>
  </si>
  <si>
    <t>642945111</t>
  </si>
  <si>
    <t>Osazení zárubní ocel. požár.1křídl. s obetonováním</t>
  </si>
  <si>
    <t>kus</t>
  </si>
  <si>
    <t>767646510</t>
  </si>
  <si>
    <t>Montáž dveří protipožárních jednokřídlových</t>
  </si>
  <si>
    <t>55330422</t>
  </si>
  <si>
    <t>Zárubeň ocelová požární   800x1970 levá</t>
  </si>
  <si>
    <t>SPCM</t>
  </si>
  <si>
    <t>Specifikace</t>
  </si>
  <si>
    <t>POL3_</t>
  </si>
  <si>
    <t>55345502</t>
  </si>
  <si>
    <t>Dveře požární 80x197 cm s kukátkem</t>
  </si>
  <si>
    <t>941955001</t>
  </si>
  <si>
    <t>Lešení lehké pomocné, výška podlahy do 1,2 m</t>
  </si>
  <si>
    <t>952901114</t>
  </si>
  <si>
    <t>Vyčištění budov o výšce podlaží nad 4 m</t>
  </si>
  <si>
    <t>celkový úklid před předáním stavby,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t>
  </si>
  <si>
    <t>POP</t>
  </si>
  <si>
    <t>962032241</t>
  </si>
  <si>
    <t>Bourání zdiva z cihel pálených na MC</t>
  </si>
  <si>
    <t>1,45*2,8*0,1</t>
  </si>
  <si>
    <t>965048515</t>
  </si>
  <si>
    <t>Broušení podlah (spojů podlahových desek) do tl. 5 mm</t>
  </si>
  <si>
    <t>968061125</t>
  </si>
  <si>
    <t>Vyvěšení dřevěných dveřních křídel pl. do 2 m2</t>
  </si>
  <si>
    <t>968072455</t>
  </si>
  <si>
    <t>Vybourání kovových dveřních zárubní pl. do 2 m2</t>
  </si>
  <si>
    <t>978059531</t>
  </si>
  <si>
    <t>Odsekání vnitřních obkladů a dlažeb</t>
  </si>
  <si>
    <t>786   01</t>
  </si>
  <si>
    <t>Demontáž spižní skříně a garnýží</t>
  </si>
  <si>
    <t>kompl</t>
  </si>
  <si>
    <t>Vlastní</t>
  </si>
  <si>
    <t>96   01</t>
  </si>
  <si>
    <t>Vybourání zařizovacích předmětů a rozvodů ZTI</t>
  </si>
  <si>
    <t>999281111</t>
  </si>
  <si>
    <t>Přesun hmot pro opravy a údržbu do výšky 25 m</t>
  </si>
  <si>
    <t>t</t>
  </si>
  <si>
    <t>Přesun hmot</t>
  </si>
  <si>
    <t>POL7_</t>
  </si>
  <si>
    <t>711212002</t>
  </si>
  <si>
    <t>Hydroizolační povlak - nátěr nebo stěrka vč. rohových pásek tl. 2mm</t>
  </si>
  <si>
    <t>3,8+0,4+(0,8*2+1,4)*2</t>
  </si>
  <si>
    <t>713582115</t>
  </si>
  <si>
    <t>D+M revizní dvířka pod obklad 300x300 mm</t>
  </si>
  <si>
    <t>725017122</t>
  </si>
  <si>
    <t>D+M Umyvadlo se skříňkou 55 x 44 cm, sifon, baterie</t>
  </si>
  <si>
    <t xml:space="preserve">ks    </t>
  </si>
  <si>
    <t>725845111</t>
  </si>
  <si>
    <t>Baterie sprchová nástěnná ruční</t>
  </si>
  <si>
    <t>726211321</t>
  </si>
  <si>
    <t>D+M Modul-WC Duofix, závěsné WC, sedátko, tlačítko</t>
  </si>
  <si>
    <t>720   01</t>
  </si>
  <si>
    <t>D+M sprchový žlab, sprchová zástěna posuvná, čiré sklo</t>
  </si>
  <si>
    <t>720   02</t>
  </si>
  <si>
    <t>Zdravotechnika (rozvody vody a kanalizace v rekonstruovaném bytovém jádru, pračkový ventil a sifon) výměna svislého odpadního potrubí v instalační šachtě</t>
  </si>
  <si>
    <t>728414611</t>
  </si>
  <si>
    <t>D+M digestoře vestavěné recirkulační</t>
  </si>
  <si>
    <t>735179110</t>
  </si>
  <si>
    <t>Demontáž a zpětná montáž topných těles</t>
  </si>
  <si>
    <t>766812115</t>
  </si>
  <si>
    <t>D+M Montáž kuchyňské linky 1,8m x 1,5m vč. nerezového dřezu, sifon, dřezová baterie, horní skříňky, zadní obkladová deska, podlinkové osvětlení, plynový sprák a el. troubou</t>
  </si>
  <si>
    <t>766812840</t>
  </si>
  <si>
    <t>Demontáž kuchyňských linek do 2,4 m</t>
  </si>
  <si>
    <t>766661112R0</t>
  </si>
  <si>
    <t>D+M dveří 2/3 prosklené 800/1970</t>
  </si>
  <si>
    <t>766661112R01</t>
  </si>
  <si>
    <t>D+M dveří plných 800/1970, 700/1970</t>
  </si>
  <si>
    <t>771101111</t>
  </si>
  <si>
    <t xml:space="preserve">Vyrovnání podkladů pod obklad </t>
  </si>
  <si>
    <t>(1,4*2+1,95*2)*2-1,2</t>
  </si>
  <si>
    <t>771575111</t>
  </si>
  <si>
    <t>Montáž podlah keram.,hladké, tmel, 45x45 cm weberfor profiflex (lep),webercolor perfect (sp)</t>
  </si>
  <si>
    <t>RTS 20/ II</t>
  </si>
  <si>
    <t>59782030</t>
  </si>
  <si>
    <t>Dlaždice 45x45 cm</t>
  </si>
  <si>
    <t>775413021</t>
  </si>
  <si>
    <t>Montáž podlahové lišty</t>
  </si>
  <si>
    <t>m</t>
  </si>
  <si>
    <t>776511820</t>
  </si>
  <si>
    <t>Odstranění PVC a koberců lepených s podložkou</t>
  </si>
  <si>
    <t>776521200</t>
  </si>
  <si>
    <t>Lepení povlakových podlah z dílců PVC a CV (vinyl) pouze položení - PVC ve specifikaci</t>
  </si>
  <si>
    <t>776981101</t>
  </si>
  <si>
    <t>Montáž přechodové, podlahové lišty samolepicí</t>
  </si>
  <si>
    <t>28342451</t>
  </si>
  <si>
    <t xml:space="preserve">Lišta soklová PVC pro vinyl </t>
  </si>
  <si>
    <t>37,9*1,1</t>
  </si>
  <si>
    <t>28410302</t>
  </si>
  <si>
    <t>Podlaha lepená Vinyl 1220x228x2 mm lamela s dekorem dřeva</t>
  </si>
  <si>
    <t>37,2*1,1</t>
  </si>
  <si>
    <t>5537000111</t>
  </si>
  <si>
    <t>Lišta přechodová Al 30/A lepicí l=93 cm stříbro š 30 mm</t>
  </si>
  <si>
    <t>781415016</t>
  </si>
  <si>
    <t>Montáž obkladů stěn, porovin.,tmel, nad 20x25 cm</t>
  </si>
  <si>
    <t>koupelna : (1,95+1,4)*2*2-0,6*2</t>
  </si>
  <si>
    <t>59761001</t>
  </si>
  <si>
    <t>Obkladačka 30x60 cm mat</t>
  </si>
  <si>
    <t>12,2*1,15</t>
  </si>
  <si>
    <t>783225100</t>
  </si>
  <si>
    <t>Nátěr syntetický kovových konstrukcí 2x + 1x email (zárubně)</t>
  </si>
  <si>
    <t>včetně pomocného lešení.</t>
  </si>
  <si>
    <t>784402801</t>
  </si>
  <si>
    <t>Odstranění maleb oškrábáním v místnosti H do 3,8 m</t>
  </si>
  <si>
    <t>01 vstup : (2,45+2,45+1,55+1,55)*2,65-1,6*2-1,2</t>
  </si>
  <si>
    <t>02 koupelna : (1,95+1,95+1,4+1,4)*1,15-1,2</t>
  </si>
  <si>
    <t>03 kuchyň : (4,95+4,95+4,45+4,45+0,8)*2,65-1,6*2-2,52+20</t>
  </si>
  <si>
    <t>04 pokoj : (4,45+4,45+3+3)*2,65-1,6-2,52+13,4</t>
  </si>
  <si>
    <t>784191201</t>
  </si>
  <si>
    <t>Penetrace podkladu hloubková Primalex 1x</t>
  </si>
  <si>
    <t>01 vstup : (2,45+2,45+1,55+1,55)*2,65+3,8</t>
  </si>
  <si>
    <t>02 koupelna : (1,95+1,95+1,4+1,4)*0,65+3,8</t>
  </si>
  <si>
    <t>03 kuchyň : (4,95+4,95+4,45+4,45+0,8)*2,65+20</t>
  </si>
  <si>
    <t>04 pokoj : (4,45+4,45+3+3)*2,65+13,4</t>
  </si>
  <si>
    <t>784195212</t>
  </si>
  <si>
    <t>Malba Primalex Plus, bílá, bez penetrace, 2 x</t>
  </si>
  <si>
    <t>786622113</t>
  </si>
  <si>
    <t>Žaluzie interiérové</t>
  </si>
  <si>
    <t>M21   01</t>
  </si>
  <si>
    <t>Elektroinstalace- nové zásuvkové a světelné okruhy, bytový rozvaděč, revize elektro, domovní telefon</t>
  </si>
  <si>
    <t>979081111</t>
  </si>
  <si>
    <t>Odvoz suti a vybour. hmot na skládku do 1 km</t>
  </si>
  <si>
    <t>Přesun suti</t>
  </si>
  <si>
    <t>POL8_</t>
  </si>
  <si>
    <t>979081121</t>
  </si>
  <si>
    <t>Příplatek k odvozu za každý další 1 km</t>
  </si>
  <si>
    <t>979990001</t>
  </si>
  <si>
    <t>Poplatek za skládku stavební suti</t>
  </si>
  <si>
    <t>979087311</t>
  </si>
  <si>
    <t>Vodorovné přemístění suti nošením do 10 m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</si>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</sst>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W2" sqref="W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opLeftCell="B17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5">
      <c r="A4" s="111">
        <v>593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SUMIF(F49:F70,A16,I49:I70)+SUMIF(F49:F70,"PSU",I49:I70)</f>
        <v>0</v>
      </c>
      <c r="J16" s="85"/>
    </row>
    <row r="17" spans="1:10" ht="23.25" customHeight="1" x14ac:dyDescent="0.25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SUMIF(F49:F70,A17,I49:I70)</f>
        <v>0</v>
      </c>
      <c r="J17" s="85"/>
    </row>
    <row r="18" spans="1:10" ht="23.25" customHeight="1" x14ac:dyDescent="0.25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SUMIF(F49:F70,A18,I49:I70)</f>
        <v>0</v>
      </c>
      <c r="J18" s="85"/>
    </row>
    <row r="19" spans="1:10" ht="23.25" customHeight="1" x14ac:dyDescent="0.25">
      <c r="A19" s="196" t="s">
        <v>101</v>
      </c>
      <c r="B19" s="38" t="s">
        <v>29</v>
      </c>
      <c r="C19" s="62"/>
      <c r="D19" s="63"/>
      <c r="E19" s="83"/>
      <c r="F19" s="84"/>
      <c r="G19" s="83"/>
      <c r="H19" s="84"/>
      <c r="I19" s="83">
        <f>SUMIF(F49:F70,A19,I49:I70)</f>
        <v>0</v>
      </c>
      <c r="J19" s="85"/>
    </row>
    <row r="20" spans="1:10" ht="23.25" customHeight="1" x14ac:dyDescent="0.25">
      <c r="A20" s="196" t="s">
        <v>102</v>
      </c>
      <c r="B20" s="38" t="s">
        <v>30</v>
      </c>
      <c r="C20" s="62"/>
      <c r="D20" s="63"/>
      <c r="E20" s="83"/>
      <c r="F20" s="84"/>
      <c r="G20" s="83"/>
      <c r="H20" s="84"/>
      <c r="I20" s="83">
        <f>SUMIF(F49:F70,A20,I49:I70)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5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 x14ac:dyDescent="0.25">
      <c r="A39" s="137">
        <v>1</v>
      </c>
      <c r="B39" s="147" t="s">
        <v>51</v>
      </c>
      <c r="C39" s="148"/>
      <c r="D39" s="148"/>
      <c r="E39" s="148"/>
      <c r="F39" s="149">
        <f>'07 01 Pol'!AE113</f>
        <v>0</v>
      </c>
      <c r="G39" s="150">
        <f>'07 01 Pol'!AF113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5">
      <c r="A40" s="137">
        <v>2</v>
      </c>
      <c r="B40" s="153" t="s">
        <v>45</v>
      </c>
      <c r="C40" s="154" t="s">
        <v>46</v>
      </c>
      <c r="D40" s="154"/>
      <c r="E40" s="154"/>
      <c r="F40" s="155">
        <f>'07 01 Pol'!AE113</f>
        <v>0</v>
      </c>
      <c r="G40" s="156">
        <f>'07 01 Pol'!AF113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hidden="1" customHeight="1" x14ac:dyDescent="0.25">
      <c r="A41" s="137">
        <v>3</v>
      </c>
      <c r="B41" s="158" t="s">
        <v>43</v>
      </c>
      <c r="C41" s="148" t="s">
        <v>44</v>
      </c>
      <c r="D41" s="148"/>
      <c r="E41" s="148"/>
      <c r="F41" s="159">
        <f>'07 01 Pol'!AE113</f>
        <v>0</v>
      </c>
      <c r="G41" s="151">
        <f>'07 01 Pol'!AF113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hidden="1" customHeight="1" x14ac:dyDescent="0.25">
      <c r="A42" s="137"/>
      <c r="B42" s="160" t="s">
        <v>52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6" spans="1:10" ht="15.6" x14ac:dyDescent="0.3">
      <c r="B46" s="176" t="s">
        <v>54</v>
      </c>
    </row>
    <row r="48" spans="1:10" ht="25.5" customHeight="1" x14ac:dyDescent="0.25">
      <c r="A48" s="178"/>
      <c r="B48" s="181" t="s">
        <v>18</v>
      </c>
      <c r="C48" s="181" t="s">
        <v>6</v>
      </c>
      <c r="D48" s="182"/>
      <c r="E48" s="182"/>
      <c r="F48" s="183" t="s">
        <v>55</v>
      </c>
      <c r="G48" s="183"/>
      <c r="H48" s="183"/>
      <c r="I48" s="183" t="s">
        <v>31</v>
      </c>
      <c r="J48" s="183" t="s">
        <v>0</v>
      </c>
    </row>
    <row r="49" spans="1:10" ht="36.75" customHeight="1" x14ac:dyDescent="0.25">
      <c r="A49" s="179"/>
      <c r="B49" s="184" t="s">
        <v>56</v>
      </c>
      <c r="C49" s="185" t="s">
        <v>57</v>
      </c>
      <c r="D49" s="186"/>
      <c r="E49" s="186"/>
      <c r="F49" s="192" t="s">
        <v>26</v>
      </c>
      <c r="G49" s="193"/>
      <c r="H49" s="193"/>
      <c r="I49" s="193">
        <f>'07 01 Pol'!G8</f>
        <v>0</v>
      </c>
      <c r="J49" s="190" t="str">
        <f>IF(I71=0,"",I49/I71*100)</f>
        <v/>
      </c>
    </row>
    <row r="50" spans="1:10" ht="36.75" customHeight="1" x14ac:dyDescent="0.25">
      <c r="A50" s="179"/>
      <c r="B50" s="184" t="s">
        <v>58</v>
      </c>
      <c r="C50" s="185" t="s">
        <v>59</v>
      </c>
      <c r="D50" s="186"/>
      <c r="E50" s="186"/>
      <c r="F50" s="192" t="s">
        <v>26</v>
      </c>
      <c r="G50" s="193"/>
      <c r="H50" s="193"/>
      <c r="I50" s="193">
        <f>'07 01 Pol'!G11</f>
        <v>0</v>
      </c>
      <c r="J50" s="190" t="str">
        <f>IF(I71=0,"",I50/I71*100)</f>
        <v/>
      </c>
    </row>
    <row r="51" spans="1:10" ht="36.75" customHeight="1" x14ac:dyDescent="0.25">
      <c r="A51" s="179"/>
      <c r="B51" s="184" t="s">
        <v>60</v>
      </c>
      <c r="C51" s="185" t="s">
        <v>61</v>
      </c>
      <c r="D51" s="186"/>
      <c r="E51" s="186"/>
      <c r="F51" s="192" t="s">
        <v>26</v>
      </c>
      <c r="G51" s="193"/>
      <c r="H51" s="193"/>
      <c r="I51" s="193">
        <f>'07 01 Pol'!G15</f>
        <v>0</v>
      </c>
      <c r="J51" s="190" t="str">
        <f>IF(I71=0,"",I51/I71*100)</f>
        <v/>
      </c>
    </row>
    <row r="52" spans="1:10" ht="36.75" customHeight="1" x14ac:dyDescent="0.25">
      <c r="A52" s="179"/>
      <c r="B52" s="184" t="s">
        <v>62</v>
      </c>
      <c r="C52" s="185" t="s">
        <v>63</v>
      </c>
      <c r="D52" s="186"/>
      <c r="E52" s="186"/>
      <c r="F52" s="192" t="s">
        <v>26</v>
      </c>
      <c r="G52" s="193"/>
      <c r="H52" s="193"/>
      <c r="I52" s="193">
        <f>'07 01 Pol'!G23</f>
        <v>0</v>
      </c>
      <c r="J52" s="190" t="str">
        <f>IF(I71=0,"",I52/I71*100)</f>
        <v/>
      </c>
    </row>
    <row r="53" spans="1:10" ht="36.75" customHeight="1" x14ac:dyDescent="0.25">
      <c r="A53" s="179"/>
      <c r="B53" s="184" t="s">
        <v>64</v>
      </c>
      <c r="C53" s="185" t="s">
        <v>65</v>
      </c>
      <c r="D53" s="186"/>
      <c r="E53" s="186"/>
      <c r="F53" s="192" t="s">
        <v>26</v>
      </c>
      <c r="G53" s="193"/>
      <c r="H53" s="193"/>
      <c r="I53" s="193">
        <f>'07 01 Pol'!G28</f>
        <v>0</v>
      </c>
      <c r="J53" s="190" t="str">
        <f>IF(I71=0,"",I53/I71*100)</f>
        <v/>
      </c>
    </row>
    <row r="54" spans="1:10" ht="36.75" customHeight="1" x14ac:dyDescent="0.25">
      <c r="A54" s="179"/>
      <c r="B54" s="184" t="s">
        <v>66</v>
      </c>
      <c r="C54" s="185" t="s">
        <v>67</v>
      </c>
      <c r="D54" s="186"/>
      <c r="E54" s="186"/>
      <c r="F54" s="192" t="s">
        <v>26</v>
      </c>
      <c r="G54" s="193"/>
      <c r="H54" s="193"/>
      <c r="I54" s="193">
        <f>'07 01 Pol'!G33</f>
        <v>0</v>
      </c>
      <c r="J54" s="190" t="str">
        <f>IF(I71=0,"",I54/I71*100)</f>
        <v/>
      </c>
    </row>
    <row r="55" spans="1:10" ht="36.75" customHeight="1" x14ac:dyDescent="0.25">
      <c r="A55" s="179"/>
      <c r="B55" s="184" t="s">
        <v>68</v>
      </c>
      <c r="C55" s="185" t="s">
        <v>69</v>
      </c>
      <c r="D55" s="186"/>
      <c r="E55" s="186"/>
      <c r="F55" s="192" t="s">
        <v>26</v>
      </c>
      <c r="G55" s="193"/>
      <c r="H55" s="193"/>
      <c r="I55" s="193">
        <f>'07 01 Pol'!G35</f>
        <v>0</v>
      </c>
      <c r="J55" s="190" t="str">
        <f>IF(I71=0,"",I55/I71*100)</f>
        <v/>
      </c>
    </row>
    <row r="56" spans="1:10" ht="36.75" customHeight="1" x14ac:dyDescent="0.25">
      <c r="A56" s="179"/>
      <c r="B56" s="184" t="s">
        <v>70</v>
      </c>
      <c r="C56" s="185" t="s">
        <v>71</v>
      </c>
      <c r="D56" s="186"/>
      <c r="E56" s="186"/>
      <c r="F56" s="192" t="s">
        <v>26</v>
      </c>
      <c r="G56" s="193"/>
      <c r="H56" s="193"/>
      <c r="I56" s="193">
        <f>'07 01 Pol'!G38</f>
        <v>0</v>
      </c>
      <c r="J56" s="190" t="str">
        <f>IF(I71=0,"",I56/I71*100)</f>
        <v/>
      </c>
    </row>
    <row r="57" spans="1:10" ht="36.75" customHeight="1" x14ac:dyDescent="0.25">
      <c r="A57" s="179"/>
      <c r="B57" s="184" t="s">
        <v>72</v>
      </c>
      <c r="C57" s="185" t="s">
        <v>73</v>
      </c>
      <c r="D57" s="186"/>
      <c r="E57" s="186"/>
      <c r="F57" s="192" t="s">
        <v>26</v>
      </c>
      <c r="G57" s="193"/>
      <c r="H57" s="193"/>
      <c r="I57" s="193">
        <f>'07 01 Pol'!G47</f>
        <v>0</v>
      </c>
      <c r="J57" s="190" t="str">
        <f>IF(I71=0,"",I57/I71*100)</f>
        <v/>
      </c>
    </row>
    <row r="58" spans="1:10" ht="36.75" customHeight="1" x14ac:dyDescent="0.25">
      <c r="A58" s="179"/>
      <c r="B58" s="184" t="s">
        <v>74</v>
      </c>
      <c r="C58" s="185" t="s">
        <v>75</v>
      </c>
      <c r="D58" s="186"/>
      <c r="E58" s="186"/>
      <c r="F58" s="192" t="s">
        <v>27</v>
      </c>
      <c r="G58" s="193"/>
      <c r="H58" s="193"/>
      <c r="I58" s="193">
        <f>'07 01 Pol'!G49</f>
        <v>0</v>
      </c>
      <c r="J58" s="190" t="str">
        <f>IF(I71=0,"",I58/I71*100)</f>
        <v/>
      </c>
    </row>
    <row r="59" spans="1:10" ht="36.75" customHeight="1" x14ac:dyDescent="0.25">
      <c r="A59" s="179"/>
      <c r="B59" s="184" t="s">
        <v>76</v>
      </c>
      <c r="C59" s="185" t="s">
        <v>77</v>
      </c>
      <c r="D59" s="186"/>
      <c r="E59" s="186"/>
      <c r="F59" s="192" t="s">
        <v>27</v>
      </c>
      <c r="G59" s="193"/>
      <c r="H59" s="193"/>
      <c r="I59" s="193">
        <f>'07 01 Pol'!G52</f>
        <v>0</v>
      </c>
      <c r="J59" s="190" t="str">
        <f>IF(I71=0,"",I59/I71*100)</f>
        <v/>
      </c>
    </row>
    <row r="60" spans="1:10" ht="36.75" customHeight="1" x14ac:dyDescent="0.25">
      <c r="A60" s="179"/>
      <c r="B60" s="184" t="s">
        <v>78</v>
      </c>
      <c r="C60" s="185" t="s">
        <v>79</v>
      </c>
      <c r="D60" s="186"/>
      <c r="E60" s="186"/>
      <c r="F60" s="192" t="s">
        <v>27</v>
      </c>
      <c r="G60" s="193"/>
      <c r="H60" s="193"/>
      <c r="I60" s="193">
        <f>'07 01 Pol'!G59</f>
        <v>0</v>
      </c>
      <c r="J60" s="190" t="str">
        <f>IF(I71=0,"",I60/I71*100)</f>
        <v/>
      </c>
    </row>
    <row r="61" spans="1:10" ht="36.75" customHeight="1" x14ac:dyDescent="0.25">
      <c r="A61" s="179"/>
      <c r="B61" s="184" t="s">
        <v>80</v>
      </c>
      <c r="C61" s="185" t="s">
        <v>81</v>
      </c>
      <c r="D61" s="186"/>
      <c r="E61" s="186"/>
      <c r="F61" s="192" t="s">
        <v>27</v>
      </c>
      <c r="G61" s="193"/>
      <c r="H61" s="193"/>
      <c r="I61" s="193">
        <f>'07 01 Pol'!G61</f>
        <v>0</v>
      </c>
      <c r="J61" s="190" t="str">
        <f>IF(I71=0,"",I61/I71*100)</f>
        <v/>
      </c>
    </row>
    <row r="62" spans="1:10" ht="36.75" customHeight="1" x14ac:dyDescent="0.25">
      <c r="A62" s="179"/>
      <c r="B62" s="184" t="s">
        <v>82</v>
      </c>
      <c r="C62" s="185" t="s">
        <v>83</v>
      </c>
      <c r="D62" s="186"/>
      <c r="E62" s="186"/>
      <c r="F62" s="192" t="s">
        <v>27</v>
      </c>
      <c r="G62" s="193"/>
      <c r="H62" s="193"/>
      <c r="I62" s="193">
        <f>'07 01 Pol'!G63</f>
        <v>0</v>
      </c>
      <c r="J62" s="190" t="str">
        <f>IF(I71=0,"",I62/I71*100)</f>
        <v/>
      </c>
    </row>
    <row r="63" spans="1:10" ht="36.75" customHeight="1" x14ac:dyDescent="0.25">
      <c r="A63" s="179"/>
      <c r="B63" s="184" t="s">
        <v>84</v>
      </c>
      <c r="C63" s="185" t="s">
        <v>85</v>
      </c>
      <c r="D63" s="186"/>
      <c r="E63" s="186"/>
      <c r="F63" s="192" t="s">
        <v>27</v>
      </c>
      <c r="G63" s="193"/>
      <c r="H63" s="193"/>
      <c r="I63" s="193">
        <f>'07 01 Pol'!G68</f>
        <v>0</v>
      </c>
      <c r="J63" s="190" t="str">
        <f>IF(I71=0,"",I63/I71*100)</f>
        <v/>
      </c>
    </row>
    <row r="64" spans="1:10" ht="36.75" customHeight="1" x14ac:dyDescent="0.25">
      <c r="A64" s="179"/>
      <c r="B64" s="184" t="s">
        <v>86</v>
      </c>
      <c r="C64" s="185" t="s">
        <v>87</v>
      </c>
      <c r="D64" s="186"/>
      <c r="E64" s="186"/>
      <c r="F64" s="192" t="s">
        <v>27</v>
      </c>
      <c r="G64" s="193"/>
      <c r="H64" s="193"/>
      <c r="I64" s="193">
        <f>'07 01 Pol'!G73</f>
        <v>0</v>
      </c>
      <c r="J64" s="190" t="str">
        <f>IF(I71=0,"",I64/I71*100)</f>
        <v/>
      </c>
    </row>
    <row r="65" spans="1:10" ht="36.75" customHeight="1" x14ac:dyDescent="0.25">
      <c r="A65" s="179"/>
      <c r="B65" s="184" t="s">
        <v>88</v>
      </c>
      <c r="C65" s="185" t="s">
        <v>89</v>
      </c>
      <c r="D65" s="186"/>
      <c r="E65" s="186"/>
      <c r="F65" s="192" t="s">
        <v>27</v>
      </c>
      <c r="G65" s="193"/>
      <c r="H65" s="193"/>
      <c r="I65" s="193">
        <f>'07 01 Pol'!G83</f>
        <v>0</v>
      </c>
      <c r="J65" s="190" t="str">
        <f>IF(I71=0,"",I65/I71*100)</f>
        <v/>
      </c>
    </row>
    <row r="66" spans="1:10" ht="36.75" customHeight="1" x14ac:dyDescent="0.25">
      <c r="A66" s="179"/>
      <c r="B66" s="184" t="s">
        <v>90</v>
      </c>
      <c r="C66" s="185" t="s">
        <v>91</v>
      </c>
      <c r="D66" s="186"/>
      <c r="E66" s="186"/>
      <c r="F66" s="192" t="s">
        <v>27</v>
      </c>
      <c r="G66" s="193"/>
      <c r="H66" s="193"/>
      <c r="I66" s="193">
        <f>'07 01 Pol'!G88</f>
        <v>0</v>
      </c>
      <c r="J66" s="190" t="str">
        <f>IF(I71=0,"",I66/I71*100)</f>
        <v/>
      </c>
    </row>
    <row r="67" spans="1:10" ht="36.75" customHeight="1" x14ac:dyDescent="0.25">
      <c r="A67" s="179"/>
      <c r="B67" s="184" t="s">
        <v>92</v>
      </c>
      <c r="C67" s="185" t="s">
        <v>93</v>
      </c>
      <c r="D67" s="186"/>
      <c r="E67" s="186"/>
      <c r="F67" s="192" t="s">
        <v>27</v>
      </c>
      <c r="G67" s="193"/>
      <c r="H67" s="193"/>
      <c r="I67" s="193">
        <f>'07 01 Pol'!G91</f>
        <v>0</v>
      </c>
      <c r="J67" s="190" t="str">
        <f>IF(I71=0,"",I67/I71*100)</f>
        <v/>
      </c>
    </row>
    <row r="68" spans="1:10" ht="36.75" customHeight="1" x14ac:dyDescent="0.25">
      <c r="A68" s="179"/>
      <c r="B68" s="184" t="s">
        <v>94</v>
      </c>
      <c r="C68" s="185" t="s">
        <v>95</v>
      </c>
      <c r="D68" s="186"/>
      <c r="E68" s="186"/>
      <c r="F68" s="192" t="s">
        <v>27</v>
      </c>
      <c r="G68" s="193"/>
      <c r="H68" s="193"/>
      <c r="I68" s="193">
        <f>'07 01 Pol'!G103</f>
        <v>0</v>
      </c>
      <c r="J68" s="190" t="str">
        <f>IF(I71=0,"",I68/I71*100)</f>
        <v/>
      </c>
    </row>
    <row r="69" spans="1:10" ht="36.75" customHeight="1" x14ac:dyDescent="0.25">
      <c r="A69" s="179"/>
      <c r="B69" s="184" t="s">
        <v>96</v>
      </c>
      <c r="C69" s="185" t="s">
        <v>97</v>
      </c>
      <c r="D69" s="186"/>
      <c r="E69" s="186"/>
      <c r="F69" s="192" t="s">
        <v>28</v>
      </c>
      <c r="G69" s="193"/>
      <c r="H69" s="193"/>
      <c r="I69" s="193">
        <f>'07 01 Pol'!G105</f>
        <v>0</v>
      </c>
      <c r="J69" s="190" t="str">
        <f>IF(I71=0,"",I69/I71*100)</f>
        <v/>
      </c>
    </row>
    <row r="70" spans="1:10" ht="36.75" customHeight="1" x14ac:dyDescent="0.25">
      <c r="A70" s="179"/>
      <c r="B70" s="184" t="s">
        <v>98</v>
      </c>
      <c r="C70" s="185" t="s">
        <v>99</v>
      </c>
      <c r="D70" s="186"/>
      <c r="E70" s="186"/>
      <c r="F70" s="192" t="s">
        <v>100</v>
      </c>
      <c r="G70" s="193"/>
      <c r="H70" s="193"/>
      <c r="I70" s="193">
        <f>'07 01 Pol'!G107</f>
        <v>0</v>
      </c>
      <c r="J70" s="190" t="str">
        <f>IF(I71=0,"",I70/I71*100)</f>
        <v/>
      </c>
    </row>
    <row r="71" spans="1:10" ht="25.5" customHeight="1" x14ac:dyDescent="0.25">
      <c r="A71" s="180"/>
      <c r="B71" s="187" t="s">
        <v>1</v>
      </c>
      <c r="C71" s="188"/>
      <c r="D71" s="189"/>
      <c r="E71" s="189"/>
      <c r="F71" s="194"/>
      <c r="G71" s="195"/>
      <c r="H71" s="195"/>
      <c r="I71" s="195">
        <f>SUM(I49:I70)</f>
        <v>0</v>
      </c>
      <c r="J71" s="191">
        <f>SUM(J49:J70)</f>
        <v>0</v>
      </c>
    </row>
    <row r="72" spans="1:10" x14ac:dyDescent="0.25">
      <c r="F72" s="135"/>
      <c r="G72" s="135"/>
      <c r="H72" s="135"/>
      <c r="I72" s="135"/>
      <c r="J72" s="136"/>
    </row>
    <row r="73" spans="1:10" x14ac:dyDescent="0.25">
      <c r="F73" s="135"/>
      <c r="G73" s="135"/>
      <c r="H73" s="135"/>
      <c r="I73" s="135"/>
      <c r="J73" s="136"/>
    </row>
    <row r="74" spans="1:10" x14ac:dyDescent="0.25">
      <c r="F74" s="135"/>
      <c r="G74" s="135"/>
      <c r="H74" s="135"/>
      <c r="I74" s="135"/>
      <c r="J74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C70:E70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CE11-1914-4E3C-BEDF-0AF0389CB72A}">
  <sheetPr>
    <outlinePr summaryBelow="0"/>
  </sheetPr>
  <dimension ref="A1:BH5000"/>
  <sheetViews>
    <sheetView tabSelected="1" workbookViewId="0">
      <pane ySplit="7" topLeftCell="A11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103</v>
      </c>
    </row>
    <row r="2" spans="1:60" ht="25.05" customHeight="1" x14ac:dyDescent="0.25">
      <c r="A2" s="198" t="s">
        <v>8</v>
      </c>
      <c r="B2" s="49" t="s">
        <v>49</v>
      </c>
      <c r="C2" s="201" t="s">
        <v>50</v>
      </c>
      <c r="D2" s="199"/>
      <c r="E2" s="199"/>
      <c r="F2" s="199"/>
      <c r="G2" s="200"/>
      <c r="AG2" t="s">
        <v>104</v>
      </c>
    </row>
    <row r="3" spans="1:60" ht="25.05" customHeight="1" x14ac:dyDescent="0.25">
      <c r="A3" s="198" t="s">
        <v>9</v>
      </c>
      <c r="B3" s="49" t="s">
        <v>45</v>
      </c>
      <c r="C3" s="201" t="s">
        <v>46</v>
      </c>
      <c r="D3" s="199"/>
      <c r="E3" s="199"/>
      <c r="F3" s="199"/>
      <c r="G3" s="200"/>
      <c r="AC3" s="177" t="s">
        <v>104</v>
      </c>
      <c r="AG3" t="s">
        <v>105</v>
      </c>
    </row>
    <row r="4" spans="1:60" ht="25.05" customHeight="1" x14ac:dyDescent="0.25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106</v>
      </c>
    </row>
    <row r="5" spans="1:60" x14ac:dyDescent="0.25">
      <c r="D5" s="10"/>
    </row>
    <row r="6" spans="1:60" ht="39.6" x14ac:dyDescent="0.25">
      <c r="A6" s="208" t="s">
        <v>107</v>
      </c>
      <c r="B6" s="210" t="s">
        <v>108</v>
      </c>
      <c r="C6" s="210" t="s">
        <v>109</v>
      </c>
      <c r="D6" s="209" t="s">
        <v>110</v>
      </c>
      <c r="E6" s="208" t="s">
        <v>111</v>
      </c>
      <c r="F6" s="207" t="s">
        <v>112</v>
      </c>
      <c r="G6" s="208" t="s">
        <v>31</v>
      </c>
      <c r="H6" s="211" t="s">
        <v>32</v>
      </c>
      <c r="I6" s="211" t="s">
        <v>113</v>
      </c>
      <c r="J6" s="211" t="s">
        <v>33</v>
      </c>
      <c r="K6" s="211" t="s">
        <v>114</v>
      </c>
      <c r="L6" s="211" t="s">
        <v>115</v>
      </c>
      <c r="M6" s="211" t="s">
        <v>116</v>
      </c>
      <c r="N6" s="211" t="s">
        <v>117</v>
      </c>
      <c r="O6" s="211" t="s">
        <v>118</v>
      </c>
      <c r="P6" s="211" t="s">
        <v>119</v>
      </c>
      <c r="Q6" s="211" t="s">
        <v>120</v>
      </c>
      <c r="R6" s="211" t="s">
        <v>121</v>
      </c>
      <c r="S6" s="211" t="s">
        <v>122</v>
      </c>
      <c r="T6" s="211" t="s">
        <v>123</v>
      </c>
      <c r="U6" s="211" t="s">
        <v>124</v>
      </c>
      <c r="V6" s="211" t="s">
        <v>125</v>
      </c>
      <c r="W6" s="211" t="s">
        <v>126</v>
      </c>
      <c r="X6" s="211" t="s">
        <v>127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5">
      <c r="A8" s="236" t="s">
        <v>128</v>
      </c>
      <c r="B8" s="237" t="s">
        <v>56</v>
      </c>
      <c r="C8" s="257" t="s">
        <v>57</v>
      </c>
      <c r="D8" s="238"/>
      <c r="E8" s="239"/>
      <c r="F8" s="240"/>
      <c r="G8" s="241">
        <f>SUMIF(AG9:AG10,"&lt;&gt;NOR",G9:G10)</f>
        <v>0</v>
      </c>
      <c r="H8" s="235"/>
      <c r="I8" s="235">
        <f>SUM(I9:I10)</f>
        <v>0</v>
      </c>
      <c r="J8" s="235"/>
      <c r="K8" s="235">
        <f>SUM(K9:K10)</f>
        <v>0</v>
      </c>
      <c r="L8" s="235"/>
      <c r="M8" s="235">
        <f>SUM(M9:M10)</f>
        <v>0</v>
      </c>
      <c r="N8" s="235"/>
      <c r="O8" s="235">
        <f>SUM(O9:O10)</f>
        <v>0.3</v>
      </c>
      <c r="P8" s="235"/>
      <c r="Q8" s="235">
        <f>SUM(Q9:Q10)</f>
        <v>0</v>
      </c>
      <c r="R8" s="235"/>
      <c r="S8" s="235"/>
      <c r="T8" s="235"/>
      <c r="U8" s="235"/>
      <c r="V8" s="235">
        <f>SUM(V9:V10)</f>
        <v>1.6</v>
      </c>
      <c r="W8" s="235"/>
      <c r="X8" s="235"/>
      <c r="AG8" t="s">
        <v>129</v>
      </c>
    </row>
    <row r="9" spans="1:60" outlineLevel="1" x14ac:dyDescent="0.25">
      <c r="A9" s="242">
        <v>1</v>
      </c>
      <c r="B9" s="243" t="s">
        <v>130</v>
      </c>
      <c r="C9" s="258" t="s">
        <v>131</v>
      </c>
      <c r="D9" s="244" t="s">
        <v>132</v>
      </c>
      <c r="E9" s="245">
        <v>2.2225000000000001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15</v>
      </c>
      <c r="M9" s="231">
        <f>G9*(1+L9/100)</f>
        <v>0</v>
      </c>
      <c r="N9" s="231">
        <v>0.13719999999999999</v>
      </c>
      <c r="O9" s="231">
        <f>ROUND(E9*N9,2)</f>
        <v>0.3</v>
      </c>
      <c r="P9" s="231">
        <v>0</v>
      </c>
      <c r="Q9" s="231">
        <f>ROUND(E9*P9,2)</f>
        <v>0</v>
      </c>
      <c r="R9" s="231"/>
      <c r="S9" s="231" t="s">
        <v>133</v>
      </c>
      <c r="T9" s="231" t="s">
        <v>133</v>
      </c>
      <c r="U9" s="231">
        <v>0.71799999999999997</v>
      </c>
      <c r="V9" s="231">
        <f>ROUND(E9*U9,2)</f>
        <v>1.6</v>
      </c>
      <c r="W9" s="231"/>
      <c r="X9" s="231" t="s">
        <v>134</v>
      </c>
      <c r="Y9" s="212"/>
      <c r="Z9" s="212"/>
      <c r="AA9" s="212"/>
      <c r="AB9" s="212"/>
      <c r="AC9" s="212"/>
      <c r="AD9" s="212"/>
      <c r="AE9" s="212"/>
      <c r="AF9" s="212"/>
      <c r="AG9" s="212" t="s">
        <v>135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29"/>
      <c r="B10" s="230"/>
      <c r="C10" s="259" t="s">
        <v>136</v>
      </c>
      <c r="D10" s="233"/>
      <c r="E10" s="234">
        <v>2.2225000000000001</v>
      </c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137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x14ac:dyDescent="0.25">
      <c r="A11" s="236" t="s">
        <v>128</v>
      </c>
      <c r="B11" s="237" t="s">
        <v>58</v>
      </c>
      <c r="C11" s="257" t="s">
        <v>59</v>
      </c>
      <c r="D11" s="238"/>
      <c r="E11" s="239"/>
      <c r="F11" s="240"/>
      <c r="G11" s="241">
        <f>SUMIF(AG12:AG14,"&lt;&gt;NOR",G12:G14)</f>
        <v>0</v>
      </c>
      <c r="H11" s="235"/>
      <c r="I11" s="235">
        <f>SUM(I12:I14)</f>
        <v>0</v>
      </c>
      <c r="J11" s="235"/>
      <c r="K11" s="235">
        <f>SUM(K12:K14)</f>
        <v>0</v>
      </c>
      <c r="L11" s="235"/>
      <c r="M11" s="235">
        <f>SUM(M12:M14)</f>
        <v>0</v>
      </c>
      <c r="N11" s="235"/>
      <c r="O11" s="235">
        <f>SUM(O12:O14)</f>
        <v>0.1</v>
      </c>
      <c r="P11" s="235"/>
      <c r="Q11" s="235">
        <f>SUM(Q12:Q14)</f>
        <v>0</v>
      </c>
      <c r="R11" s="235"/>
      <c r="S11" s="235"/>
      <c r="T11" s="235"/>
      <c r="U11" s="235"/>
      <c r="V11" s="235">
        <f>SUM(V12:V14)</f>
        <v>7.22</v>
      </c>
      <c r="W11" s="235"/>
      <c r="X11" s="235"/>
      <c r="AG11" t="s">
        <v>129</v>
      </c>
    </row>
    <row r="12" spans="1:60" outlineLevel="1" x14ac:dyDescent="0.25">
      <c r="A12" s="242">
        <v>2</v>
      </c>
      <c r="B12" s="243" t="s">
        <v>138</v>
      </c>
      <c r="C12" s="258" t="s">
        <v>139</v>
      </c>
      <c r="D12" s="244" t="s">
        <v>132</v>
      </c>
      <c r="E12" s="245">
        <v>3.8</v>
      </c>
      <c r="F12" s="246"/>
      <c r="G12" s="247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15</v>
      </c>
      <c r="M12" s="231">
        <f>G12*(1+L12/100)</f>
        <v>0</v>
      </c>
      <c r="N12" s="231">
        <v>1.1900000000000001E-2</v>
      </c>
      <c r="O12" s="231">
        <f>ROUND(E12*N12,2)</f>
        <v>0.05</v>
      </c>
      <c r="P12" s="231">
        <v>0</v>
      </c>
      <c r="Q12" s="231">
        <f>ROUND(E12*P12,2)</f>
        <v>0</v>
      </c>
      <c r="R12" s="231"/>
      <c r="S12" s="231" t="s">
        <v>133</v>
      </c>
      <c r="T12" s="231" t="s">
        <v>133</v>
      </c>
      <c r="U12" s="231">
        <v>0.95</v>
      </c>
      <c r="V12" s="231">
        <f>ROUND(E12*U12,2)</f>
        <v>3.61</v>
      </c>
      <c r="W12" s="231"/>
      <c r="X12" s="231" t="s">
        <v>134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135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29"/>
      <c r="B13" s="230"/>
      <c r="C13" s="259" t="s">
        <v>140</v>
      </c>
      <c r="D13" s="233"/>
      <c r="E13" s="234">
        <v>3.8</v>
      </c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137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48">
        <v>3</v>
      </c>
      <c r="B14" s="249" t="s">
        <v>141</v>
      </c>
      <c r="C14" s="260" t="s">
        <v>142</v>
      </c>
      <c r="D14" s="250" t="s">
        <v>132</v>
      </c>
      <c r="E14" s="251">
        <v>3.8</v>
      </c>
      <c r="F14" s="252"/>
      <c r="G14" s="253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15</v>
      </c>
      <c r="M14" s="231">
        <f>G14*(1+L14/100)</f>
        <v>0</v>
      </c>
      <c r="N14" s="231">
        <v>1.201E-2</v>
      </c>
      <c r="O14" s="231">
        <f>ROUND(E14*N14,2)</f>
        <v>0.05</v>
      </c>
      <c r="P14" s="231">
        <v>0</v>
      </c>
      <c r="Q14" s="231">
        <f>ROUND(E14*P14,2)</f>
        <v>0</v>
      </c>
      <c r="R14" s="231"/>
      <c r="S14" s="231" t="s">
        <v>133</v>
      </c>
      <c r="T14" s="231" t="s">
        <v>133</v>
      </c>
      <c r="U14" s="231">
        <v>0.95</v>
      </c>
      <c r="V14" s="231">
        <f>ROUND(E14*U14,2)</f>
        <v>3.61</v>
      </c>
      <c r="W14" s="231"/>
      <c r="X14" s="231" t="s">
        <v>134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135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5">
      <c r="A15" s="236" t="s">
        <v>128</v>
      </c>
      <c r="B15" s="237" t="s">
        <v>60</v>
      </c>
      <c r="C15" s="257" t="s">
        <v>61</v>
      </c>
      <c r="D15" s="238"/>
      <c r="E15" s="239"/>
      <c r="F15" s="240"/>
      <c r="G15" s="241">
        <f>SUMIF(AG16:AG22,"&lt;&gt;NOR",G16:G22)</f>
        <v>0</v>
      </c>
      <c r="H15" s="235"/>
      <c r="I15" s="235">
        <f>SUM(I16:I22)</f>
        <v>0</v>
      </c>
      <c r="J15" s="235"/>
      <c r="K15" s="235">
        <f>SUM(K16:K22)</f>
        <v>0</v>
      </c>
      <c r="L15" s="235"/>
      <c r="M15" s="235">
        <f>SUM(M16:M22)</f>
        <v>0</v>
      </c>
      <c r="N15" s="235"/>
      <c r="O15" s="235">
        <f>SUM(O16:O22)</f>
        <v>0.56000000000000005</v>
      </c>
      <c r="P15" s="235"/>
      <c r="Q15" s="235">
        <f>SUM(Q16:Q22)</f>
        <v>0</v>
      </c>
      <c r="R15" s="235"/>
      <c r="S15" s="235"/>
      <c r="T15" s="235"/>
      <c r="U15" s="235"/>
      <c r="V15" s="235">
        <f>SUM(V16:V22)</f>
        <v>26.270000000000003</v>
      </c>
      <c r="W15" s="235"/>
      <c r="X15" s="235"/>
      <c r="AG15" t="s">
        <v>129</v>
      </c>
    </row>
    <row r="16" spans="1:60" outlineLevel="1" x14ac:dyDescent="0.25">
      <c r="A16" s="242">
        <v>4</v>
      </c>
      <c r="B16" s="243" t="s">
        <v>143</v>
      </c>
      <c r="C16" s="258" t="s">
        <v>144</v>
      </c>
      <c r="D16" s="244" t="s">
        <v>132</v>
      </c>
      <c r="E16" s="245">
        <v>102.74</v>
      </c>
      <c r="F16" s="246"/>
      <c r="G16" s="247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15</v>
      </c>
      <c r="M16" s="231">
        <f>G16*(1+L16/100)</f>
        <v>0</v>
      </c>
      <c r="N16" s="231">
        <v>5.4599999999999996E-3</v>
      </c>
      <c r="O16" s="231">
        <f>ROUND(E16*N16,2)</f>
        <v>0.56000000000000005</v>
      </c>
      <c r="P16" s="231">
        <v>0</v>
      </c>
      <c r="Q16" s="231">
        <f>ROUND(E16*P16,2)</f>
        <v>0</v>
      </c>
      <c r="R16" s="231"/>
      <c r="S16" s="231" t="s">
        <v>133</v>
      </c>
      <c r="T16" s="231" t="s">
        <v>133</v>
      </c>
      <c r="U16" s="231">
        <v>0.25</v>
      </c>
      <c r="V16" s="231">
        <f>ROUND(E16*U16,2)</f>
        <v>25.69</v>
      </c>
      <c r="W16" s="231"/>
      <c r="X16" s="231" t="s">
        <v>134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135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29"/>
      <c r="B17" s="230"/>
      <c r="C17" s="259" t="s">
        <v>145</v>
      </c>
      <c r="D17" s="233"/>
      <c r="E17" s="234">
        <v>16.8</v>
      </c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12"/>
      <c r="Z17" s="212"/>
      <c r="AA17" s="212"/>
      <c r="AB17" s="212"/>
      <c r="AC17" s="212"/>
      <c r="AD17" s="212"/>
      <c r="AE17" s="212"/>
      <c r="AF17" s="212"/>
      <c r="AG17" s="212" t="s">
        <v>137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29"/>
      <c r="B18" s="230"/>
      <c r="C18" s="259" t="s">
        <v>146</v>
      </c>
      <c r="D18" s="233"/>
      <c r="E18" s="234">
        <v>4.3550000000000004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137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29"/>
      <c r="B19" s="230"/>
      <c r="C19" s="259" t="s">
        <v>147</v>
      </c>
      <c r="D19" s="233"/>
      <c r="E19" s="234">
        <v>46.22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137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29"/>
      <c r="B20" s="230"/>
      <c r="C20" s="259" t="s">
        <v>148</v>
      </c>
      <c r="D20" s="233"/>
      <c r="E20" s="234">
        <v>35.365000000000002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137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0.399999999999999" outlineLevel="1" x14ac:dyDescent="0.25">
      <c r="A21" s="248">
        <v>5</v>
      </c>
      <c r="B21" s="249" t="s">
        <v>149</v>
      </c>
      <c r="C21" s="260" t="s">
        <v>150</v>
      </c>
      <c r="D21" s="250" t="s">
        <v>151</v>
      </c>
      <c r="E21" s="251">
        <v>1</v>
      </c>
      <c r="F21" s="252"/>
      <c r="G21" s="253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15</v>
      </c>
      <c r="M21" s="231">
        <f>G21*(1+L21/100)</f>
        <v>0</v>
      </c>
      <c r="N21" s="231">
        <v>2.66E-3</v>
      </c>
      <c r="O21" s="231">
        <f>ROUND(E21*N21,2)</f>
        <v>0</v>
      </c>
      <c r="P21" s="231">
        <v>0</v>
      </c>
      <c r="Q21" s="231">
        <f>ROUND(E21*P21,2)</f>
        <v>0</v>
      </c>
      <c r="R21" s="231"/>
      <c r="S21" s="231" t="s">
        <v>133</v>
      </c>
      <c r="T21" s="231" t="s">
        <v>152</v>
      </c>
      <c r="U21" s="231">
        <v>4.795E-2</v>
      </c>
      <c r="V21" s="231">
        <f>ROUND(E21*U21,2)</f>
        <v>0.05</v>
      </c>
      <c r="W21" s="231"/>
      <c r="X21" s="231" t="s">
        <v>134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135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48">
        <v>6</v>
      </c>
      <c r="B22" s="249" t="s">
        <v>153</v>
      </c>
      <c r="C22" s="260" t="s">
        <v>154</v>
      </c>
      <c r="D22" s="250" t="s">
        <v>132</v>
      </c>
      <c r="E22" s="251">
        <v>2.2200000000000002</v>
      </c>
      <c r="F22" s="252"/>
      <c r="G22" s="253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15</v>
      </c>
      <c r="M22" s="231">
        <f>G22*(1+L22/100)</f>
        <v>0</v>
      </c>
      <c r="N22" s="231">
        <v>3.4000000000000002E-4</v>
      </c>
      <c r="O22" s="231">
        <f>ROUND(E22*N22,2)</f>
        <v>0</v>
      </c>
      <c r="P22" s="231">
        <v>0</v>
      </c>
      <c r="Q22" s="231">
        <f>ROUND(E22*P22,2)</f>
        <v>0</v>
      </c>
      <c r="R22" s="231"/>
      <c r="S22" s="231" t="s">
        <v>133</v>
      </c>
      <c r="T22" s="231" t="s">
        <v>133</v>
      </c>
      <c r="U22" s="231">
        <v>0.24</v>
      </c>
      <c r="V22" s="231">
        <f>ROUND(E22*U22,2)</f>
        <v>0.53</v>
      </c>
      <c r="W22" s="231"/>
      <c r="X22" s="231" t="s">
        <v>134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135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x14ac:dyDescent="0.25">
      <c r="A23" s="236" t="s">
        <v>128</v>
      </c>
      <c r="B23" s="237" t="s">
        <v>62</v>
      </c>
      <c r="C23" s="257" t="s">
        <v>63</v>
      </c>
      <c r="D23" s="238"/>
      <c r="E23" s="239"/>
      <c r="F23" s="240"/>
      <c r="G23" s="241">
        <f>SUMIF(AG24:AG27,"&lt;&gt;NOR",G24:G27)</f>
        <v>0</v>
      </c>
      <c r="H23" s="235"/>
      <c r="I23" s="235">
        <f>SUM(I24:I27)</f>
        <v>0</v>
      </c>
      <c r="J23" s="235"/>
      <c r="K23" s="235">
        <f>SUM(K24:K27)</f>
        <v>0</v>
      </c>
      <c r="L23" s="235"/>
      <c r="M23" s="235">
        <f>SUM(M24:M27)</f>
        <v>0</v>
      </c>
      <c r="N23" s="235"/>
      <c r="O23" s="235">
        <f>SUM(O24:O27)</f>
        <v>0.94</v>
      </c>
      <c r="P23" s="235"/>
      <c r="Q23" s="235">
        <f>SUM(Q24:Q27)</f>
        <v>0</v>
      </c>
      <c r="R23" s="235"/>
      <c r="S23" s="235"/>
      <c r="T23" s="235"/>
      <c r="U23" s="235"/>
      <c r="V23" s="235">
        <f>SUM(V24:V27)</f>
        <v>11.1</v>
      </c>
      <c r="W23" s="235"/>
      <c r="X23" s="235"/>
      <c r="AG23" t="s">
        <v>129</v>
      </c>
    </row>
    <row r="24" spans="1:60" outlineLevel="1" x14ac:dyDescent="0.25">
      <c r="A24" s="242">
        <v>7</v>
      </c>
      <c r="B24" s="243" t="s">
        <v>155</v>
      </c>
      <c r="C24" s="258" t="s">
        <v>156</v>
      </c>
      <c r="D24" s="244" t="s">
        <v>157</v>
      </c>
      <c r="E24" s="245">
        <v>0.224</v>
      </c>
      <c r="F24" s="246"/>
      <c r="G24" s="247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15</v>
      </c>
      <c r="M24" s="231">
        <f>G24*(1+L24/100)</f>
        <v>0</v>
      </c>
      <c r="N24" s="231">
        <v>2.5249999999999999</v>
      </c>
      <c r="O24" s="231">
        <f>ROUND(E24*N24,2)</f>
        <v>0.56999999999999995</v>
      </c>
      <c r="P24" s="231">
        <v>0</v>
      </c>
      <c r="Q24" s="231">
        <f>ROUND(E24*P24,2)</f>
        <v>0</v>
      </c>
      <c r="R24" s="231"/>
      <c r="S24" s="231" t="s">
        <v>133</v>
      </c>
      <c r="T24" s="231" t="s">
        <v>158</v>
      </c>
      <c r="U24" s="231">
        <v>2.3170000000000002</v>
      </c>
      <c r="V24" s="231">
        <f>ROUND(E24*U24,2)</f>
        <v>0.52</v>
      </c>
      <c r="W24" s="231"/>
      <c r="X24" s="231" t="s">
        <v>134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135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29"/>
      <c r="B25" s="230"/>
      <c r="C25" s="259" t="s">
        <v>159</v>
      </c>
      <c r="D25" s="233"/>
      <c r="E25" s="234">
        <v>0.224</v>
      </c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137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42">
        <v>8</v>
      </c>
      <c r="B26" s="243" t="s">
        <v>160</v>
      </c>
      <c r="C26" s="258" t="s">
        <v>161</v>
      </c>
      <c r="D26" s="244" t="s">
        <v>132</v>
      </c>
      <c r="E26" s="245">
        <v>41</v>
      </c>
      <c r="F26" s="246"/>
      <c r="G26" s="247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15</v>
      </c>
      <c r="M26" s="231">
        <f>G26*(1+L26/100)</f>
        <v>0</v>
      </c>
      <c r="N26" s="231">
        <v>8.9200000000000008E-3</v>
      </c>
      <c r="O26" s="231">
        <f>ROUND(E26*N26,2)</f>
        <v>0.37</v>
      </c>
      <c r="P26" s="231">
        <v>0</v>
      </c>
      <c r="Q26" s="231">
        <f>ROUND(E26*P26,2)</f>
        <v>0</v>
      </c>
      <c r="R26" s="231"/>
      <c r="S26" s="231" t="s">
        <v>133</v>
      </c>
      <c r="T26" s="231" t="s">
        <v>133</v>
      </c>
      <c r="U26" s="231">
        <v>0.25800000000000001</v>
      </c>
      <c r="V26" s="231">
        <f>ROUND(E26*U26,2)</f>
        <v>10.58</v>
      </c>
      <c r="W26" s="231"/>
      <c r="X26" s="231" t="s">
        <v>134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135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29"/>
      <c r="B27" s="230"/>
      <c r="C27" s="259" t="s">
        <v>162</v>
      </c>
      <c r="D27" s="233"/>
      <c r="E27" s="234">
        <v>41</v>
      </c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137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x14ac:dyDescent="0.25">
      <c r="A28" s="236" t="s">
        <v>128</v>
      </c>
      <c r="B28" s="237" t="s">
        <v>64</v>
      </c>
      <c r="C28" s="257" t="s">
        <v>65</v>
      </c>
      <c r="D28" s="238"/>
      <c r="E28" s="239"/>
      <c r="F28" s="240"/>
      <c r="G28" s="241">
        <f>SUMIF(AG29:AG32,"&lt;&gt;NOR",G29:G32)</f>
        <v>0</v>
      </c>
      <c r="H28" s="235"/>
      <c r="I28" s="235">
        <f>SUM(I29:I32)</f>
        <v>0</v>
      </c>
      <c r="J28" s="235"/>
      <c r="K28" s="235">
        <f>SUM(K29:K32)</f>
        <v>0</v>
      </c>
      <c r="L28" s="235"/>
      <c r="M28" s="235">
        <f>SUM(M29:M32)</f>
        <v>0</v>
      </c>
      <c r="N28" s="235"/>
      <c r="O28" s="235">
        <f>SUM(O29:O32)</f>
        <v>0.57000000000000006</v>
      </c>
      <c r="P28" s="235"/>
      <c r="Q28" s="235">
        <f>SUM(Q29:Q32)</f>
        <v>0</v>
      </c>
      <c r="R28" s="235"/>
      <c r="S28" s="235"/>
      <c r="T28" s="235"/>
      <c r="U28" s="235"/>
      <c r="V28" s="235">
        <f>SUM(V29:V32)</f>
        <v>12.64</v>
      </c>
      <c r="W28" s="235"/>
      <c r="X28" s="235"/>
      <c r="AG28" t="s">
        <v>129</v>
      </c>
    </row>
    <row r="29" spans="1:60" outlineLevel="1" x14ac:dyDescent="0.25">
      <c r="A29" s="248">
        <v>9</v>
      </c>
      <c r="B29" s="249" t="s">
        <v>163</v>
      </c>
      <c r="C29" s="260" t="s">
        <v>164</v>
      </c>
      <c r="D29" s="250" t="s">
        <v>165</v>
      </c>
      <c r="E29" s="251">
        <v>1</v>
      </c>
      <c r="F29" s="252"/>
      <c r="G29" s="253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15</v>
      </c>
      <c r="M29" s="231">
        <f>G29*(1+L29/100)</f>
        <v>0</v>
      </c>
      <c r="N29" s="231">
        <v>0.49075000000000002</v>
      </c>
      <c r="O29" s="231">
        <f>ROUND(E29*N29,2)</f>
        <v>0.49</v>
      </c>
      <c r="P29" s="231">
        <v>0</v>
      </c>
      <c r="Q29" s="231">
        <f>ROUND(E29*P29,2)</f>
        <v>0</v>
      </c>
      <c r="R29" s="231"/>
      <c r="S29" s="231" t="s">
        <v>133</v>
      </c>
      <c r="T29" s="231" t="s">
        <v>133</v>
      </c>
      <c r="U29" s="231">
        <v>8.82</v>
      </c>
      <c r="V29" s="231">
        <f>ROUND(E29*U29,2)</f>
        <v>8.82</v>
      </c>
      <c r="W29" s="231"/>
      <c r="X29" s="231" t="s">
        <v>134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135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48">
        <v>10</v>
      </c>
      <c r="B30" s="249" t="s">
        <v>166</v>
      </c>
      <c r="C30" s="260" t="s">
        <v>167</v>
      </c>
      <c r="D30" s="250" t="s">
        <v>165</v>
      </c>
      <c r="E30" s="251">
        <v>1</v>
      </c>
      <c r="F30" s="252"/>
      <c r="G30" s="253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15</v>
      </c>
      <c r="M30" s="231">
        <f>G30*(1+L30/100)</f>
        <v>0</v>
      </c>
      <c r="N30" s="231">
        <v>4.2999999999999999E-4</v>
      </c>
      <c r="O30" s="231">
        <f>ROUND(E30*N30,2)</f>
        <v>0</v>
      </c>
      <c r="P30" s="231">
        <v>0</v>
      </c>
      <c r="Q30" s="231">
        <f>ROUND(E30*P30,2)</f>
        <v>0</v>
      </c>
      <c r="R30" s="231"/>
      <c r="S30" s="231" t="s">
        <v>133</v>
      </c>
      <c r="T30" s="231" t="s">
        <v>133</v>
      </c>
      <c r="U30" s="231">
        <v>3.82</v>
      </c>
      <c r="V30" s="231">
        <f>ROUND(E30*U30,2)</f>
        <v>3.82</v>
      </c>
      <c r="W30" s="231"/>
      <c r="X30" s="231" t="s">
        <v>134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135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48">
        <v>11</v>
      </c>
      <c r="B31" s="249" t="s">
        <v>168</v>
      </c>
      <c r="C31" s="260" t="s">
        <v>169</v>
      </c>
      <c r="D31" s="250" t="s">
        <v>165</v>
      </c>
      <c r="E31" s="251">
        <v>1</v>
      </c>
      <c r="F31" s="252"/>
      <c r="G31" s="253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15</v>
      </c>
      <c r="M31" s="231">
        <f>G31*(1+L31/100)</f>
        <v>0</v>
      </c>
      <c r="N31" s="231">
        <v>1.474E-2</v>
      </c>
      <c r="O31" s="231">
        <f>ROUND(E31*N31,2)</f>
        <v>0.01</v>
      </c>
      <c r="P31" s="231">
        <v>0</v>
      </c>
      <c r="Q31" s="231">
        <f>ROUND(E31*P31,2)</f>
        <v>0</v>
      </c>
      <c r="R31" s="231" t="s">
        <v>170</v>
      </c>
      <c r="S31" s="231" t="s">
        <v>133</v>
      </c>
      <c r="T31" s="231" t="s">
        <v>133</v>
      </c>
      <c r="U31" s="231">
        <v>0</v>
      </c>
      <c r="V31" s="231">
        <f>ROUND(E31*U31,2)</f>
        <v>0</v>
      </c>
      <c r="W31" s="231"/>
      <c r="X31" s="231" t="s">
        <v>171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172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48">
        <v>12</v>
      </c>
      <c r="B32" s="249" t="s">
        <v>173</v>
      </c>
      <c r="C32" s="260" t="s">
        <v>174</v>
      </c>
      <c r="D32" s="250" t="s">
        <v>165</v>
      </c>
      <c r="E32" s="251">
        <v>1</v>
      </c>
      <c r="F32" s="252"/>
      <c r="G32" s="253">
        <f>ROUND(E32*F32,2)</f>
        <v>0</v>
      </c>
      <c r="H32" s="232"/>
      <c r="I32" s="231">
        <f>ROUND(E32*H32,2)</f>
        <v>0</v>
      </c>
      <c r="J32" s="232"/>
      <c r="K32" s="231">
        <f>ROUND(E32*J32,2)</f>
        <v>0</v>
      </c>
      <c r="L32" s="231">
        <v>15</v>
      </c>
      <c r="M32" s="231">
        <f>G32*(1+L32/100)</f>
        <v>0</v>
      </c>
      <c r="N32" s="231">
        <v>7.0999999999999994E-2</v>
      </c>
      <c r="O32" s="231">
        <f>ROUND(E32*N32,2)</f>
        <v>7.0000000000000007E-2</v>
      </c>
      <c r="P32" s="231">
        <v>0</v>
      </c>
      <c r="Q32" s="231">
        <f>ROUND(E32*P32,2)</f>
        <v>0</v>
      </c>
      <c r="R32" s="231" t="s">
        <v>170</v>
      </c>
      <c r="S32" s="231" t="s">
        <v>133</v>
      </c>
      <c r="T32" s="231" t="s">
        <v>133</v>
      </c>
      <c r="U32" s="231">
        <v>0</v>
      </c>
      <c r="V32" s="231">
        <f>ROUND(E32*U32,2)</f>
        <v>0</v>
      </c>
      <c r="W32" s="231"/>
      <c r="X32" s="231" t="s">
        <v>171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172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x14ac:dyDescent="0.25">
      <c r="A33" s="236" t="s">
        <v>128</v>
      </c>
      <c r="B33" s="237" t="s">
        <v>66</v>
      </c>
      <c r="C33" s="257" t="s">
        <v>67</v>
      </c>
      <c r="D33" s="238"/>
      <c r="E33" s="239"/>
      <c r="F33" s="240"/>
      <c r="G33" s="241">
        <f>SUMIF(AG34:AG34,"&lt;&gt;NOR",G34:G34)</f>
        <v>0</v>
      </c>
      <c r="H33" s="235"/>
      <c r="I33" s="235">
        <f>SUM(I34:I34)</f>
        <v>0</v>
      </c>
      <c r="J33" s="235"/>
      <c r="K33" s="235">
        <f>SUM(K34:K34)</f>
        <v>0</v>
      </c>
      <c r="L33" s="235"/>
      <c r="M33" s="235">
        <f>SUM(M34:M34)</f>
        <v>0</v>
      </c>
      <c r="N33" s="235"/>
      <c r="O33" s="235">
        <f>SUM(O34:O34)</f>
        <v>0.05</v>
      </c>
      <c r="P33" s="235"/>
      <c r="Q33" s="235">
        <f>SUM(Q34:Q34)</f>
        <v>0</v>
      </c>
      <c r="R33" s="235"/>
      <c r="S33" s="235"/>
      <c r="T33" s="235"/>
      <c r="U33" s="235"/>
      <c r="V33" s="235">
        <f>SUM(V34:V34)</f>
        <v>7.26</v>
      </c>
      <c r="W33" s="235"/>
      <c r="X33" s="235"/>
      <c r="AG33" t="s">
        <v>129</v>
      </c>
    </row>
    <row r="34" spans="1:60" outlineLevel="1" x14ac:dyDescent="0.25">
      <c r="A34" s="248">
        <v>13</v>
      </c>
      <c r="B34" s="249" t="s">
        <v>175</v>
      </c>
      <c r="C34" s="260" t="s">
        <v>176</v>
      </c>
      <c r="D34" s="250" t="s">
        <v>132</v>
      </c>
      <c r="E34" s="251">
        <v>41</v>
      </c>
      <c r="F34" s="252"/>
      <c r="G34" s="253">
        <f>ROUND(E34*F34,2)</f>
        <v>0</v>
      </c>
      <c r="H34" s="232"/>
      <c r="I34" s="231">
        <f>ROUND(E34*H34,2)</f>
        <v>0</v>
      </c>
      <c r="J34" s="232"/>
      <c r="K34" s="231">
        <f>ROUND(E34*J34,2)</f>
        <v>0</v>
      </c>
      <c r="L34" s="231">
        <v>15</v>
      </c>
      <c r="M34" s="231">
        <f>G34*(1+L34/100)</f>
        <v>0</v>
      </c>
      <c r="N34" s="231">
        <v>1.2099999999999999E-3</v>
      </c>
      <c r="O34" s="231">
        <f>ROUND(E34*N34,2)</f>
        <v>0.05</v>
      </c>
      <c r="P34" s="231">
        <v>0</v>
      </c>
      <c r="Q34" s="231">
        <f>ROUND(E34*P34,2)</f>
        <v>0</v>
      </c>
      <c r="R34" s="231"/>
      <c r="S34" s="231" t="s">
        <v>133</v>
      </c>
      <c r="T34" s="231" t="s">
        <v>133</v>
      </c>
      <c r="U34" s="231">
        <v>0.17699999999999999</v>
      </c>
      <c r="V34" s="231">
        <f>ROUND(E34*U34,2)</f>
        <v>7.26</v>
      </c>
      <c r="W34" s="231"/>
      <c r="X34" s="231" t="s">
        <v>134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135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6.4" x14ac:dyDescent="0.25">
      <c r="A35" s="236" t="s">
        <v>128</v>
      </c>
      <c r="B35" s="237" t="s">
        <v>68</v>
      </c>
      <c r="C35" s="257" t="s">
        <v>69</v>
      </c>
      <c r="D35" s="238"/>
      <c r="E35" s="239"/>
      <c r="F35" s="240"/>
      <c r="G35" s="241">
        <f>SUMIF(AG36:AG37,"&lt;&gt;NOR",G36:G37)</f>
        <v>0</v>
      </c>
      <c r="H35" s="235"/>
      <c r="I35" s="235">
        <f>SUM(I36:I37)</f>
        <v>0</v>
      </c>
      <c r="J35" s="235"/>
      <c r="K35" s="235">
        <f>SUM(K36:K37)</f>
        <v>0</v>
      </c>
      <c r="L35" s="235"/>
      <c r="M35" s="235">
        <f>SUM(M36:M37)</f>
        <v>0</v>
      </c>
      <c r="N35" s="235"/>
      <c r="O35" s="235">
        <f>SUM(O36:O37)</f>
        <v>0</v>
      </c>
      <c r="P35" s="235"/>
      <c r="Q35" s="235">
        <f>SUM(Q36:Q37)</f>
        <v>0</v>
      </c>
      <c r="R35" s="235"/>
      <c r="S35" s="235"/>
      <c r="T35" s="235"/>
      <c r="U35" s="235"/>
      <c r="V35" s="235">
        <f>SUM(V36:V37)</f>
        <v>14.51</v>
      </c>
      <c r="W35" s="235"/>
      <c r="X35" s="235"/>
      <c r="AG35" t="s">
        <v>129</v>
      </c>
    </row>
    <row r="36" spans="1:60" outlineLevel="1" x14ac:dyDescent="0.25">
      <c r="A36" s="242">
        <v>14</v>
      </c>
      <c r="B36" s="243" t="s">
        <v>177</v>
      </c>
      <c r="C36" s="258" t="s">
        <v>178</v>
      </c>
      <c r="D36" s="244" t="s">
        <v>132</v>
      </c>
      <c r="E36" s="245">
        <v>41</v>
      </c>
      <c r="F36" s="246"/>
      <c r="G36" s="247">
        <f>ROUND(E36*F36,2)</f>
        <v>0</v>
      </c>
      <c r="H36" s="232"/>
      <c r="I36" s="231">
        <f>ROUND(E36*H36,2)</f>
        <v>0</v>
      </c>
      <c r="J36" s="232"/>
      <c r="K36" s="231">
        <f>ROUND(E36*J36,2)</f>
        <v>0</v>
      </c>
      <c r="L36" s="231">
        <v>15</v>
      </c>
      <c r="M36" s="231">
        <f>G36*(1+L36/100)</f>
        <v>0</v>
      </c>
      <c r="N36" s="231">
        <v>4.0000000000000003E-5</v>
      </c>
      <c r="O36" s="231">
        <f>ROUND(E36*N36,2)</f>
        <v>0</v>
      </c>
      <c r="P36" s="231">
        <v>0</v>
      </c>
      <c r="Q36" s="231">
        <f>ROUND(E36*P36,2)</f>
        <v>0</v>
      </c>
      <c r="R36" s="231"/>
      <c r="S36" s="231" t="s">
        <v>133</v>
      </c>
      <c r="T36" s="231" t="s">
        <v>133</v>
      </c>
      <c r="U36" s="231">
        <v>0.35399999999999998</v>
      </c>
      <c r="V36" s="231">
        <f>ROUND(E36*U36,2)</f>
        <v>14.51</v>
      </c>
      <c r="W36" s="231"/>
      <c r="X36" s="231" t="s">
        <v>134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135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31.2" outlineLevel="1" x14ac:dyDescent="0.25">
      <c r="A37" s="229"/>
      <c r="B37" s="230"/>
      <c r="C37" s="261" t="s">
        <v>179</v>
      </c>
      <c r="D37" s="255"/>
      <c r="E37" s="255"/>
      <c r="F37" s="255"/>
      <c r="G37" s="255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180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54" t="str">
        <f>C37</f>
        <v>celkový úklid před předáním stavby,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v>
      </c>
      <c r="BB37" s="212"/>
      <c r="BC37" s="212"/>
      <c r="BD37" s="212"/>
      <c r="BE37" s="212"/>
      <c r="BF37" s="212"/>
      <c r="BG37" s="212"/>
      <c r="BH37" s="212"/>
    </row>
    <row r="38" spans="1:60" x14ac:dyDescent="0.25">
      <c r="A38" s="236" t="s">
        <v>128</v>
      </c>
      <c r="B38" s="237" t="s">
        <v>70</v>
      </c>
      <c r="C38" s="257" t="s">
        <v>71</v>
      </c>
      <c r="D38" s="238"/>
      <c r="E38" s="239"/>
      <c r="F38" s="240"/>
      <c r="G38" s="241">
        <f>SUMIF(AG39:AG46,"&lt;&gt;NOR",G39:G46)</f>
        <v>0</v>
      </c>
      <c r="H38" s="235"/>
      <c r="I38" s="235">
        <f>SUM(I39:I46)</f>
        <v>0</v>
      </c>
      <c r="J38" s="235"/>
      <c r="K38" s="235">
        <f>SUM(K39:K46)</f>
        <v>0</v>
      </c>
      <c r="L38" s="235"/>
      <c r="M38" s="235">
        <f>SUM(M39:M46)</f>
        <v>0</v>
      </c>
      <c r="N38" s="235"/>
      <c r="O38" s="235">
        <f>SUM(O39:O46)</f>
        <v>0</v>
      </c>
      <c r="P38" s="235"/>
      <c r="Q38" s="235">
        <f>SUM(Q39:Q46)</f>
        <v>2.66</v>
      </c>
      <c r="R38" s="235"/>
      <c r="S38" s="235"/>
      <c r="T38" s="235"/>
      <c r="U38" s="235"/>
      <c r="V38" s="235">
        <f>SUM(V39:V46)</f>
        <v>21.47</v>
      </c>
      <c r="W38" s="235"/>
      <c r="X38" s="235"/>
      <c r="AG38" t="s">
        <v>129</v>
      </c>
    </row>
    <row r="39" spans="1:60" outlineLevel="1" x14ac:dyDescent="0.25">
      <c r="A39" s="242">
        <v>15</v>
      </c>
      <c r="B39" s="243" t="s">
        <v>181</v>
      </c>
      <c r="C39" s="258" t="s">
        <v>182</v>
      </c>
      <c r="D39" s="244" t="s">
        <v>157</v>
      </c>
      <c r="E39" s="245">
        <v>0.40600000000000003</v>
      </c>
      <c r="F39" s="246"/>
      <c r="G39" s="247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15</v>
      </c>
      <c r="M39" s="231">
        <f>G39*(1+L39/100)</f>
        <v>0</v>
      </c>
      <c r="N39" s="231">
        <v>1.2800000000000001E-3</v>
      </c>
      <c r="O39" s="231">
        <f>ROUND(E39*N39,2)</f>
        <v>0</v>
      </c>
      <c r="P39" s="231">
        <v>1.95</v>
      </c>
      <c r="Q39" s="231">
        <f>ROUND(E39*P39,2)</f>
        <v>0.79</v>
      </c>
      <c r="R39" s="231"/>
      <c r="S39" s="231" t="s">
        <v>133</v>
      </c>
      <c r="T39" s="231" t="s">
        <v>158</v>
      </c>
      <c r="U39" s="231">
        <v>1.7010000000000001</v>
      </c>
      <c r="V39" s="231">
        <f>ROUND(E39*U39,2)</f>
        <v>0.69</v>
      </c>
      <c r="W39" s="231"/>
      <c r="X39" s="231" t="s">
        <v>134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135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29"/>
      <c r="B40" s="230"/>
      <c r="C40" s="259" t="s">
        <v>183</v>
      </c>
      <c r="D40" s="233"/>
      <c r="E40" s="234">
        <v>0.40600000000000003</v>
      </c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137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48">
        <v>16</v>
      </c>
      <c r="B41" s="249" t="s">
        <v>184</v>
      </c>
      <c r="C41" s="260" t="s">
        <v>185</v>
      </c>
      <c r="D41" s="250" t="s">
        <v>132</v>
      </c>
      <c r="E41" s="251">
        <v>41</v>
      </c>
      <c r="F41" s="252"/>
      <c r="G41" s="253">
        <f>ROUND(E41*F41,2)</f>
        <v>0</v>
      </c>
      <c r="H41" s="232"/>
      <c r="I41" s="231">
        <f>ROUND(E41*H41,2)</f>
        <v>0</v>
      </c>
      <c r="J41" s="232"/>
      <c r="K41" s="231">
        <f>ROUND(E41*J41,2)</f>
        <v>0</v>
      </c>
      <c r="L41" s="231">
        <v>15</v>
      </c>
      <c r="M41" s="231">
        <f>G41*(1+L41/100)</f>
        <v>0</v>
      </c>
      <c r="N41" s="231">
        <v>0</v>
      </c>
      <c r="O41" s="231">
        <f>ROUND(E41*N41,2)</f>
        <v>0</v>
      </c>
      <c r="P41" s="231">
        <v>1.26E-2</v>
      </c>
      <c r="Q41" s="231">
        <f>ROUND(E41*P41,2)</f>
        <v>0.52</v>
      </c>
      <c r="R41" s="231"/>
      <c r="S41" s="231" t="s">
        <v>133</v>
      </c>
      <c r="T41" s="231" t="s">
        <v>133</v>
      </c>
      <c r="U41" s="231">
        <v>0.33</v>
      </c>
      <c r="V41" s="231">
        <f>ROUND(E41*U41,2)</f>
        <v>13.53</v>
      </c>
      <c r="W41" s="231"/>
      <c r="X41" s="231" t="s">
        <v>134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135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48">
        <v>17</v>
      </c>
      <c r="B42" s="249" t="s">
        <v>186</v>
      </c>
      <c r="C42" s="260" t="s">
        <v>187</v>
      </c>
      <c r="D42" s="250" t="s">
        <v>165</v>
      </c>
      <c r="E42" s="251">
        <v>4</v>
      </c>
      <c r="F42" s="252"/>
      <c r="G42" s="253">
        <f>ROUND(E42*F42,2)</f>
        <v>0</v>
      </c>
      <c r="H42" s="232"/>
      <c r="I42" s="231">
        <f>ROUND(E42*H42,2)</f>
        <v>0</v>
      </c>
      <c r="J42" s="232"/>
      <c r="K42" s="231">
        <f>ROUND(E42*J42,2)</f>
        <v>0</v>
      </c>
      <c r="L42" s="231">
        <v>15</v>
      </c>
      <c r="M42" s="231">
        <f>G42*(1+L42/100)</f>
        <v>0</v>
      </c>
      <c r="N42" s="231">
        <v>0</v>
      </c>
      <c r="O42" s="231">
        <f>ROUND(E42*N42,2)</f>
        <v>0</v>
      </c>
      <c r="P42" s="231">
        <v>0</v>
      </c>
      <c r="Q42" s="231">
        <f>ROUND(E42*P42,2)</f>
        <v>0</v>
      </c>
      <c r="R42" s="231"/>
      <c r="S42" s="231" t="s">
        <v>133</v>
      </c>
      <c r="T42" s="231" t="s">
        <v>133</v>
      </c>
      <c r="U42" s="231">
        <v>0.05</v>
      </c>
      <c r="V42" s="231">
        <f>ROUND(E42*U42,2)</f>
        <v>0.2</v>
      </c>
      <c r="W42" s="231"/>
      <c r="X42" s="231" t="s">
        <v>134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135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48">
        <v>18</v>
      </c>
      <c r="B43" s="249" t="s">
        <v>188</v>
      </c>
      <c r="C43" s="260" t="s">
        <v>189</v>
      </c>
      <c r="D43" s="250" t="s">
        <v>132</v>
      </c>
      <c r="E43" s="251">
        <v>1.8</v>
      </c>
      <c r="F43" s="252"/>
      <c r="G43" s="253">
        <f>ROUND(E43*F43,2)</f>
        <v>0</v>
      </c>
      <c r="H43" s="232"/>
      <c r="I43" s="231">
        <f>ROUND(E43*H43,2)</f>
        <v>0</v>
      </c>
      <c r="J43" s="232"/>
      <c r="K43" s="231">
        <f>ROUND(E43*J43,2)</f>
        <v>0</v>
      </c>
      <c r="L43" s="231">
        <v>15</v>
      </c>
      <c r="M43" s="231">
        <f>G43*(1+L43/100)</f>
        <v>0</v>
      </c>
      <c r="N43" s="231">
        <v>1.17E-3</v>
      </c>
      <c r="O43" s="231">
        <f>ROUND(E43*N43,2)</f>
        <v>0</v>
      </c>
      <c r="P43" s="231">
        <v>7.5999999999999998E-2</v>
      </c>
      <c r="Q43" s="231">
        <f>ROUND(E43*P43,2)</f>
        <v>0.14000000000000001</v>
      </c>
      <c r="R43" s="231"/>
      <c r="S43" s="231" t="s">
        <v>133</v>
      </c>
      <c r="T43" s="231" t="s">
        <v>133</v>
      </c>
      <c r="U43" s="231">
        <v>0.93899999999999995</v>
      </c>
      <c r="V43" s="231">
        <f>ROUND(E43*U43,2)</f>
        <v>1.69</v>
      </c>
      <c r="W43" s="231"/>
      <c r="X43" s="231" t="s">
        <v>134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135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48">
        <v>19</v>
      </c>
      <c r="B44" s="249" t="s">
        <v>190</v>
      </c>
      <c r="C44" s="260" t="s">
        <v>191</v>
      </c>
      <c r="D44" s="250" t="s">
        <v>132</v>
      </c>
      <c r="E44" s="251">
        <v>17.850000000000001</v>
      </c>
      <c r="F44" s="252"/>
      <c r="G44" s="253">
        <f>ROUND(E44*F44,2)</f>
        <v>0</v>
      </c>
      <c r="H44" s="232"/>
      <c r="I44" s="231">
        <f>ROUND(E44*H44,2)</f>
        <v>0</v>
      </c>
      <c r="J44" s="232"/>
      <c r="K44" s="231">
        <f>ROUND(E44*J44,2)</f>
        <v>0</v>
      </c>
      <c r="L44" s="231">
        <v>15</v>
      </c>
      <c r="M44" s="231">
        <f>G44*(1+L44/100)</f>
        <v>0</v>
      </c>
      <c r="N44" s="231">
        <v>0</v>
      </c>
      <c r="O44" s="231">
        <f>ROUND(E44*N44,2)</f>
        <v>0</v>
      </c>
      <c r="P44" s="231">
        <v>6.8000000000000005E-2</v>
      </c>
      <c r="Q44" s="231">
        <f>ROUND(E44*P44,2)</f>
        <v>1.21</v>
      </c>
      <c r="R44" s="231"/>
      <c r="S44" s="231" t="s">
        <v>133</v>
      </c>
      <c r="T44" s="231" t="s">
        <v>133</v>
      </c>
      <c r="U44" s="231">
        <v>0.3</v>
      </c>
      <c r="V44" s="231">
        <f>ROUND(E44*U44,2)</f>
        <v>5.36</v>
      </c>
      <c r="W44" s="231"/>
      <c r="X44" s="231" t="s">
        <v>134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135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48">
        <v>20</v>
      </c>
      <c r="B45" s="249" t="s">
        <v>192</v>
      </c>
      <c r="C45" s="260" t="s">
        <v>193</v>
      </c>
      <c r="D45" s="250" t="s">
        <v>194</v>
      </c>
      <c r="E45" s="251">
        <v>1</v>
      </c>
      <c r="F45" s="252"/>
      <c r="G45" s="253">
        <f>ROUND(E45*F45,2)</f>
        <v>0</v>
      </c>
      <c r="H45" s="232"/>
      <c r="I45" s="231">
        <f>ROUND(E45*H45,2)</f>
        <v>0</v>
      </c>
      <c r="J45" s="232"/>
      <c r="K45" s="231">
        <f>ROUND(E45*J45,2)</f>
        <v>0</v>
      </c>
      <c r="L45" s="231">
        <v>15</v>
      </c>
      <c r="M45" s="231">
        <f>G45*(1+L45/100)</f>
        <v>0</v>
      </c>
      <c r="N45" s="231">
        <v>0</v>
      </c>
      <c r="O45" s="231">
        <f>ROUND(E45*N45,2)</f>
        <v>0</v>
      </c>
      <c r="P45" s="231">
        <v>0</v>
      </c>
      <c r="Q45" s="231">
        <f>ROUND(E45*P45,2)</f>
        <v>0</v>
      </c>
      <c r="R45" s="231"/>
      <c r="S45" s="231" t="s">
        <v>195</v>
      </c>
      <c r="T45" s="231" t="s">
        <v>152</v>
      </c>
      <c r="U45" s="231">
        <v>0</v>
      </c>
      <c r="V45" s="231">
        <f>ROUND(E45*U45,2)</f>
        <v>0</v>
      </c>
      <c r="W45" s="231"/>
      <c r="X45" s="231" t="s">
        <v>134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135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48">
        <v>21</v>
      </c>
      <c r="B46" s="249" t="s">
        <v>196</v>
      </c>
      <c r="C46" s="260" t="s">
        <v>197</v>
      </c>
      <c r="D46" s="250" t="s">
        <v>194</v>
      </c>
      <c r="E46" s="251">
        <v>1</v>
      </c>
      <c r="F46" s="252"/>
      <c r="G46" s="253">
        <f>ROUND(E46*F46,2)</f>
        <v>0</v>
      </c>
      <c r="H46" s="232"/>
      <c r="I46" s="231">
        <f>ROUND(E46*H46,2)</f>
        <v>0</v>
      </c>
      <c r="J46" s="232"/>
      <c r="K46" s="231">
        <f>ROUND(E46*J46,2)</f>
        <v>0</v>
      </c>
      <c r="L46" s="231">
        <v>15</v>
      </c>
      <c r="M46" s="231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1"/>
      <c r="S46" s="231" t="s">
        <v>195</v>
      </c>
      <c r="T46" s="231" t="s">
        <v>152</v>
      </c>
      <c r="U46" s="231">
        <v>0</v>
      </c>
      <c r="V46" s="231">
        <f>ROUND(E46*U46,2)</f>
        <v>0</v>
      </c>
      <c r="W46" s="231"/>
      <c r="X46" s="231" t="s">
        <v>134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135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x14ac:dyDescent="0.25">
      <c r="A47" s="236" t="s">
        <v>128</v>
      </c>
      <c r="B47" s="237" t="s">
        <v>72</v>
      </c>
      <c r="C47" s="257" t="s">
        <v>73</v>
      </c>
      <c r="D47" s="238"/>
      <c r="E47" s="239"/>
      <c r="F47" s="240"/>
      <c r="G47" s="241">
        <f>SUMIF(AG48:AG48,"&lt;&gt;NOR",G48:G48)</f>
        <v>0</v>
      </c>
      <c r="H47" s="235"/>
      <c r="I47" s="235">
        <f>SUM(I48:I48)</f>
        <v>0</v>
      </c>
      <c r="J47" s="235"/>
      <c r="K47" s="235">
        <f>SUM(K48:K48)</f>
        <v>0</v>
      </c>
      <c r="L47" s="235"/>
      <c r="M47" s="235">
        <f>SUM(M48:M48)</f>
        <v>0</v>
      </c>
      <c r="N47" s="235"/>
      <c r="O47" s="235">
        <f>SUM(O48:O48)</f>
        <v>0</v>
      </c>
      <c r="P47" s="235"/>
      <c r="Q47" s="235">
        <f>SUM(Q48:Q48)</f>
        <v>0</v>
      </c>
      <c r="R47" s="235"/>
      <c r="S47" s="235"/>
      <c r="T47" s="235"/>
      <c r="U47" s="235"/>
      <c r="V47" s="235">
        <f>SUM(V48:V48)</f>
        <v>6.5</v>
      </c>
      <c r="W47" s="235"/>
      <c r="X47" s="235"/>
      <c r="AG47" t="s">
        <v>129</v>
      </c>
    </row>
    <row r="48" spans="1:60" outlineLevel="1" x14ac:dyDescent="0.25">
      <c r="A48" s="248">
        <v>22</v>
      </c>
      <c r="B48" s="249" t="s">
        <v>198</v>
      </c>
      <c r="C48" s="260" t="s">
        <v>199</v>
      </c>
      <c r="D48" s="250" t="s">
        <v>200</v>
      </c>
      <c r="E48" s="251">
        <v>2.5222799999999999</v>
      </c>
      <c r="F48" s="252"/>
      <c r="G48" s="253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15</v>
      </c>
      <c r="M48" s="231">
        <f>G48*(1+L48/100)</f>
        <v>0</v>
      </c>
      <c r="N48" s="231">
        <v>0</v>
      </c>
      <c r="O48" s="231">
        <f>ROUND(E48*N48,2)</f>
        <v>0</v>
      </c>
      <c r="P48" s="231">
        <v>0</v>
      </c>
      <c r="Q48" s="231">
        <f>ROUND(E48*P48,2)</f>
        <v>0</v>
      </c>
      <c r="R48" s="231"/>
      <c r="S48" s="231" t="s">
        <v>133</v>
      </c>
      <c r="T48" s="231" t="s">
        <v>133</v>
      </c>
      <c r="U48" s="231">
        <v>2.577</v>
      </c>
      <c r="V48" s="231">
        <f>ROUND(E48*U48,2)</f>
        <v>6.5</v>
      </c>
      <c r="W48" s="231"/>
      <c r="X48" s="231" t="s">
        <v>201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202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x14ac:dyDescent="0.25">
      <c r="A49" s="236" t="s">
        <v>128</v>
      </c>
      <c r="B49" s="237" t="s">
        <v>74</v>
      </c>
      <c r="C49" s="257" t="s">
        <v>75</v>
      </c>
      <c r="D49" s="238"/>
      <c r="E49" s="239"/>
      <c r="F49" s="240"/>
      <c r="G49" s="241">
        <f>SUMIF(AG50:AG51,"&lt;&gt;NOR",G50:G51)</f>
        <v>0</v>
      </c>
      <c r="H49" s="235"/>
      <c r="I49" s="235">
        <f>SUM(I50:I51)</f>
        <v>0</v>
      </c>
      <c r="J49" s="235"/>
      <c r="K49" s="235">
        <f>SUM(K50:K51)</f>
        <v>0</v>
      </c>
      <c r="L49" s="235"/>
      <c r="M49" s="235">
        <f>SUM(M50:M51)</f>
        <v>0</v>
      </c>
      <c r="N49" s="235"/>
      <c r="O49" s="235">
        <f>SUM(O50:O51)</f>
        <v>0.03</v>
      </c>
      <c r="P49" s="235"/>
      <c r="Q49" s="235">
        <f>SUM(Q50:Q51)</f>
        <v>0</v>
      </c>
      <c r="R49" s="235"/>
      <c r="S49" s="235"/>
      <c r="T49" s="235"/>
      <c r="U49" s="235"/>
      <c r="V49" s="235">
        <f>SUM(V50:V51)</f>
        <v>3.93</v>
      </c>
      <c r="W49" s="235"/>
      <c r="X49" s="235"/>
      <c r="AG49" t="s">
        <v>129</v>
      </c>
    </row>
    <row r="50" spans="1:60" ht="20.399999999999999" outlineLevel="1" x14ac:dyDescent="0.25">
      <c r="A50" s="242">
        <v>23</v>
      </c>
      <c r="B50" s="243" t="s">
        <v>203</v>
      </c>
      <c r="C50" s="258" t="s">
        <v>204</v>
      </c>
      <c r="D50" s="244" t="s">
        <v>132</v>
      </c>
      <c r="E50" s="245">
        <v>10.199999999999999</v>
      </c>
      <c r="F50" s="246"/>
      <c r="G50" s="247">
        <f>ROUND(E50*F50,2)</f>
        <v>0</v>
      </c>
      <c r="H50" s="232"/>
      <c r="I50" s="231">
        <f>ROUND(E50*H50,2)</f>
        <v>0</v>
      </c>
      <c r="J50" s="232"/>
      <c r="K50" s="231">
        <f>ROUND(E50*J50,2)</f>
        <v>0</v>
      </c>
      <c r="L50" s="231">
        <v>15</v>
      </c>
      <c r="M50" s="231">
        <f>G50*(1+L50/100)</f>
        <v>0</v>
      </c>
      <c r="N50" s="231">
        <v>3.3999999999999998E-3</v>
      </c>
      <c r="O50" s="231">
        <f>ROUND(E50*N50,2)</f>
        <v>0.03</v>
      </c>
      <c r="P50" s="231">
        <v>0</v>
      </c>
      <c r="Q50" s="231">
        <f>ROUND(E50*P50,2)</f>
        <v>0</v>
      </c>
      <c r="R50" s="231"/>
      <c r="S50" s="231" t="s">
        <v>133</v>
      </c>
      <c r="T50" s="231" t="s">
        <v>133</v>
      </c>
      <c r="U50" s="231">
        <v>0.38500000000000001</v>
      </c>
      <c r="V50" s="231">
        <f>ROUND(E50*U50,2)</f>
        <v>3.93</v>
      </c>
      <c r="W50" s="231"/>
      <c r="X50" s="231" t="s">
        <v>134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135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29"/>
      <c r="B51" s="230"/>
      <c r="C51" s="259" t="s">
        <v>205</v>
      </c>
      <c r="D51" s="233"/>
      <c r="E51" s="234">
        <v>10.199999999999999</v>
      </c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12"/>
      <c r="Z51" s="212"/>
      <c r="AA51" s="212"/>
      <c r="AB51" s="212"/>
      <c r="AC51" s="212"/>
      <c r="AD51" s="212"/>
      <c r="AE51" s="212"/>
      <c r="AF51" s="212"/>
      <c r="AG51" s="212" t="s">
        <v>137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x14ac:dyDescent="0.25">
      <c r="A52" s="236" t="s">
        <v>128</v>
      </c>
      <c r="B52" s="237" t="s">
        <v>76</v>
      </c>
      <c r="C52" s="257" t="s">
        <v>77</v>
      </c>
      <c r="D52" s="238"/>
      <c r="E52" s="239"/>
      <c r="F52" s="240"/>
      <c r="G52" s="241">
        <f>SUMIF(AG53:AG58,"&lt;&gt;NOR",G53:G58)</f>
        <v>0</v>
      </c>
      <c r="H52" s="235"/>
      <c r="I52" s="235">
        <f>SUM(I53:I58)</f>
        <v>0</v>
      </c>
      <c r="J52" s="235"/>
      <c r="K52" s="235">
        <f>SUM(K53:K58)</f>
        <v>0</v>
      </c>
      <c r="L52" s="235"/>
      <c r="M52" s="235">
        <f>SUM(M53:M58)</f>
        <v>0</v>
      </c>
      <c r="N52" s="235"/>
      <c r="O52" s="235">
        <f>SUM(O53:O58)</f>
        <v>0.03</v>
      </c>
      <c r="P52" s="235"/>
      <c r="Q52" s="235">
        <f>SUM(Q53:Q58)</f>
        <v>0</v>
      </c>
      <c r="R52" s="235"/>
      <c r="S52" s="235"/>
      <c r="T52" s="235"/>
      <c r="U52" s="235"/>
      <c r="V52" s="235">
        <f>SUM(V53:V58)</f>
        <v>4.97</v>
      </c>
      <c r="W52" s="235"/>
      <c r="X52" s="235"/>
      <c r="AG52" t="s">
        <v>129</v>
      </c>
    </row>
    <row r="53" spans="1:60" outlineLevel="1" x14ac:dyDescent="0.25">
      <c r="A53" s="248">
        <v>24</v>
      </c>
      <c r="B53" s="249" t="s">
        <v>206</v>
      </c>
      <c r="C53" s="260" t="s">
        <v>207</v>
      </c>
      <c r="D53" s="250" t="s">
        <v>165</v>
      </c>
      <c r="E53" s="251">
        <v>1</v>
      </c>
      <c r="F53" s="252"/>
      <c r="G53" s="253">
        <f>ROUND(E53*F53,2)</f>
        <v>0</v>
      </c>
      <c r="H53" s="232"/>
      <c r="I53" s="231">
        <f>ROUND(E53*H53,2)</f>
        <v>0</v>
      </c>
      <c r="J53" s="232"/>
      <c r="K53" s="231">
        <f>ROUND(E53*J53,2)</f>
        <v>0</v>
      </c>
      <c r="L53" s="231">
        <v>15</v>
      </c>
      <c r="M53" s="231">
        <f>G53*(1+L53/100)</f>
        <v>0</v>
      </c>
      <c r="N53" s="231">
        <v>1.018E-2</v>
      </c>
      <c r="O53" s="231">
        <f>ROUND(E53*N53,2)</f>
        <v>0.01</v>
      </c>
      <c r="P53" s="231">
        <v>0</v>
      </c>
      <c r="Q53" s="231">
        <f>ROUND(E53*P53,2)</f>
        <v>0</v>
      </c>
      <c r="R53" s="231"/>
      <c r="S53" s="231" t="s">
        <v>133</v>
      </c>
      <c r="T53" s="231" t="s">
        <v>152</v>
      </c>
      <c r="U53" s="231">
        <v>1.29</v>
      </c>
      <c r="V53" s="231">
        <f>ROUND(E53*U53,2)</f>
        <v>1.29</v>
      </c>
      <c r="W53" s="231"/>
      <c r="X53" s="231" t="s">
        <v>134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135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48">
        <v>25</v>
      </c>
      <c r="B54" s="249" t="s">
        <v>208</v>
      </c>
      <c r="C54" s="260" t="s">
        <v>209</v>
      </c>
      <c r="D54" s="250" t="s">
        <v>210</v>
      </c>
      <c r="E54" s="251">
        <v>1</v>
      </c>
      <c r="F54" s="252"/>
      <c r="G54" s="253">
        <f>ROUND(E54*F54,2)</f>
        <v>0</v>
      </c>
      <c r="H54" s="232"/>
      <c r="I54" s="231">
        <f>ROUND(E54*H54,2)</f>
        <v>0</v>
      </c>
      <c r="J54" s="232"/>
      <c r="K54" s="231">
        <f>ROUND(E54*J54,2)</f>
        <v>0</v>
      </c>
      <c r="L54" s="231">
        <v>15</v>
      </c>
      <c r="M54" s="231">
        <f>G54*(1+L54/100)</f>
        <v>0</v>
      </c>
      <c r="N54" s="231">
        <v>1.421E-2</v>
      </c>
      <c r="O54" s="231">
        <f>ROUND(E54*N54,2)</f>
        <v>0.01</v>
      </c>
      <c r="P54" s="231">
        <v>0</v>
      </c>
      <c r="Q54" s="231">
        <f>ROUND(E54*P54,2)</f>
        <v>0</v>
      </c>
      <c r="R54" s="231"/>
      <c r="S54" s="231" t="s">
        <v>133</v>
      </c>
      <c r="T54" s="231" t="s">
        <v>152</v>
      </c>
      <c r="U54" s="231">
        <v>1.1890000000000001</v>
      </c>
      <c r="V54" s="231">
        <f>ROUND(E54*U54,2)</f>
        <v>1.19</v>
      </c>
      <c r="W54" s="231"/>
      <c r="X54" s="231" t="s">
        <v>134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135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5">
      <c r="A55" s="248">
        <v>26</v>
      </c>
      <c r="B55" s="249" t="s">
        <v>211</v>
      </c>
      <c r="C55" s="260" t="s">
        <v>212</v>
      </c>
      <c r="D55" s="250" t="s">
        <v>165</v>
      </c>
      <c r="E55" s="251">
        <v>1</v>
      </c>
      <c r="F55" s="252"/>
      <c r="G55" s="253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15</v>
      </c>
      <c r="M55" s="231">
        <f>G55*(1+L55/100)</f>
        <v>0</v>
      </c>
      <c r="N55" s="231">
        <v>1.5200000000000001E-3</v>
      </c>
      <c r="O55" s="231">
        <f>ROUND(E55*N55,2)</f>
        <v>0</v>
      </c>
      <c r="P55" s="231">
        <v>0</v>
      </c>
      <c r="Q55" s="231">
        <f>ROUND(E55*P55,2)</f>
        <v>0</v>
      </c>
      <c r="R55" s="231"/>
      <c r="S55" s="231" t="s">
        <v>133</v>
      </c>
      <c r="T55" s="231" t="s">
        <v>133</v>
      </c>
      <c r="U55" s="231">
        <v>0.58699999999999997</v>
      </c>
      <c r="V55" s="231">
        <f>ROUND(E55*U55,2)</f>
        <v>0.59</v>
      </c>
      <c r="W55" s="231"/>
      <c r="X55" s="231" t="s">
        <v>134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135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48">
        <v>27</v>
      </c>
      <c r="B56" s="249" t="s">
        <v>213</v>
      </c>
      <c r="C56" s="260" t="s">
        <v>214</v>
      </c>
      <c r="D56" s="250" t="s">
        <v>210</v>
      </c>
      <c r="E56" s="251">
        <v>1</v>
      </c>
      <c r="F56" s="252"/>
      <c r="G56" s="253">
        <f>ROUND(E56*F56,2)</f>
        <v>0</v>
      </c>
      <c r="H56" s="232"/>
      <c r="I56" s="231">
        <f>ROUND(E56*H56,2)</f>
        <v>0</v>
      </c>
      <c r="J56" s="232"/>
      <c r="K56" s="231">
        <f>ROUND(E56*J56,2)</f>
        <v>0</v>
      </c>
      <c r="L56" s="231">
        <v>15</v>
      </c>
      <c r="M56" s="231">
        <f>G56*(1+L56/100)</f>
        <v>0</v>
      </c>
      <c r="N56" s="231">
        <v>1.2970000000000001E-2</v>
      </c>
      <c r="O56" s="231">
        <f>ROUND(E56*N56,2)</f>
        <v>0.01</v>
      </c>
      <c r="P56" s="231">
        <v>0</v>
      </c>
      <c r="Q56" s="231">
        <f>ROUND(E56*P56,2)</f>
        <v>0</v>
      </c>
      <c r="R56" s="231"/>
      <c r="S56" s="231" t="s">
        <v>133</v>
      </c>
      <c r="T56" s="231" t="s">
        <v>152</v>
      </c>
      <c r="U56" s="231">
        <v>1.9</v>
      </c>
      <c r="V56" s="231">
        <f>ROUND(E56*U56,2)</f>
        <v>1.9</v>
      </c>
      <c r="W56" s="231"/>
      <c r="X56" s="231" t="s">
        <v>134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135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48">
        <v>28</v>
      </c>
      <c r="B57" s="249" t="s">
        <v>215</v>
      </c>
      <c r="C57" s="260" t="s">
        <v>216</v>
      </c>
      <c r="D57" s="250" t="s">
        <v>210</v>
      </c>
      <c r="E57" s="251">
        <v>1</v>
      </c>
      <c r="F57" s="252"/>
      <c r="G57" s="253">
        <f>ROUND(E57*F57,2)</f>
        <v>0</v>
      </c>
      <c r="H57" s="232"/>
      <c r="I57" s="231">
        <f>ROUND(E57*H57,2)</f>
        <v>0</v>
      </c>
      <c r="J57" s="232"/>
      <c r="K57" s="231">
        <f>ROUND(E57*J57,2)</f>
        <v>0</v>
      </c>
      <c r="L57" s="231">
        <v>15</v>
      </c>
      <c r="M57" s="231">
        <f>G57*(1+L57/100)</f>
        <v>0</v>
      </c>
      <c r="N57" s="231">
        <v>0</v>
      </c>
      <c r="O57" s="231">
        <f>ROUND(E57*N57,2)</f>
        <v>0</v>
      </c>
      <c r="P57" s="231">
        <v>0</v>
      </c>
      <c r="Q57" s="231">
        <f>ROUND(E57*P57,2)</f>
        <v>0</v>
      </c>
      <c r="R57" s="231"/>
      <c r="S57" s="231" t="s">
        <v>195</v>
      </c>
      <c r="T57" s="231" t="s">
        <v>152</v>
      </c>
      <c r="U57" s="231">
        <v>0</v>
      </c>
      <c r="V57" s="231">
        <f>ROUND(E57*U57,2)</f>
        <v>0</v>
      </c>
      <c r="W57" s="231"/>
      <c r="X57" s="231" t="s">
        <v>134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135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30.6" outlineLevel="1" x14ac:dyDescent="0.25">
      <c r="A58" s="248">
        <v>29</v>
      </c>
      <c r="B58" s="249" t="s">
        <v>217</v>
      </c>
      <c r="C58" s="260" t="s">
        <v>218</v>
      </c>
      <c r="D58" s="250" t="s">
        <v>194</v>
      </c>
      <c r="E58" s="251">
        <v>1</v>
      </c>
      <c r="F58" s="252"/>
      <c r="G58" s="253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15</v>
      </c>
      <c r="M58" s="231">
        <f>G58*(1+L58/100)</f>
        <v>0</v>
      </c>
      <c r="N58" s="231">
        <v>0</v>
      </c>
      <c r="O58" s="231">
        <f>ROUND(E58*N58,2)</f>
        <v>0</v>
      </c>
      <c r="P58" s="231">
        <v>0</v>
      </c>
      <c r="Q58" s="231">
        <f>ROUND(E58*P58,2)</f>
        <v>0</v>
      </c>
      <c r="R58" s="231"/>
      <c r="S58" s="231" t="s">
        <v>195</v>
      </c>
      <c r="T58" s="231" t="s">
        <v>152</v>
      </c>
      <c r="U58" s="231">
        <v>0</v>
      </c>
      <c r="V58" s="231">
        <f>ROUND(E58*U58,2)</f>
        <v>0</v>
      </c>
      <c r="W58" s="231"/>
      <c r="X58" s="231" t="s">
        <v>134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135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x14ac:dyDescent="0.25">
      <c r="A59" s="236" t="s">
        <v>128</v>
      </c>
      <c r="B59" s="237" t="s">
        <v>78</v>
      </c>
      <c r="C59" s="257" t="s">
        <v>79</v>
      </c>
      <c r="D59" s="238"/>
      <c r="E59" s="239"/>
      <c r="F59" s="240"/>
      <c r="G59" s="241">
        <f>SUMIF(AG60:AG60,"&lt;&gt;NOR",G60:G60)</f>
        <v>0</v>
      </c>
      <c r="H59" s="235"/>
      <c r="I59" s="235">
        <f>SUM(I60:I60)</f>
        <v>0</v>
      </c>
      <c r="J59" s="235"/>
      <c r="K59" s="235">
        <f>SUM(K60:K60)</f>
        <v>0</v>
      </c>
      <c r="L59" s="235"/>
      <c r="M59" s="235">
        <f>SUM(M60:M60)</f>
        <v>0</v>
      </c>
      <c r="N59" s="235"/>
      <c r="O59" s="235">
        <f>SUM(O60:O60)</f>
        <v>0</v>
      </c>
      <c r="P59" s="235"/>
      <c r="Q59" s="235">
        <f>SUM(Q60:Q60)</f>
        <v>0</v>
      </c>
      <c r="R59" s="235"/>
      <c r="S59" s="235"/>
      <c r="T59" s="235"/>
      <c r="U59" s="235"/>
      <c r="V59" s="235">
        <f>SUM(V60:V60)</f>
        <v>1.55</v>
      </c>
      <c r="W59" s="235"/>
      <c r="X59" s="235"/>
      <c r="AG59" t="s">
        <v>129</v>
      </c>
    </row>
    <row r="60" spans="1:60" outlineLevel="1" x14ac:dyDescent="0.25">
      <c r="A60" s="248">
        <v>30</v>
      </c>
      <c r="B60" s="249" t="s">
        <v>219</v>
      </c>
      <c r="C60" s="260" t="s">
        <v>220</v>
      </c>
      <c r="D60" s="250" t="s">
        <v>165</v>
      </c>
      <c r="E60" s="251">
        <v>1</v>
      </c>
      <c r="F60" s="252"/>
      <c r="G60" s="253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15</v>
      </c>
      <c r="M60" s="231">
        <f>G60*(1+L60/100)</f>
        <v>0</v>
      </c>
      <c r="N60" s="231">
        <v>0</v>
      </c>
      <c r="O60" s="231">
        <f>ROUND(E60*N60,2)</f>
        <v>0</v>
      </c>
      <c r="P60" s="231">
        <v>0</v>
      </c>
      <c r="Q60" s="231">
        <f>ROUND(E60*P60,2)</f>
        <v>0</v>
      </c>
      <c r="R60" s="231"/>
      <c r="S60" s="231" t="s">
        <v>133</v>
      </c>
      <c r="T60" s="231" t="s">
        <v>152</v>
      </c>
      <c r="U60" s="231">
        <v>1.55</v>
      </c>
      <c r="V60" s="231">
        <f>ROUND(E60*U60,2)</f>
        <v>1.55</v>
      </c>
      <c r="W60" s="231"/>
      <c r="X60" s="231" t="s">
        <v>134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135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x14ac:dyDescent="0.25">
      <c r="A61" s="236" t="s">
        <v>128</v>
      </c>
      <c r="B61" s="237" t="s">
        <v>80</v>
      </c>
      <c r="C61" s="257" t="s">
        <v>81</v>
      </c>
      <c r="D61" s="238"/>
      <c r="E61" s="239"/>
      <c r="F61" s="240"/>
      <c r="G61" s="241">
        <f>SUMIF(AG62:AG62,"&lt;&gt;NOR",G62:G62)</f>
        <v>0</v>
      </c>
      <c r="H61" s="235"/>
      <c r="I61" s="235">
        <f>SUM(I62:I62)</f>
        <v>0</v>
      </c>
      <c r="J61" s="235"/>
      <c r="K61" s="235">
        <f>SUM(K62:K62)</f>
        <v>0</v>
      </c>
      <c r="L61" s="235"/>
      <c r="M61" s="235">
        <f>SUM(M62:M62)</f>
        <v>0</v>
      </c>
      <c r="N61" s="235"/>
      <c r="O61" s="235">
        <f>SUM(O62:O62)</f>
        <v>0</v>
      </c>
      <c r="P61" s="235"/>
      <c r="Q61" s="235">
        <f>SUM(Q62:Q62)</f>
        <v>0</v>
      </c>
      <c r="R61" s="235"/>
      <c r="S61" s="235"/>
      <c r="T61" s="235"/>
      <c r="U61" s="235"/>
      <c r="V61" s="235">
        <f>SUM(V62:V62)</f>
        <v>2.6</v>
      </c>
      <c r="W61" s="235"/>
      <c r="X61" s="235"/>
      <c r="AG61" t="s">
        <v>129</v>
      </c>
    </row>
    <row r="62" spans="1:60" outlineLevel="1" x14ac:dyDescent="0.25">
      <c r="A62" s="248">
        <v>31</v>
      </c>
      <c r="B62" s="249" t="s">
        <v>221</v>
      </c>
      <c r="C62" s="260" t="s">
        <v>222</v>
      </c>
      <c r="D62" s="250" t="s">
        <v>165</v>
      </c>
      <c r="E62" s="251">
        <v>3</v>
      </c>
      <c r="F62" s="252"/>
      <c r="G62" s="253">
        <f>ROUND(E62*F62,2)</f>
        <v>0</v>
      </c>
      <c r="H62" s="232"/>
      <c r="I62" s="231">
        <f>ROUND(E62*H62,2)</f>
        <v>0</v>
      </c>
      <c r="J62" s="232"/>
      <c r="K62" s="231">
        <f>ROUND(E62*J62,2)</f>
        <v>0</v>
      </c>
      <c r="L62" s="231">
        <v>15</v>
      </c>
      <c r="M62" s="231">
        <f>G62*(1+L62/100)</f>
        <v>0</v>
      </c>
      <c r="N62" s="231">
        <v>2.0000000000000002E-5</v>
      </c>
      <c r="O62" s="231">
        <f>ROUND(E62*N62,2)</f>
        <v>0</v>
      </c>
      <c r="P62" s="231">
        <v>0</v>
      </c>
      <c r="Q62" s="231">
        <f>ROUND(E62*P62,2)</f>
        <v>0</v>
      </c>
      <c r="R62" s="231"/>
      <c r="S62" s="231" t="s">
        <v>133</v>
      </c>
      <c r="T62" s="231" t="s">
        <v>152</v>
      </c>
      <c r="U62" s="231">
        <v>0.86799999999999999</v>
      </c>
      <c r="V62" s="231">
        <f>ROUND(E62*U62,2)</f>
        <v>2.6</v>
      </c>
      <c r="W62" s="231"/>
      <c r="X62" s="231" t="s">
        <v>134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135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x14ac:dyDescent="0.25">
      <c r="A63" s="236" t="s">
        <v>128</v>
      </c>
      <c r="B63" s="237" t="s">
        <v>82</v>
      </c>
      <c r="C63" s="257" t="s">
        <v>83</v>
      </c>
      <c r="D63" s="238"/>
      <c r="E63" s="239"/>
      <c r="F63" s="240"/>
      <c r="G63" s="241">
        <f>SUMIF(AG64:AG67,"&lt;&gt;NOR",G64:G67)</f>
        <v>0</v>
      </c>
      <c r="H63" s="235"/>
      <c r="I63" s="235">
        <f>SUM(I64:I67)</f>
        <v>0</v>
      </c>
      <c r="J63" s="235"/>
      <c r="K63" s="235">
        <f>SUM(K64:K67)</f>
        <v>0</v>
      </c>
      <c r="L63" s="235"/>
      <c r="M63" s="235">
        <f>SUM(M64:M67)</f>
        <v>0</v>
      </c>
      <c r="N63" s="235"/>
      <c r="O63" s="235">
        <f>SUM(O64:O67)</f>
        <v>0</v>
      </c>
      <c r="P63" s="235"/>
      <c r="Q63" s="235">
        <f>SUM(Q64:Q67)</f>
        <v>0.17</v>
      </c>
      <c r="R63" s="235"/>
      <c r="S63" s="235"/>
      <c r="T63" s="235"/>
      <c r="U63" s="235"/>
      <c r="V63" s="235">
        <f>SUM(V64:V67)</f>
        <v>16.029999999999998</v>
      </c>
      <c r="W63" s="235"/>
      <c r="X63" s="235"/>
      <c r="AG63" t="s">
        <v>129</v>
      </c>
    </row>
    <row r="64" spans="1:60" ht="40.799999999999997" outlineLevel="1" x14ac:dyDescent="0.25">
      <c r="A64" s="248">
        <v>32</v>
      </c>
      <c r="B64" s="249" t="s">
        <v>223</v>
      </c>
      <c r="C64" s="260" t="s">
        <v>224</v>
      </c>
      <c r="D64" s="250" t="s">
        <v>165</v>
      </c>
      <c r="E64" s="251">
        <v>1</v>
      </c>
      <c r="F64" s="252"/>
      <c r="G64" s="253">
        <f>ROUND(E64*F64,2)</f>
        <v>0</v>
      </c>
      <c r="H64" s="232"/>
      <c r="I64" s="231">
        <f>ROUND(E64*H64,2)</f>
        <v>0</v>
      </c>
      <c r="J64" s="232"/>
      <c r="K64" s="231">
        <f>ROUND(E64*J64,2)</f>
        <v>0</v>
      </c>
      <c r="L64" s="231">
        <v>15</v>
      </c>
      <c r="M64" s="231">
        <f>G64*(1+L64/100)</f>
        <v>0</v>
      </c>
      <c r="N64" s="231">
        <v>0</v>
      </c>
      <c r="O64" s="231">
        <f>ROUND(E64*N64,2)</f>
        <v>0</v>
      </c>
      <c r="P64" s="231">
        <v>0</v>
      </c>
      <c r="Q64" s="231">
        <f>ROUND(E64*P64,2)</f>
        <v>0</v>
      </c>
      <c r="R64" s="231"/>
      <c r="S64" s="231" t="s">
        <v>133</v>
      </c>
      <c r="T64" s="231" t="s">
        <v>152</v>
      </c>
      <c r="U64" s="231">
        <v>10.728</v>
      </c>
      <c r="V64" s="231">
        <f>ROUND(E64*U64,2)</f>
        <v>10.73</v>
      </c>
      <c r="W64" s="231"/>
      <c r="X64" s="231" t="s">
        <v>134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135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48">
        <v>33</v>
      </c>
      <c r="B65" s="249" t="s">
        <v>225</v>
      </c>
      <c r="C65" s="260" t="s">
        <v>226</v>
      </c>
      <c r="D65" s="250" t="s">
        <v>165</v>
      </c>
      <c r="E65" s="251">
        <v>1</v>
      </c>
      <c r="F65" s="252"/>
      <c r="G65" s="253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15</v>
      </c>
      <c r="M65" s="231">
        <f>G65*(1+L65/100)</f>
        <v>0</v>
      </c>
      <c r="N65" s="231">
        <v>0</v>
      </c>
      <c r="O65" s="231">
        <f>ROUND(E65*N65,2)</f>
        <v>0</v>
      </c>
      <c r="P65" s="231">
        <v>0.17399999999999999</v>
      </c>
      <c r="Q65" s="231">
        <f>ROUND(E65*P65,2)</f>
        <v>0.17</v>
      </c>
      <c r="R65" s="231"/>
      <c r="S65" s="231" t="s">
        <v>133</v>
      </c>
      <c r="T65" s="231" t="s">
        <v>133</v>
      </c>
      <c r="U65" s="231">
        <v>0.95</v>
      </c>
      <c r="V65" s="231">
        <f>ROUND(E65*U65,2)</f>
        <v>0.95</v>
      </c>
      <c r="W65" s="231"/>
      <c r="X65" s="231" t="s">
        <v>134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135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48">
        <v>34</v>
      </c>
      <c r="B66" s="249" t="s">
        <v>227</v>
      </c>
      <c r="C66" s="260" t="s">
        <v>228</v>
      </c>
      <c r="D66" s="250" t="s">
        <v>165</v>
      </c>
      <c r="E66" s="251">
        <v>1</v>
      </c>
      <c r="F66" s="252"/>
      <c r="G66" s="253">
        <f>ROUND(E66*F66,2)</f>
        <v>0</v>
      </c>
      <c r="H66" s="232"/>
      <c r="I66" s="231">
        <f>ROUND(E66*H66,2)</f>
        <v>0</v>
      </c>
      <c r="J66" s="232"/>
      <c r="K66" s="231">
        <f>ROUND(E66*J66,2)</f>
        <v>0</v>
      </c>
      <c r="L66" s="231">
        <v>15</v>
      </c>
      <c r="M66" s="231">
        <f>G66*(1+L66/100)</f>
        <v>0</v>
      </c>
      <c r="N66" s="231">
        <v>0</v>
      </c>
      <c r="O66" s="231">
        <f>ROUND(E66*N66,2)</f>
        <v>0</v>
      </c>
      <c r="P66" s="231">
        <v>0</v>
      </c>
      <c r="Q66" s="231">
        <f>ROUND(E66*P66,2)</f>
        <v>0</v>
      </c>
      <c r="R66" s="231"/>
      <c r="S66" s="231" t="s">
        <v>195</v>
      </c>
      <c r="T66" s="231" t="s">
        <v>152</v>
      </c>
      <c r="U66" s="231">
        <v>1.45</v>
      </c>
      <c r="V66" s="231">
        <f>ROUND(E66*U66,2)</f>
        <v>1.45</v>
      </c>
      <c r="W66" s="231"/>
      <c r="X66" s="231" t="s">
        <v>134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135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5">
      <c r="A67" s="248">
        <v>35</v>
      </c>
      <c r="B67" s="249" t="s">
        <v>229</v>
      </c>
      <c r="C67" s="260" t="s">
        <v>230</v>
      </c>
      <c r="D67" s="250" t="s">
        <v>165</v>
      </c>
      <c r="E67" s="251">
        <v>2</v>
      </c>
      <c r="F67" s="252"/>
      <c r="G67" s="253">
        <f>ROUND(E67*F67,2)</f>
        <v>0</v>
      </c>
      <c r="H67" s="232"/>
      <c r="I67" s="231">
        <f>ROUND(E67*H67,2)</f>
        <v>0</v>
      </c>
      <c r="J67" s="232"/>
      <c r="K67" s="231">
        <f>ROUND(E67*J67,2)</f>
        <v>0</v>
      </c>
      <c r="L67" s="231">
        <v>15</v>
      </c>
      <c r="M67" s="231">
        <f>G67*(1+L67/100)</f>
        <v>0</v>
      </c>
      <c r="N67" s="231">
        <v>0</v>
      </c>
      <c r="O67" s="231">
        <f>ROUND(E67*N67,2)</f>
        <v>0</v>
      </c>
      <c r="P67" s="231">
        <v>0</v>
      </c>
      <c r="Q67" s="231">
        <f>ROUND(E67*P67,2)</f>
        <v>0</v>
      </c>
      <c r="R67" s="231"/>
      <c r="S67" s="231" t="s">
        <v>195</v>
      </c>
      <c r="T67" s="231" t="s">
        <v>152</v>
      </c>
      <c r="U67" s="231">
        <v>1.45</v>
      </c>
      <c r="V67" s="231">
        <f>ROUND(E67*U67,2)</f>
        <v>2.9</v>
      </c>
      <c r="W67" s="231"/>
      <c r="X67" s="231" t="s">
        <v>134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135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x14ac:dyDescent="0.25">
      <c r="A68" s="236" t="s">
        <v>128</v>
      </c>
      <c r="B68" s="237" t="s">
        <v>84</v>
      </c>
      <c r="C68" s="257" t="s">
        <v>85</v>
      </c>
      <c r="D68" s="238"/>
      <c r="E68" s="239"/>
      <c r="F68" s="240"/>
      <c r="G68" s="241">
        <f>SUMIF(AG69:AG72,"&lt;&gt;NOR",G69:G72)</f>
        <v>0</v>
      </c>
      <c r="H68" s="235"/>
      <c r="I68" s="235">
        <f>SUM(I69:I72)</f>
        <v>0</v>
      </c>
      <c r="J68" s="235"/>
      <c r="K68" s="235">
        <f>SUM(K69:K72)</f>
        <v>0</v>
      </c>
      <c r="L68" s="235"/>
      <c r="M68" s="235">
        <f>SUM(M69:M72)</f>
        <v>0</v>
      </c>
      <c r="N68" s="235"/>
      <c r="O68" s="235">
        <f>SUM(O69:O72)</f>
        <v>0.11</v>
      </c>
      <c r="P68" s="235"/>
      <c r="Q68" s="235">
        <f>SUM(Q69:Q72)</f>
        <v>0</v>
      </c>
      <c r="R68" s="235"/>
      <c r="S68" s="235"/>
      <c r="T68" s="235"/>
      <c r="U68" s="235"/>
      <c r="V68" s="235">
        <f>SUM(V69:V72)</f>
        <v>8.0399999999999991</v>
      </c>
      <c r="W68" s="235"/>
      <c r="X68" s="235"/>
      <c r="AG68" t="s">
        <v>129</v>
      </c>
    </row>
    <row r="69" spans="1:60" outlineLevel="1" x14ac:dyDescent="0.25">
      <c r="A69" s="242">
        <v>36</v>
      </c>
      <c r="B69" s="243" t="s">
        <v>231</v>
      </c>
      <c r="C69" s="258" t="s">
        <v>232</v>
      </c>
      <c r="D69" s="244" t="s">
        <v>132</v>
      </c>
      <c r="E69" s="245">
        <v>12.2</v>
      </c>
      <c r="F69" s="246"/>
      <c r="G69" s="247">
        <f>ROUND(E69*F69,2)</f>
        <v>0</v>
      </c>
      <c r="H69" s="232"/>
      <c r="I69" s="231">
        <f>ROUND(E69*H69,2)</f>
        <v>0</v>
      </c>
      <c r="J69" s="232"/>
      <c r="K69" s="231">
        <f>ROUND(E69*J69,2)</f>
        <v>0</v>
      </c>
      <c r="L69" s="231">
        <v>15</v>
      </c>
      <c r="M69" s="231">
        <f>G69*(1+L69/100)</f>
        <v>0</v>
      </c>
      <c r="N69" s="231">
        <v>0</v>
      </c>
      <c r="O69" s="231">
        <f>ROUND(E69*N69,2)</f>
        <v>0</v>
      </c>
      <c r="P69" s="231">
        <v>0</v>
      </c>
      <c r="Q69" s="231">
        <f>ROUND(E69*P69,2)</f>
        <v>0</v>
      </c>
      <c r="R69" s="231"/>
      <c r="S69" s="231" t="s">
        <v>133</v>
      </c>
      <c r="T69" s="231" t="s">
        <v>133</v>
      </c>
      <c r="U69" s="231">
        <v>0.33500000000000002</v>
      </c>
      <c r="V69" s="231">
        <f>ROUND(E69*U69,2)</f>
        <v>4.09</v>
      </c>
      <c r="W69" s="231"/>
      <c r="X69" s="231" t="s">
        <v>134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135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5">
      <c r="A70" s="229"/>
      <c r="B70" s="230"/>
      <c r="C70" s="259" t="s">
        <v>233</v>
      </c>
      <c r="D70" s="233"/>
      <c r="E70" s="234">
        <v>12.2</v>
      </c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12"/>
      <c r="Z70" s="212"/>
      <c r="AA70" s="212"/>
      <c r="AB70" s="212"/>
      <c r="AC70" s="212"/>
      <c r="AD70" s="212"/>
      <c r="AE70" s="212"/>
      <c r="AF70" s="212"/>
      <c r="AG70" s="212" t="s">
        <v>137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0.399999999999999" outlineLevel="1" x14ac:dyDescent="0.25">
      <c r="A71" s="248">
        <v>37</v>
      </c>
      <c r="B71" s="249" t="s">
        <v>234</v>
      </c>
      <c r="C71" s="260" t="s">
        <v>235</v>
      </c>
      <c r="D71" s="250" t="s">
        <v>132</v>
      </c>
      <c r="E71" s="251">
        <v>3.8</v>
      </c>
      <c r="F71" s="252"/>
      <c r="G71" s="253">
        <f>ROUND(E71*F71,2)</f>
        <v>0</v>
      </c>
      <c r="H71" s="232"/>
      <c r="I71" s="231">
        <f>ROUND(E71*H71,2)</f>
        <v>0</v>
      </c>
      <c r="J71" s="232"/>
      <c r="K71" s="231">
        <f>ROUND(E71*J71,2)</f>
        <v>0</v>
      </c>
      <c r="L71" s="231">
        <v>15</v>
      </c>
      <c r="M71" s="231">
        <f>G71*(1+L71/100)</f>
        <v>0</v>
      </c>
      <c r="N71" s="231">
        <v>4.7600000000000003E-3</v>
      </c>
      <c r="O71" s="231">
        <f>ROUND(E71*N71,2)</f>
        <v>0.02</v>
      </c>
      <c r="P71" s="231">
        <v>0</v>
      </c>
      <c r="Q71" s="231">
        <f>ROUND(E71*P71,2)</f>
        <v>0</v>
      </c>
      <c r="R71" s="231"/>
      <c r="S71" s="231" t="s">
        <v>236</v>
      </c>
      <c r="T71" s="231" t="s">
        <v>236</v>
      </c>
      <c r="U71" s="231">
        <v>1.04</v>
      </c>
      <c r="V71" s="231">
        <f>ROUND(E71*U71,2)</f>
        <v>3.95</v>
      </c>
      <c r="W71" s="231"/>
      <c r="X71" s="231" t="s">
        <v>134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135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5">
      <c r="A72" s="248">
        <v>38</v>
      </c>
      <c r="B72" s="249" t="s">
        <v>237</v>
      </c>
      <c r="C72" s="260" t="s">
        <v>238</v>
      </c>
      <c r="D72" s="250" t="s">
        <v>132</v>
      </c>
      <c r="E72" s="251">
        <v>4.37</v>
      </c>
      <c r="F72" s="252"/>
      <c r="G72" s="253">
        <f>ROUND(E72*F72,2)</f>
        <v>0</v>
      </c>
      <c r="H72" s="232"/>
      <c r="I72" s="231">
        <f>ROUND(E72*H72,2)</f>
        <v>0</v>
      </c>
      <c r="J72" s="232"/>
      <c r="K72" s="231">
        <f>ROUND(E72*J72,2)</f>
        <v>0</v>
      </c>
      <c r="L72" s="231">
        <v>15</v>
      </c>
      <c r="M72" s="231">
        <f>G72*(1+L72/100)</f>
        <v>0</v>
      </c>
      <c r="N72" s="231">
        <v>2.07E-2</v>
      </c>
      <c r="O72" s="231">
        <f>ROUND(E72*N72,2)</f>
        <v>0.09</v>
      </c>
      <c r="P72" s="231">
        <v>0</v>
      </c>
      <c r="Q72" s="231">
        <f>ROUND(E72*P72,2)</f>
        <v>0</v>
      </c>
      <c r="R72" s="231" t="s">
        <v>170</v>
      </c>
      <c r="S72" s="231" t="s">
        <v>133</v>
      </c>
      <c r="T72" s="231" t="s">
        <v>133</v>
      </c>
      <c r="U72" s="231">
        <v>0</v>
      </c>
      <c r="V72" s="231">
        <f>ROUND(E72*U72,2)</f>
        <v>0</v>
      </c>
      <c r="W72" s="231"/>
      <c r="X72" s="231" t="s">
        <v>171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172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x14ac:dyDescent="0.25">
      <c r="A73" s="236" t="s">
        <v>128</v>
      </c>
      <c r="B73" s="237" t="s">
        <v>86</v>
      </c>
      <c r="C73" s="257" t="s">
        <v>87</v>
      </c>
      <c r="D73" s="238"/>
      <c r="E73" s="239"/>
      <c r="F73" s="240"/>
      <c r="G73" s="241">
        <f>SUMIF(AG74:AG82,"&lt;&gt;NOR",G74:G82)</f>
        <v>0</v>
      </c>
      <c r="H73" s="235"/>
      <c r="I73" s="235">
        <f>SUM(I74:I82)</f>
        <v>0</v>
      </c>
      <c r="J73" s="235"/>
      <c r="K73" s="235">
        <f>SUM(K74:K82)</f>
        <v>0</v>
      </c>
      <c r="L73" s="235"/>
      <c r="M73" s="235">
        <f>SUM(M74:M82)</f>
        <v>0</v>
      </c>
      <c r="N73" s="235"/>
      <c r="O73" s="235">
        <f>SUM(O74:O82)</f>
        <v>0.18</v>
      </c>
      <c r="P73" s="235"/>
      <c r="Q73" s="235">
        <f>SUM(Q74:Q82)</f>
        <v>0.04</v>
      </c>
      <c r="R73" s="235"/>
      <c r="S73" s="235"/>
      <c r="T73" s="235"/>
      <c r="U73" s="235"/>
      <c r="V73" s="235">
        <f>SUM(V74:V82)</f>
        <v>33.180000000000007</v>
      </c>
      <c r="W73" s="235"/>
      <c r="X73" s="235"/>
      <c r="AG73" t="s">
        <v>129</v>
      </c>
    </row>
    <row r="74" spans="1:60" outlineLevel="1" x14ac:dyDescent="0.25">
      <c r="A74" s="248">
        <v>39</v>
      </c>
      <c r="B74" s="249" t="s">
        <v>239</v>
      </c>
      <c r="C74" s="260" t="s">
        <v>240</v>
      </c>
      <c r="D74" s="250" t="s">
        <v>241</v>
      </c>
      <c r="E74" s="251">
        <v>37.9</v>
      </c>
      <c r="F74" s="252"/>
      <c r="G74" s="253">
        <f>ROUND(E74*F74,2)</f>
        <v>0</v>
      </c>
      <c r="H74" s="232"/>
      <c r="I74" s="231">
        <f>ROUND(E74*H74,2)</f>
        <v>0</v>
      </c>
      <c r="J74" s="232"/>
      <c r="K74" s="231">
        <f>ROUND(E74*J74,2)</f>
        <v>0</v>
      </c>
      <c r="L74" s="231">
        <v>15</v>
      </c>
      <c r="M74" s="231">
        <f>G74*(1+L74/100)</f>
        <v>0</v>
      </c>
      <c r="N74" s="231">
        <v>0</v>
      </c>
      <c r="O74" s="231">
        <f>ROUND(E74*N74,2)</f>
        <v>0</v>
      </c>
      <c r="P74" s="231">
        <v>0</v>
      </c>
      <c r="Q74" s="231">
        <f>ROUND(E74*P74,2)</f>
        <v>0</v>
      </c>
      <c r="R74" s="231"/>
      <c r="S74" s="231" t="s">
        <v>133</v>
      </c>
      <c r="T74" s="231" t="s">
        <v>133</v>
      </c>
      <c r="U74" s="231">
        <v>0.18099999999999999</v>
      </c>
      <c r="V74" s="231">
        <f>ROUND(E74*U74,2)</f>
        <v>6.86</v>
      </c>
      <c r="W74" s="231"/>
      <c r="X74" s="231" t="s">
        <v>134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135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5">
      <c r="A75" s="248">
        <v>40</v>
      </c>
      <c r="B75" s="249" t="s">
        <v>242</v>
      </c>
      <c r="C75" s="260" t="s">
        <v>243</v>
      </c>
      <c r="D75" s="250" t="s">
        <v>132</v>
      </c>
      <c r="E75" s="251">
        <v>37.200000000000003</v>
      </c>
      <c r="F75" s="252"/>
      <c r="G75" s="253">
        <f>ROUND(E75*F75,2)</f>
        <v>0</v>
      </c>
      <c r="H75" s="232"/>
      <c r="I75" s="231">
        <f>ROUND(E75*H75,2)</f>
        <v>0</v>
      </c>
      <c r="J75" s="232"/>
      <c r="K75" s="231">
        <f>ROUND(E75*J75,2)</f>
        <v>0</v>
      </c>
      <c r="L75" s="231">
        <v>15</v>
      </c>
      <c r="M75" s="231">
        <f>G75*(1+L75/100)</f>
        <v>0</v>
      </c>
      <c r="N75" s="231">
        <v>0</v>
      </c>
      <c r="O75" s="231">
        <f>ROUND(E75*N75,2)</f>
        <v>0</v>
      </c>
      <c r="P75" s="231">
        <v>1E-3</v>
      </c>
      <c r="Q75" s="231">
        <f>ROUND(E75*P75,2)</f>
        <v>0.04</v>
      </c>
      <c r="R75" s="231"/>
      <c r="S75" s="231" t="s">
        <v>133</v>
      </c>
      <c r="T75" s="231" t="s">
        <v>133</v>
      </c>
      <c r="U75" s="231">
        <v>0.255</v>
      </c>
      <c r="V75" s="231">
        <f>ROUND(E75*U75,2)</f>
        <v>9.49</v>
      </c>
      <c r="W75" s="231"/>
      <c r="X75" s="231" t="s">
        <v>134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135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0.399999999999999" outlineLevel="1" x14ac:dyDescent="0.25">
      <c r="A76" s="248">
        <v>41</v>
      </c>
      <c r="B76" s="249" t="s">
        <v>244</v>
      </c>
      <c r="C76" s="260" t="s">
        <v>245</v>
      </c>
      <c r="D76" s="250" t="s">
        <v>132</v>
      </c>
      <c r="E76" s="251">
        <v>37.200000000000003</v>
      </c>
      <c r="F76" s="252"/>
      <c r="G76" s="253">
        <f>ROUND(E76*F76,2)</f>
        <v>0</v>
      </c>
      <c r="H76" s="232"/>
      <c r="I76" s="231">
        <f>ROUND(E76*H76,2)</f>
        <v>0</v>
      </c>
      <c r="J76" s="232"/>
      <c r="K76" s="231">
        <f>ROUND(E76*J76,2)</f>
        <v>0</v>
      </c>
      <c r="L76" s="231">
        <v>15</v>
      </c>
      <c r="M76" s="231">
        <f>G76*(1+L76/100)</f>
        <v>0</v>
      </c>
      <c r="N76" s="231">
        <v>3.3E-4</v>
      </c>
      <c r="O76" s="231">
        <f>ROUND(E76*N76,2)</f>
        <v>0.01</v>
      </c>
      <c r="P76" s="231">
        <v>0</v>
      </c>
      <c r="Q76" s="231">
        <f>ROUND(E76*P76,2)</f>
        <v>0</v>
      </c>
      <c r="R76" s="231"/>
      <c r="S76" s="231" t="s">
        <v>133</v>
      </c>
      <c r="T76" s="231" t="s">
        <v>133</v>
      </c>
      <c r="U76" s="231">
        <v>0.45</v>
      </c>
      <c r="V76" s="231">
        <f>ROUND(E76*U76,2)</f>
        <v>16.739999999999998</v>
      </c>
      <c r="W76" s="231"/>
      <c r="X76" s="231" t="s">
        <v>134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135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5">
      <c r="A77" s="248">
        <v>42</v>
      </c>
      <c r="B77" s="249" t="s">
        <v>246</v>
      </c>
      <c r="C77" s="260" t="s">
        <v>247</v>
      </c>
      <c r="D77" s="250" t="s">
        <v>241</v>
      </c>
      <c r="E77" s="251">
        <v>0.6</v>
      </c>
      <c r="F77" s="252"/>
      <c r="G77" s="253">
        <f>ROUND(E77*F77,2)</f>
        <v>0</v>
      </c>
      <c r="H77" s="232"/>
      <c r="I77" s="231">
        <f>ROUND(E77*H77,2)</f>
        <v>0</v>
      </c>
      <c r="J77" s="232"/>
      <c r="K77" s="231">
        <f>ROUND(E77*J77,2)</f>
        <v>0</v>
      </c>
      <c r="L77" s="231">
        <v>15</v>
      </c>
      <c r="M77" s="231">
        <f>G77*(1+L77/100)</f>
        <v>0</v>
      </c>
      <c r="N77" s="231">
        <v>0</v>
      </c>
      <c r="O77" s="231">
        <f>ROUND(E77*N77,2)</f>
        <v>0</v>
      </c>
      <c r="P77" s="231">
        <v>0</v>
      </c>
      <c r="Q77" s="231">
        <f>ROUND(E77*P77,2)</f>
        <v>0</v>
      </c>
      <c r="R77" s="231"/>
      <c r="S77" s="231" t="s">
        <v>133</v>
      </c>
      <c r="T77" s="231" t="s">
        <v>133</v>
      </c>
      <c r="U77" s="231">
        <v>0.152</v>
      </c>
      <c r="V77" s="231">
        <f>ROUND(E77*U77,2)</f>
        <v>0.09</v>
      </c>
      <c r="W77" s="231"/>
      <c r="X77" s="231" t="s">
        <v>134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135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5">
      <c r="A78" s="242">
        <v>43</v>
      </c>
      <c r="B78" s="243" t="s">
        <v>248</v>
      </c>
      <c r="C78" s="258" t="s">
        <v>249</v>
      </c>
      <c r="D78" s="244" t="s">
        <v>241</v>
      </c>
      <c r="E78" s="245">
        <v>41.69</v>
      </c>
      <c r="F78" s="246"/>
      <c r="G78" s="247">
        <f>ROUND(E78*F78,2)</f>
        <v>0</v>
      </c>
      <c r="H78" s="232"/>
      <c r="I78" s="231">
        <f>ROUND(E78*H78,2)</f>
        <v>0</v>
      </c>
      <c r="J78" s="232"/>
      <c r="K78" s="231">
        <f>ROUND(E78*J78,2)</f>
        <v>0</v>
      </c>
      <c r="L78" s="231">
        <v>15</v>
      </c>
      <c r="M78" s="231">
        <f>G78*(1+L78/100)</f>
        <v>0</v>
      </c>
      <c r="N78" s="231">
        <v>5.0000000000000001E-4</v>
      </c>
      <c r="O78" s="231">
        <f>ROUND(E78*N78,2)</f>
        <v>0.02</v>
      </c>
      <c r="P78" s="231">
        <v>0</v>
      </c>
      <c r="Q78" s="231">
        <f>ROUND(E78*P78,2)</f>
        <v>0</v>
      </c>
      <c r="R78" s="231" t="s">
        <v>170</v>
      </c>
      <c r="S78" s="231" t="s">
        <v>133</v>
      </c>
      <c r="T78" s="231" t="s">
        <v>133</v>
      </c>
      <c r="U78" s="231">
        <v>0</v>
      </c>
      <c r="V78" s="231">
        <f>ROUND(E78*U78,2)</f>
        <v>0</v>
      </c>
      <c r="W78" s="231"/>
      <c r="X78" s="231" t="s">
        <v>171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172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5">
      <c r="A79" s="229"/>
      <c r="B79" s="230"/>
      <c r="C79" s="259" t="s">
        <v>250</v>
      </c>
      <c r="D79" s="233"/>
      <c r="E79" s="234">
        <v>41.69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137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0.399999999999999" outlineLevel="1" x14ac:dyDescent="0.25">
      <c r="A80" s="242">
        <v>44</v>
      </c>
      <c r="B80" s="243" t="s">
        <v>251</v>
      </c>
      <c r="C80" s="258" t="s">
        <v>252</v>
      </c>
      <c r="D80" s="244" t="s">
        <v>132</v>
      </c>
      <c r="E80" s="245">
        <v>40.92</v>
      </c>
      <c r="F80" s="246"/>
      <c r="G80" s="247">
        <f>ROUND(E80*F80,2)</f>
        <v>0</v>
      </c>
      <c r="H80" s="232"/>
      <c r="I80" s="231">
        <f>ROUND(E80*H80,2)</f>
        <v>0</v>
      </c>
      <c r="J80" s="232"/>
      <c r="K80" s="231">
        <f>ROUND(E80*J80,2)</f>
        <v>0</v>
      </c>
      <c r="L80" s="231">
        <v>15</v>
      </c>
      <c r="M80" s="231">
        <f>G80*(1+L80/100)</f>
        <v>0</v>
      </c>
      <c r="N80" s="231">
        <v>3.5999999999999999E-3</v>
      </c>
      <c r="O80" s="231">
        <f>ROUND(E80*N80,2)</f>
        <v>0.15</v>
      </c>
      <c r="P80" s="231">
        <v>0</v>
      </c>
      <c r="Q80" s="231">
        <f>ROUND(E80*P80,2)</f>
        <v>0</v>
      </c>
      <c r="R80" s="231" t="s">
        <v>170</v>
      </c>
      <c r="S80" s="231" t="s">
        <v>133</v>
      </c>
      <c r="T80" s="231" t="s">
        <v>133</v>
      </c>
      <c r="U80" s="231">
        <v>0</v>
      </c>
      <c r="V80" s="231">
        <f>ROUND(E80*U80,2)</f>
        <v>0</v>
      </c>
      <c r="W80" s="231"/>
      <c r="X80" s="231" t="s">
        <v>171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172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5">
      <c r="A81" s="229"/>
      <c r="B81" s="230"/>
      <c r="C81" s="259" t="s">
        <v>253</v>
      </c>
      <c r="D81" s="233"/>
      <c r="E81" s="234">
        <v>40.92</v>
      </c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12"/>
      <c r="Z81" s="212"/>
      <c r="AA81" s="212"/>
      <c r="AB81" s="212"/>
      <c r="AC81" s="212"/>
      <c r="AD81" s="212"/>
      <c r="AE81" s="212"/>
      <c r="AF81" s="212"/>
      <c r="AG81" s="212" t="s">
        <v>137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5">
      <c r="A82" s="248">
        <v>45</v>
      </c>
      <c r="B82" s="249" t="s">
        <v>254</v>
      </c>
      <c r="C82" s="260" t="s">
        <v>255</v>
      </c>
      <c r="D82" s="250" t="s">
        <v>165</v>
      </c>
      <c r="E82" s="251">
        <v>1</v>
      </c>
      <c r="F82" s="252"/>
      <c r="G82" s="253">
        <f>ROUND(E82*F82,2)</f>
        <v>0</v>
      </c>
      <c r="H82" s="232"/>
      <c r="I82" s="231">
        <f>ROUND(E82*H82,2)</f>
        <v>0</v>
      </c>
      <c r="J82" s="232"/>
      <c r="K82" s="231">
        <f>ROUND(E82*J82,2)</f>
        <v>0</v>
      </c>
      <c r="L82" s="231">
        <v>15</v>
      </c>
      <c r="M82" s="231">
        <f>G82*(1+L82/100)</f>
        <v>0</v>
      </c>
      <c r="N82" s="231">
        <v>1.3999999999999999E-4</v>
      </c>
      <c r="O82" s="231">
        <f>ROUND(E82*N82,2)</f>
        <v>0</v>
      </c>
      <c r="P82" s="231">
        <v>0</v>
      </c>
      <c r="Q82" s="231">
        <f>ROUND(E82*P82,2)</f>
        <v>0</v>
      </c>
      <c r="R82" s="231" t="s">
        <v>170</v>
      </c>
      <c r="S82" s="231" t="s">
        <v>133</v>
      </c>
      <c r="T82" s="231" t="s">
        <v>133</v>
      </c>
      <c r="U82" s="231">
        <v>0</v>
      </c>
      <c r="V82" s="231">
        <f>ROUND(E82*U82,2)</f>
        <v>0</v>
      </c>
      <c r="W82" s="231"/>
      <c r="X82" s="231" t="s">
        <v>171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172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x14ac:dyDescent="0.25">
      <c r="A83" s="236" t="s">
        <v>128</v>
      </c>
      <c r="B83" s="237" t="s">
        <v>88</v>
      </c>
      <c r="C83" s="257" t="s">
        <v>89</v>
      </c>
      <c r="D83" s="238"/>
      <c r="E83" s="239"/>
      <c r="F83" s="240"/>
      <c r="G83" s="241">
        <f>SUMIF(AG84:AG87,"&lt;&gt;NOR",G84:G87)</f>
        <v>0</v>
      </c>
      <c r="H83" s="235"/>
      <c r="I83" s="235">
        <f>SUM(I84:I87)</f>
        <v>0</v>
      </c>
      <c r="J83" s="235"/>
      <c r="K83" s="235">
        <f>SUM(K84:K87)</f>
        <v>0</v>
      </c>
      <c r="L83" s="235"/>
      <c r="M83" s="235">
        <f>SUM(M84:M87)</f>
        <v>0</v>
      </c>
      <c r="N83" s="235"/>
      <c r="O83" s="235">
        <f>SUM(O84:O87)</f>
        <v>0.32</v>
      </c>
      <c r="P83" s="235"/>
      <c r="Q83" s="235">
        <f>SUM(Q84:Q87)</f>
        <v>0</v>
      </c>
      <c r="R83" s="235"/>
      <c r="S83" s="235"/>
      <c r="T83" s="235"/>
      <c r="U83" s="235"/>
      <c r="V83" s="235">
        <f>SUM(V84:V87)</f>
        <v>12</v>
      </c>
      <c r="W83" s="235"/>
      <c r="X83" s="235"/>
      <c r="AG83" t="s">
        <v>129</v>
      </c>
    </row>
    <row r="84" spans="1:60" outlineLevel="1" x14ac:dyDescent="0.25">
      <c r="A84" s="242">
        <v>46</v>
      </c>
      <c r="B84" s="243" t="s">
        <v>256</v>
      </c>
      <c r="C84" s="258" t="s">
        <v>257</v>
      </c>
      <c r="D84" s="244" t="s">
        <v>132</v>
      </c>
      <c r="E84" s="245">
        <v>12.2</v>
      </c>
      <c r="F84" s="246"/>
      <c r="G84" s="247">
        <f>ROUND(E84*F84,2)</f>
        <v>0</v>
      </c>
      <c r="H84" s="232"/>
      <c r="I84" s="231">
        <f>ROUND(E84*H84,2)</f>
        <v>0</v>
      </c>
      <c r="J84" s="232"/>
      <c r="K84" s="231">
        <f>ROUND(E84*J84,2)</f>
        <v>0</v>
      </c>
      <c r="L84" s="231">
        <v>15</v>
      </c>
      <c r="M84" s="231">
        <f>G84*(1+L84/100)</f>
        <v>0</v>
      </c>
      <c r="N84" s="231">
        <v>4.9699999999999996E-3</v>
      </c>
      <c r="O84" s="231">
        <f>ROUND(E84*N84,2)</f>
        <v>0.06</v>
      </c>
      <c r="P84" s="231">
        <v>0</v>
      </c>
      <c r="Q84" s="231">
        <f>ROUND(E84*P84,2)</f>
        <v>0</v>
      </c>
      <c r="R84" s="231"/>
      <c r="S84" s="231" t="s">
        <v>236</v>
      </c>
      <c r="T84" s="231" t="s">
        <v>236</v>
      </c>
      <c r="U84" s="231">
        <v>0.98399999999999999</v>
      </c>
      <c r="V84" s="231">
        <f>ROUND(E84*U84,2)</f>
        <v>12</v>
      </c>
      <c r="W84" s="231"/>
      <c r="X84" s="231" t="s">
        <v>134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135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5">
      <c r="A85" s="229"/>
      <c r="B85" s="230"/>
      <c r="C85" s="259" t="s">
        <v>258</v>
      </c>
      <c r="D85" s="233"/>
      <c r="E85" s="234">
        <v>12.2</v>
      </c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137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5">
      <c r="A86" s="242">
        <v>47</v>
      </c>
      <c r="B86" s="243" t="s">
        <v>259</v>
      </c>
      <c r="C86" s="258" t="s">
        <v>260</v>
      </c>
      <c r="D86" s="244" t="s">
        <v>132</v>
      </c>
      <c r="E86" s="245">
        <v>14.03</v>
      </c>
      <c r="F86" s="246"/>
      <c r="G86" s="247">
        <f>ROUND(E86*F86,2)</f>
        <v>0</v>
      </c>
      <c r="H86" s="232"/>
      <c r="I86" s="231">
        <f>ROUND(E86*H86,2)</f>
        <v>0</v>
      </c>
      <c r="J86" s="232"/>
      <c r="K86" s="231">
        <f>ROUND(E86*J86,2)</f>
        <v>0</v>
      </c>
      <c r="L86" s="231">
        <v>15</v>
      </c>
      <c r="M86" s="231">
        <f>G86*(1+L86/100)</f>
        <v>0</v>
      </c>
      <c r="N86" s="231">
        <v>1.8499999999999999E-2</v>
      </c>
      <c r="O86" s="231">
        <f>ROUND(E86*N86,2)</f>
        <v>0.26</v>
      </c>
      <c r="P86" s="231">
        <v>0</v>
      </c>
      <c r="Q86" s="231">
        <f>ROUND(E86*P86,2)</f>
        <v>0</v>
      </c>
      <c r="R86" s="231" t="s">
        <v>170</v>
      </c>
      <c r="S86" s="231" t="s">
        <v>133</v>
      </c>
      <c r="T86" s="231" t="s">
        <v>133</v>
      </c>
      <c r="U86" s="231">
        <v>0</v>
      </c>
      <c r="V86" s="231">
        <f>ROUND(E86*U86,2)</f>
        <v>0</v>
      </c>
      <c r="W86" s="231"/>
      <c r="X86" s="231" t="s">
        <v>171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172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5">
      <c r="A87" s="229"/>
      <c r="B87" s="230"/>
      <c r="C87" s="259" t="s">
        <v>261</v>
      </c>
      <c r="D87" s="233"/>
      <c r="E87" s="234">
        <v>14.03</v>
      </c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12"/>
      <c r="Z87" s="212"/>
      <c r="AA87" s="212"/>
      <c r="AB87" s="212"/>
      <c r="AC87" s="212"/>
      <c r="AD87" s="212"/>
      <c r="AE87" s="212"/>
      <c r="AF87" s="212"/>
      <c r="AG87" s="212" t="s">
        <v>137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x14ac:dyDescent="0.25">
      <c r="A88" s="236" t="s">
        <v>128</v>
      </c>
      <c r="B88" s="237" t="s">
        <v>90</v>
      </c>
      <c r="C88" s="257" t="s">
        <v>91</v>
      </c>
      <c r="D88" s="238"/>
      <c r="E88" s="239"/>
      <c r="F88" s="240"/>
      <c r="G88" s="241">
        <f>SUMIF(AG89:AG90,"&lt;&gt;NOR",G89:G90)</f>
        <v>0</v>
      </c>
      <c r="H88" s="235"/>
      <c r="I88" s="235">
        <f>SUM(I89:I90)</f>
        <v>0</v>
      </c>
      <c r="J88" s="235"/>
      <c r="K88" s="235">
        <f>SUM(K89:K90)</f>
        <v>0</v>
      </c>
      <c r="L88" s="235"/>
      <c r="M88" s="235">
        <f>SUM(M89:M90)</f>
        <v>0</v>
      </c>
      <c r="N88" s="235"/>
      <c r="O88" s="235">
        <f>SUM(O89:O90)</f>
        <v>0</v>
      </c>
      <c r="P88" s="235"/>
      <c r="Q88" s="235">
        <f>SUM(Q89:Q90)</f>
        <v>0</v>
      </c>
      <c r="R88" s="235"/>
      <c r="S88" s="235"/>
      <c r="T88" s="235"/>
      <c r="U88" s="235"/>
      <c r="V88" s="235">
        <f>SUM(V89:V90)</f>
        <v>1.93</v>
      </c>
      <c r="W88" s="235"/>
      <c r="X88" s="235"/>
      <c r="AG88" t="s">
        <v>129</v>
      </c>
    </row>
    <row r="89" spans="1:60" ht="20.399999999999999" outlineLevel="1" x14ac:dyDescent="0.25">
      <c r="A89" s="242">
        <v>48</v>
      </c>
      <c r="B89" s="243" t="s">
        <v>262</v>
      </c>
      <c r="C89" s="258" t="s">
        <v>263</v>
      </c>
      <c r="D89" s="244" t="s">
        <v>132</v>
      </c>
      <c r="E89" s="245">
        <v>4.8</v>
      </c>
      <c r="F89" s="246"/>
      <c r="G89" s="247">
        <f>ROUND(E89*F89,2)</f>
        <v>0</v>
      </c>
      <c r="H89" s="232"/>
      <c r="I89" s="231">
        <f>ROUND(E89*H89,2)</f>
        <v>0</v>
      </c>
      <c r="J89" s="232"/>
      <c r="K89" s="231">
        <f>ROUND(E89*J89,2)</f>
        <v>0</v>
      </c>
      <c r="L89" s="231">
        <v>15</v>
      </c>
      <c r="M89" s="231">
        <f>G89*(1+L89/100)</f>
        <v>0</v>
      </c>
      <c r="N89" s="231">
        <v>3.1E-4</v>
      </c>
      <c r="O89" s="231">
        <f>ROUND(E89*N89,2)</f>
        <v>0</v>
      </c>
      <c r="P89" s="231">
        <v>0</v>
      </c>
      <c r="Q89" s="231">
        <f>ROUND(E89*P89,2)</f>
        <v>0</v>
      </c>
      <c r="R89" s="231"/>
      <c r="S89" s="231" t="s">
        <v>133</v>
      </c>
      <c r="T89" s="231" t="s">
        <v>158</v>
      </c>
      <c r="U89" s="231">
        <v>0.40300000000000002</v>
      </c>
      <c r="V89" s="231">
        <f>ROUND(E89*U89,2)</f>
        <v>1.93</v>
      </c>
      <c r="W89" s="231"/>
      <c r="X89" s="231" t="s">
        <v>134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135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5">
      <c r="A90" s="229"/>
      <c r="B90" s="230"/>
      <c r="C90" s="261" t="s">
        <v>264</v>
      </c>
      <c r="D90" s="255"/>
      <c r="E90" s="255"/>
      <c r="F90" s="255"/>
      <c r="G90" s="255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180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x14ac:dyDescent="0.25">
      <c r="A91" s="236" t="s">
        <v>128</v>
      </c>
      <c r="B91" s="237" t="s">
        <v>92</v>
      </c>
      <c r="C91" s="257" t="s">
        <v>93</v>
      </c>
      <c r="D91" s="238"/>
      <c r="E91" s="239"/>
      <c r="F91" s="240"/>
      <c r="G91" s="241">
        <f>SUMIF(AG92:AG102,"&lt;&gt;NOR",G92:G102)</f>
        <v>0</v>
      </c>
      <c r="H91" s="235"/>
      <c r="I91" s="235">
        <f>SUM(I92:I102)</f>
        <v>0</v>
      </c>
      <c r="J91" s="235"/>
      <c r="K91" s="235">
        <f>SUM(K92:K102)</f>
        <v>0</v>
      </c>
      <c r="L91" s="235"/>
      <c r="M91" s="235">
        <f>SUM(M92:M102)</f>
        <v>0</v>
      </c>
      <c r="N91" s="235"/>
      <c r="O91" s="235">
        <f>SUM(O92:O102)</f>
        <v>0.03</v>
      </c>
      <c r="P91" s="235"/>
      <c r="Q91" s="235">
        <f>SUM(Q92:Q102)</f>
        <v>0</v>
      </c>
      <c r="R91" s="235"/>
      <c r="S91" s="235"/>
      <c r="T91" s="235"/>
      <c r="U91" s="235"/>
      <c r="V91" s="235">
        <f>SUM(V92:V102)</f>
        <v>30.87</v>
      </c>
      <c r="W91" s="235"/>
      <c r="X91" s="235"/>
      <c r="AG91" t="s">
        <v>129</v>
      </c>
    </row>
    <row r="92" spans="1:60" outlineLevel="1" x14ac:dyDescent="0.25">
      <c r="A92" s="242">
        <v>49</v>
      </c>
      <c r="B92" s="243" t="s">
        <v>265</v>
      </c>
      <c r="C92" s="258" t="s">
        <v>266</v>
      </c>
      <c r="D92" s="244" t="s">
        <v>132</v>
      </c>
      <c r="E92" s="245">
        <v>138.29</v>
      </c>
      <c r="F92" s="246"/>
      <c r="G92" s="247">
        <f>ROUND(E92*F92,2)</f>
        <v>0</v>
      </c>
      <c r="H92" s="232"/>
      <c r="I92" s="231">
        <f>ROUND(E92*H92,2)</f>
        <v>0</v>
      </c>
      <c r="J92" s="232"/>
      <c r="K92" s="231">
        <f>ROUND(E92*J92,2)</f>
        <v>0</v>
      </c>
      <c r="L92" s="231">
        <v>15</v>
      </c>
      <c r="M92" s="231">
        <f>G92*(1+L92/100)</f>
        <v>0</v>
      </c>
      <c r="N92" s="231">
        <v>0</v>
      </c>
      <c r="O92" s="231">
        <f>ROUND(E92*N92,2)</f>
        <v>0</v>
      </c>
      <c r="P92" s="231">
        <v>0</v>
      </c>
      <c r="Q92" s="231">
        <f>ROUND(E92*P92,2)</f>
        <v>0</v>
      </c>
      <c r="R92" s="231"/>
      <c r="S92" s="231" t="s">
        <v>133</v>
      </c>
      <c r="T92" s="231" t="s">
        <v>133</v>
      </c>
      <c r="U92" s="231">
        <v>6.9709999999999994E-2</v>
      </c>
      <c r="V92" s="231">
        <f>ROUND(E92*U92,2)</f>
        <v>9.64</v>
      </c>
      <c r="W92" s="231"/>
      <c r="X92" s="231" t="s">
        <v>134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135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5">
      <c r="A93" s="229"/>
      <c r="B93" s="230"/>
      <c r="C93" s="259" t="s">
        <v>267</v>
      </c>
      <c r="D93" s="233"/>
      <c r="E93" s="234">
        <v>16.8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137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5">
      <c r="A94" s="229"/>
      <c r="B94" s="230"/>
      <c r="C94" s="259" t="s">
        <v>268</v>
      </c>
      <c r="D94" s="233"/>
      <c r="E94" s="234">
        <v>6.5049999999999999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137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0.399999999999999" outlineLevel="1" x14ac:dyDescent="0.25">
      <c r="A95" s="229"/>
      <c r="B95" s="230"/>
      <c r="C95" s="259" t="s">
        <v>269</v>
      </c>
      <c r="D95" s="233"/>
      <c r="E95" s="234">
        <v>66.22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137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5">
      <c r="A96" s="229"/>
      <c r="B96" s="230"/>
      <c r="C96" s="259" t="s">
        <v>270</v>
      </c>
      <c r="D96" s="233"/>
      <c r="E96" s="234">
        <v>48.765000000000001</v>
      </c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137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5">
      <c r="A97" s="242">
        <v>50</v>
      </c>
      <c r="B97" s="243" t="s">
        <v>271</v>
      </c>
      <c r="C97" s="258" t="s">
        <v>272</v>
      </c>
      <c r="D97" s="244" t="s">
        <v>132</v>
      </c>
      <c r="E97" s="245">
        <v>157.97999999999999</v>
      </c>
      <c r="F97" s="246"/>
      <c r="G97" s="247">
        <f>ROUND(E97*F97,2)</f>
        <v>0</v>
      </c>
      <c r="H97" s="232"/>
      <c r="I97" s="231">
        <f>ROUND(E97*H97,2)</f>
        <v>0</v>
      </c>
      <c r="J97" s="232"/>
      <c r="K97" s="231">
        <f>ROUND(E97*J97,2)</f>
        <v>0</v>
      </c>
      <c r="L97" s="231">
        <v>15</v>
      </c>
      <c r="M97" s="231">
        <f>G97*(1+L97/100)</f>
        <v>0</v>
      </c>
      <c r="N97" s="231">
        <v>6.9999999999999994E-5</v>
      </c>
      <c r="O97" s="231">
        <f>ROUND(E97*N97,2)</f>
        <v>0.01</v>
      </c>
      <c r="P97" s="231">
        <v>0</v>
      </c>
      <c r="Q97" s="231">
        <f>ROUND(E97*P97,2)</f>
        <v>0</v>
      </c>
      <c r="R97" s="231"/>
      <c r="S97" s="231" t="s">
        <v>133</v>
      </c>
      <c r="T97" s="231" t="s">
        <v>133</v>
      </c>
      <c r="U97" s="231">
        <v>3.2480000000000002E-2</v>
      </c>
      <c r="V97" s="231">
        <f>ROUND(E97*U97,2)</f>
        <v>5.13</v>
      </c>
      <c r="W97" s="231"/>
      <c r="X97" s="231" t="s">
        <v>134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135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5">
      <c r="A98" s="229"/>
      <c r="B98" s="230"/>
      <c r="C98" s="259" t="s">
        <v>273</v>
      </c>
      <c r="D98" s="233"/>
      <c r="E98" s="234">
        <v>25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137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5">
      <c r="A99" s="229"/>
      <c r="B99" s="230"/>
      <c r="C99" s="259" t="s">
        <v>274</v>
      </c>
      <c r="D99" s="233"/>
      <c r="E99" s="234">
        <v>8.1549999999999994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12"/>
      <c r="Z99" s="212"/>
      <c r="AA99" s="212"/>
      <c r="AB99" s="212"/>
      <c r="AC99" s="212"/>
      <c r="AD99" s="212"/>
      <c r="AE99" s="212"/>
      <c r="AF99" s="212"/>
      <c r="AG99" s="212" t="s">
        <v>137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5">
      <c r="A100" s="229"/>
      <c r="B100" s="230"/>
      <c r="C100" s="259" t="s">
        <v>275</v>
      </c>
      <c r="D100" s="233"/>
      <c r="E100" s="234">
        <v>71.94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137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5">
      <c r="A101" s="229"/>
      <c r="B101" s="230"/>
      <c r="C101" s="259" t="s">
        <v>276</v>
      </c>
      <c r="D101" s="233"/>
      <c r="E101" s="234">
        <v>52.884999999999998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137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5">
      <c r="A102" s="248">
        <v>51</v>
      </c>
      <c r="B102" s="249" t="s">
        <v>277</v>
      </c>
      <c r="C102" s="260" t="s">
        <v>278</v>
      </c>
      <c r="D102" s="250" t="s">
        <v>132</v>
      </c>
      <c r="E102" s="251">
        <v>157.97999999999999</v>
      </c>
      <c r="F102" s="252"/>
      <c r="G102" s="253">
        <f>ROUND(E102*F102,2)</f>
        <v>0</v>
      </c>
      <c r="H102" s="232"/>
      <c r="I102" s="231">
        <f>ROUND(E102*H102,2)</f>
        <v>0</v>
      </c>
      <c r="J102" s="232"/>
      <c r="K102" s="231">
        <f>ROUND(E102*J102,2)</f>
        <v>0</v>
      </c>
      <c r="L102" s="231">
        <v>15</v>
      </c>
      <c r="M102" s="231">
        <f>G102*(1+L102/100)</f>
        <v>0</v>
      </c>
      <c r="N102" s="231">
        <v>1.4999999999999999E-4</v>
      </c>
      <c r="O102" s="231">
        <f>ROUND(E102*N102,2)</f>
        <v>0.02</v>
      </c>
      <c r="P102" s="231">
        <v>0</v>
      </c>
      <c r="Q102" s="231">
        <f>ROUND(E102*P102,2)</f>
        <v>0</v>
      </c>
      <c r="R102" s="231"/>
      <c r="S102" s="231" t="s">
        <v>133</v>
      </c>
      <c r="T102" s="231" t="s">
        <v>133</v>
      </c>
      <c r="U102" s="231">
        <v>0.10191</v>
      </c>
      <c r="V102" s="231">
        <f>ROUND(E102*U102,2)</f>
        <v>16.100000000000001</v>
      </c>
      <c r="W102" s="231"/>
      <c r="X102" s="231" t="s">
        <v>134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135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x14ac:dyDescent="0.25">
      <c r="A103" s="236" t="s">
        <v>128</v>
      </c>
      <c r="B103" s="237" t="s">
        <v>94</v>
      </c>
      <c r="C103" s="257" t="s">
        <v>95</v>
      </c>
      <c r="D103" s="238"/>
      <c r="E103" s="239"/>
      <c r="F103" s="240"/>
      <c r="G103" s="241">
        <f>SUMIF(AG104:AG104,"&lt;&gt;NOR",G104:G104)</f>
        <v>0</v>
      </c>
      <c r="H103" s="235"/>
      <c r="I103" s="235">
        <f>SUM(I104:I104)</f>
        <v>0</v>
      </c>
      <c r="J103" s="235"/>
      <c r="K103" s="235">
        <f>SUM(K104:K104)</f>
        <v>0</v>
      </c>
      <c r="L103" s="235"/>
      <c r="M103" s="235">
        <f>SUM(M104:M104)</f>
        <v>0</v>
      </c>
      <c r="N103" s="235"/>
      <c r="O103" s="235">
        <f>SUM(O104:O104)</f>
        <v>0.02</v>
      </c>
      <c r="P103" s="235"/>
      <c r="Q103" s="235">
        <f>SUM(Q104:Q104)</f>
        <v>0</v>
      </c>
      <c r="R103" s="235"/>
      <c r="S103" s="235"/>
      <c r="T103" s="235"/>
      <c r="U103" s="235"/>
      <c r="V103" s="235">
        <f>SUM(V104:V104)</f>
        <v>2.58</v>
      </c>
      <c r="W103" s="235"/>
      <c r="X103" s="235"/>
      <c r="AG103" t="s">
        <v>129</v>
      </c>
    </row>
    <row r="104" spans="1:60" outlineLevel="1" x14ac:dyDescent="0.25">
      <c r="A104" s="248">
        <v>52</v>
      </c>
      <c r="B104" s="249" t="s">
        <v>279</v>
      </c>
      <c r="C104" s="260" t="s">
        <v>280</v>
      </c>
      <c r="D104" s="250" t="s">
        <v>132</v>
      </c>
      <c r="E104" s="251">
        <v>6.09</v>
      </c>
      <c r="F104" s="252"/>
      <c r="G104" s="253">
        <f>ROUND(E104*F104,2)</f>
        <v>0</v>
      </c>
      <c r="H104" s="232"/>
      <c r="I104" s="231">
        <f>ROUND(E104*H104,2)</f>
        <v>0</v>
      </c>
      <c r="J104" s="232"/>
      <c r="K104" s="231">
        <f>ROUND(E104*J104,2)</f>
        <v>0</v>
      </c>
      <c r="L104" s="231">
        <v>15</v>
      </c>
      <c r="M104" s="231">
        <f>G104*(1+L104/100)</f>
        <v>0</v>
      </c>
      <c r="N104" s="231">
        <v>2.6199999999999999E-3</v>
      </c>
      <c r="O104" s="231">
        <f>ROUND(E104*N104,2)</f>
        <v>0.02</v>
      </c>
      <c r="P104" s="231">
        <v>0</v>
      </c>
      <c r="Q104" s="231">
        <f>ROUND(E104*P104,2)</f>
        <v>0</v>
      </c>
      <c r="R104" s="231"/>
      <c r="S104" s="231" t="s">
        <v>133</v>
      </c>
      <c r="T104" s="231" t="s">
        <v>133</v>
      </c>
      <c r="U104" s="231">
        <v>0.42299999999999999</v>
      </c>
      <c r="V104" s="231">
        <f>ROUND(E104*U104,2)</f>
        <v>2.58</v>
      </c>
      <c r="W104" s="231"/>
      <c r="X104" s="231" t="s">
        <v>134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135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x14ac:dyDescent="0.25">
      <c r="A105" s="236" t="s">
        <v>128</v>
      </c>
      <c r="B105" s="237" t="s">
        <v>96</v>
      </c>
      <c r="C105" s="257" t="s">
        <v>97</v>
      </c>
      <c r="D105" s="238"/>
      <c r="E105" s="239"/>
      <c r="F105" s="240"/>
      <c r="G105" s="241">
        <f>SUMIF(AG106:AG106,"&lt;&gt;NOR",G106:G106)</f>
        <v>0</v>
      </c>
      <c r="H105" s="235"/>
      <c r="I105" s="235">
        <f>SUM(I106:I106)</f>
        <v>0</v>
      </c>
      <c r="J105" s="235"/>
      <c r="K105" s="235">
        <f>SUM(K106:K106)</f>
        <v>0</v>
      </c>
      <c r="L105" s="235"/>
      <c r="M105" s="235">
        <f>SUM(M106:M106)</f>
        <v>0</v>
      </c>
      <c r="N105" s="235"/>
      <c r="O105" s="235">
        <f>SUM(O106:O106)</f>
        <v>0</v>
      </c>
      <c r="P105" s="235"/>
      <c r="Q105" s="235">
        <f>SUM(Q106:Q106)</f>
        <v>0</v>
      </c>
      <c r="R105" s="235"/>
      <c r="S105" s="235"/>
      <c r="T105" s="235"/>
      <c r="U105" s="235"/>
      <c r="V105" s="235">
        <f>SUM(V106:V106)</f>
        <v>0</v>
      </c>
      <c r="W105" s="235"/>
      <c r="X105" s="235"/>
      <c r="AG105" t="s">
        <v>129</v>
      </c>
    </row>
    <row r="106" spans="1:60" ht="20.399999999999999" outlineLevel="1" x14ac:dyDescent="0.25">
      <c r="A106" s="248">
        <v>53</v>
      </c>
      <c r="B106" s="249" t="s">
        <v>281</v>
      </c>
      <c r="C106" s="260" t="s">
        <v>282</v>
      </c>
      <c r="D106" s="250" t="s">
        <v>194</v>
      </c>
      <c r="E106" s="251">
        <v>1</v>
      </c>
      <c r="F106" s="252"/>
      <c r="G106" s="253">
        <f>ROUND(E106*F106,2)</f>
        <v>0</v>
      </c>
      <c r="H106" s="232"/>
      <c r="I106" s="231">
        <f>ROUND(E106*H106,2)</f>
        <v>0</v>
      </c>
      <c r="J106" s="232"/>
      <c r="K106" s="231">
        <f>ROUND(E106*J106,2)</f>
        <v>0</v>
      </c>
      <c r="L106" s="231">
        <v>15</v>
      </c>
      <c r="M106" s="231">
        <f>G106*(1+L106/100)</f>
        <v>0</v>
      </c>
      <c r="N106" s="231">
        <v>0</v>
      </c>
      <c r="O106" s="231">
        <f>ROUND(E106*N106,2)</f>
        <v>0</v>
      </c>
      <c r="P106" s="231">
        <v>0</v>
      </c>
      <c r="Q106" s="231">
        <f>ROUND(E106*P106,2)</f>
        <v>0</v>
      </c>
      <c r="R106" s="231"/>
      <c r="S106" s="231" t="s">
        <v>195</v>
      </c>
      <c r="T106" s="231" t="s">
        <v>152</v>
      </c>
      <c r="U106" s="231">
        <v>0</v>
      </c>
      <c r="V106" s="231">
        <f>ROUND(E106*U106,2)</f>
        <v>0</v>
      </c>
      <c r="W106" s="231"/>
      <c r="X106" s="231" t="s">
        <v>134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135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x14ac:dyDescent="0.25">
      <c r="A107" s="236" t="s">
        <v>128</v>
      </c>
      <c r="B107" s="237" t="s">
        <v>98</v>
      </c>
      <c r="C107" s="257" t="s">
        <v>99</v>
      </c>
      <c r="D107" s="238"/>
      <c r="E107" s="239"/>
      <c r="F107" s="240"/>
      <c r="G107" s="241">
        <f>SUMIF(AG108:AG111,"&lt;&gt;NOR",G108:G111)</f>
        <v>0</v>
      </c>
      <c r="H107" s="235"/>
      <c r="I107" s="235">
        <f>SUM(I108:I111)</f>
        <v>0</v>
      </c>
      <c r="J107" s="235"/>
      <c r="K107" s="235">
        <f>SUM(K108:K111)</f>
        <v>0</v>
      </c>
      <c r="L107" s="235"/>
      <c r="M107" s="235">
        <f>SUM(M108:M111)</f>
        <v>0</v>
      </c>
      <c r="N107" s="235"/>
      <c r="O107" s="235">
        <f>SUM(O108:O111)</f>
        <v>0</v>
      </c>
      <c r="P107" s="235"/>
      <c r="Q107" s="235">
        <f>SUM(Q108:Q111)</f>
        <v>0</v>
      </c>
      <c r="R107" s="235"/>
      <c r="S107" s="235"/>
      <c r="T107" s="235"/>
      <c r="U107" s="235"/>
      <c r="V107" s="235">
        <f>SUM(V108:V111)</f>
        <v>3.5700000000000003</v>
      </c>
      <c r="W107" s="235"/>
      <c r="X107" s="235"/>
      <c r="AG107" t="s">
        <v>129</v>
      </c>
    </row>
    <row r="108" spans="1:60" outlineLevel="1" x14ac:dyDescent="0.25">
      <c r="A108" s="248">
        <v>54</v>
      </c>
      <c r="B108" s="249" t="s">
        <v>283</v>
      </c>
      <c r="C108" s="260" t="s">
        <v>284</v>
      </c>
      <c r="D108" s="250" t="s">
        <v>200</v>
      </c>
      <c r="E108" s="251">
        <v>2.8700999999999999</v>
      </c>
      <c r="F108" s="252"/>
      <c r="G108" s="253">
        <f>ROUND(E108*F108,2)</f>
        <v>0</v>
      </c>
      <c r="H108" s="232"/>
      <c r="I108" s="231">
        <f>ROUND(E108*H108,2)</f>
        <v>0</v>
      </c>
      <c r="J108" s="232"/>
      <c r="K108" s="231">
        <f>ROUND(E108*J108,2)</f>
        <v>0</v>
      </c>
      <c r="L108" s="231">
        <v>15</v>
      </c>
      <c r="M108" s="231">
        <f>G108*(1+L108/100)</f>
        <v>0</v>
      </c>
      <c r="N108" s="231">
        <v>0</v>
      </c>
      <c r="O108" s="231">
        <f>ROUND(E108*N108,2)</f>
        <v>0</v>
      </c>
      <c r="P108" s="231">
        <v>0</v>
      </c>
      <c r="Q108" s="231">
        <f>ROUND(E108*P108,2)</f>
        <v>0</v>
      </c>
      <c r="R108" s="231"/>
      <c r="S108" s="231" t="s">
        <v>133</v>
      </c>
      <c r="T108" s="231" t="s">
        <v>133</v>
      </c>
      <c r="U108" s="231">
        <v>0.49</v>
      </c>
      <c r="V108" s="231">
        <f>ROUND(E108*U108,2)</f>
        <v>1.41</v>
      </c>
      <c r="W108" s="231"/>
      <c r="X108" s="231" t="s">
        <v>285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286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5">
      <c r="A109" s="248">
        <v>55</v>
      </c>
      <c r="B109" s="249" t="s">
        <v>287</v>
      </c>
      <c r="C109" s="260" t="s">
        <v>288</v>
      </c>
      <c r="D109" s="250" t="s">
        <v>200</v>
      </c>
      <c r="E109" s="251">
        <v>2.8700999999999999</v>
      </c>
      <c r="F109" s="252"/>
      <c r="G109" s="253">
        <f>ROUND(E109*F109,2)</f>
        <v>0</v>
      </c>
      <c r="H109" s="232"/>
      <c r="I109" s="231">
        <f>ROUND(E109*H109,2)</f>
        <v>0</v>
      </c>
      <c r="J109" s="232"/>
      <c r="K109" s="231">
        <f>ROUND(E109*J109,2)</f>
        <v>0</v>
      </c>
      <c r="L109" s="231">
        <v>15</v>
      </c>
      <c r="M109" s="231">
        <f>G109*(1+L109/100)</f>
        <v>0</v>
      </c>
      <c r="N109" s="231">
        <v>0</v>
      </c>
      <c r="O109" s="231">
        <f>ROUND(E109*N109,2)</f>
        <v>0</v>
      </c>
      <c r="P109" s="231">
        <v>0</v>
      </c>
      <c r="Q109" s="231">
        <f>ROUND(E109*P109,2)</f>
        <v>0</v>
      </c>
      <c r="R109" s="231"/>
      <c r="S109" s="231" t="s">
        <v>133</v>
      </c>
      <c r="T109" s="231" t="s">
        <v>133</v>
      </c>
      <c r="U109" s="231">
        <v>0</v>
      </c>
      <c r="V109" s="231">
        <f>ROUND(E109*U109,2)</f>
        <v>0</v>
      </c>
      <c r="W109" s="231"/>
      <c r="X109" s="231" t="s">
        <v>285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286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5">
      <c r="A110" s="248">
        <v>56</v>
      </c>
      <c r="B110" s="249" t="s">
        <v>289</v>
      </c>
      <c r="C110" s="260" t="s">
        <v>290</v>
      </c>
      <c r="D110" s="250" t="s">
        <v>200</v>
      </c>
      <c r="E110" s="251">
        <v>2.8700999999999999</v>
      </c>
      <c r="F110" s="252"/>
      <c r="G110" s="253">
        <f>ROUND(E110*F110,2)</f>
        <v>0</v>
      </c>
      <c r="H110" s="232"/>
      <c r="I110" s="231">
        <f>ROUND(E110*H110,2)</f>
        <v>0</v>
      </c>
      <c r="J110" s="232"/>
      <c r="K110" s="231">
        <f>ROUND(E110*J110,2)</f>
        <v>0</v>
      </c>
      <c r="L110" s="231">
        <v>15</v>
      </c>
      <c r="M110" s="231">
        <f>G110*(1+L110/100)</f>
        <v>0</v>
      </c>
      <c r="N110" s="231">
        <v>0</v>
      </c>
      <c r="O110" s="231">
        <f>ROUND(E110*N110,2)</f>
        <v>0</v>
      </c>
      <c r="P110" s="231">
        <v>0</v>
      </c>
      <c r="Q110" s="231">
        <f>ROUND(E110*P110,2)</f>
        <v>0</v>
      </c>
      <c r="R110" s="231"/>
      <c r="S110" s="231" t="s">
        <v>158</v>
      </c>
      <c r="T110" s="231" t="s">
        <v>158</v>
      </c>
      <c r="U110" s="231">
        <v>0</v>
      </c>
      <c r="V110" s="231">
        <f>ROUND(E110*U110,2)</f>
        <v>0</v>
      </c>
      <c r="W110" s="231"/>
      <c r="X110" s="231" t="s">
        <v>285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286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5">
      <c r="A111" s="242">
        <v>57</v>
      </c>
      <c r="B111" s="243" t="s">
        <v>291</v>
      </c>
      <c r="C111" s="258" t="s">
        <v>292</v>
      </c>
      <c r="D111" s="244" t="s">
        <v>200</v>
      </c>
      <c r="E111" s="245">
        <v>2.8700999999999999</v>
      </c>
      <c r="F111" s="246"/>
      <c r="G111" s="247">
        <f>ROUND(E111*F111,2)</f>
        <v>0</v>
      </c>
      <c r="H111" s="232"/>
      <c r="I111" s="231">
        <f>ROUND(E111*H111,2)</f>
        <v>0</v>
      </c>
      <c r="J111" s="232"/>
      <c r="K111" s="231">
        <f>ROUND(E111*J111,2)</f>
        <v>0</v>
      </c>
      <c r="L111" s="231">
        <v>15</v>
      </c>
      <c r="M111" s="231">
        <f>G111*(1+L111/100)</f>
        <v>0</v>
      </c>
      <c r="N111" s="231">
        <v>0</v>
      </c>
      <c r="O111" s="231">
        <f>ROUND(E111*N111,2)</f>
        <v>0</v>
      </c>
      <c r="P111" s="231">
        <v>0</v>
      </c>
      <c r="Q111" s="231">
        <f>ROUND(E111*P111,2)</f>
        <v>0</v>
      </c>
      <c r="R111" s="231"/>
      <c r="S111" s="231" t="s">
        <v>133</v>
      </c>
      <c r="T111" s="231" t="s">
        <v>133</v>
      </c>
      <c r="U111" s="231">
        <v>0.752</v>
      </c>
      <c r="V111" s="231">
        <f>ROUND(E111*U111,2)</f>
        <v>2.16</v>
      </c>
      <c r="W111" s="231"/>
      <c r="X111" s="231" t="s">
        <v>285</v>
      </c>
      <c r="Y111" s="212"/>
      <c r="Z111" s="212"/>
      <c r="AA111" s="212"/>
      <c r="AB111" s="212"/>
      <c r="AC111" s="212"/>
      <c r="AD111" s="212"/>
      <c r="AE111" s="212"/>
      <c r="AF111" s="212"/>
      <c r="AG111" s="212" t="s">
        <v>286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x14ac:dyDescent="0.25">
      <c r="A112" s="3"/>
      <c r="B112" s="4"/>
      <c r="C112" s="262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AE112">
        <v>15</v>
      </c>
      <c r="AF112">
        <v>21</v>
      </c>
      <c r="AG112" t="s">
        <v>115</v>
      </c>
    </row>
    <row r="113" spans="1:33" x14ac:dyDescent="0.25">
      <c r="A113" s="215"/>
      <c r="B113" s="216" t="s">
        <v>31</v>
      </c>
      <c r="C113" s="263"/>
      <c r="D113" s="217"/>
      <c r="E113" s="218"/>
      <c r="F113" s="218"/>
      <c r="G113" s="256">
        <f>G8+G11+G15+G23+G28+G33+G35+G38+G47+G49+G52+G59+G61+G63+G68+G73+G83+G88+G91+G103+G105+G107</f>
        <v>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E113">
        <f>SUMIF(L7:L111,AE112,G7:G111)</f>
        <v>0</v>
      </c>
      <c r="AF113">
        <f>SUMIF(L7:L111,AF112,G7:G111)</f>
        <v>0</v>
      </c>
      <c r="AG113" t="s">
        <v>293</v>
      </c>
    </row>
    <row r="114" spans="1:33" x14ac:dyDescent="0.25">
      <c r="A114" s="3"/>
      <c r="B114" s="4"/>
      <c r="C114" s="262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33" x14ac:dyDescent="0.25">
      <c r="A115" s="3"/>
      <c r="B115" s="4"/>
      <c r="C115" s="262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33" x14ac:dyDescent="0.25">
      <c r="A116" s="219" t="s">
        <v>294</v>
      </c>
      <c r="B116" s="219"/>
      <c r="C116" s="264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33" x14ac:dyDescent="0.25">
      <c r="A117" s="220"/>
      <c r="B117" s="221"/>
      <c r="C117" s="265"/>
      <c r="D117" s="221"/>
      <c r="E117" s="221"/>
      <c r="F117" s="221"/>
      <c r="G117" s="22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AG117" t="s">
        <v>295</v>
      </c>
    </row>
    <row r="118" spans="1:33" x14ac:dyDescent="0.25">
      <c r="A118" s="223"/>
      <c r="B118" s="224"/>
      <c r="C118" s="266"/>
      <c r="D118" s="224"/>
      <c r="E118" s="224"/>
      <c r="F118" s="224"/>
      <c r="G118" s="22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33" x14ac:dyDescent="0.25">
      <c r="A119" s="223"/>
      <c r="B119" s="224"/>
      <c r="C119" s="266"/>
      <c r="D119" s="224"/>
      <c r="E119" s="224"/>
      <c r="F119" s="224"/>
      <c r="G119" s="22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33" x14ac:dyDescent="0.25">
      <c r="A120" s="223"/>
      <c r="B120" s="224"/>
      <c r="C120" s="266"/>
      <c r="D120" s="224"/>
      <c r="E120" s="224"/>
      <c r="F120" s="224"/>
      <c r="G120" s="22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33" x14ac:dyDescent="0.25">
      <c r="A121" s="226"/>
      <c r="B121" s="227"/>
      <c r="C121" s="267"/>
      <c r="D121" s="227"/>
      <c r="E121" s="227"/>
      <c r="F121" s="227"/>
      <c r="G121" s="228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33" x14ac:dyDescent="0.25">
      <c r="A122" s="3"/>
      <c r="B122" s="4"/>
      <c r="C122" s="262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33" x14ac:dyDescent="0.25">
      <c r="C123" s="268"/>
      <c r="D123" s="10"/>
      <c r="AG123" t="s">
        <v>296</v>
      </c>
    </row>
    <row r="124" spans="1:33" x14ac:dyDescent="0.25">
      <c r="D124" s="10"/>
    </row>
    <row r="125" spans="1:33" x14ac:dyDescent="0.25">
      <c r="D125" s="10"/>
    </row>
    <row r="126" spans="1:33" x14ac:dyDescent="0.25">
      <c r="D126" s="10"/>
    </row>
    <row r="127" spans="1:33" x14ac:dyDescent="0.25">
      <c r="D127" s="10"/>
    </row>
    <row r="128" spans="1:33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FPn8Jd3QH4yevFvj2aagBsy5DdcFmDQUxEJOdTiRlVsJsuz8VRBIQbMoUg0s3ipwXnf2oEPT9REKXcg3zoIU3w==" saltValue="OqN0vstKi6v+u86Zbl8F5w==" spinCount="100000" sheet="1" objects="1" scenarios="1"/>
  <mergeCells count="8">
    <mergeCell ref="A1:G1"/>
    <mergeCell ref="C2:G2"/>
    <mergeCell ref="C3:G3"/>
    <mergeCell ref="C4:G4"/>
    <mergeCell ref="A116:C116"/>
    <mergeCell ref="A117:G121"/>
    <mergeCell ref="C37:G37"/>
    <mergeCell ref="C90:G9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07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'07 01 Pol'!Názvy_tisku</vt:lpstr>
      <vt:lpstr>oadresa</vt:lpstr>
      <vt:lpstr>Stavba!Objednatel</vt:lpstr>
      <vt:lpstr>Stavba!Objekt</vt:lpstr>
      <vt:lpstr>'07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Mikošek</dc:creator>
  <cp:lastModifiedBy>Marek Mikošek</cp:lastModifiedBy>
  <cp:lastPrinted>2019-03-19T12:27:02Z</cp:lastPrinted>
  <dcterms:created xsi:type="dcterms:W3CDTF">2009-04-08T07:15:50Z</dcterms:created>
  <dcterms:modified xsi:type="dcterms:W3CDTF">2021-04-13T03:59:55Z</dcterms:modified>
</cp:coreProperties>
</file>