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ing.Janda Jídelna\"/>
    </mc:Choice>
  </mc:AlternateContent>
  <bookViews>
    <workbookView xWindow="0" yWindow="0" windowWidth="0" windowHeight="0"/>
  </bookViews>
  <sheets>
    <sheet name="Rekapitulace stavby" sheetId="1" r:id="rId1"/>
    <sheet name="01 - Architektonicko - s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Architektonicko - st...'!$C$97:$K$441</definedName>
    <definedName name="_xlnm.Print_Area" localSheetId="1">'01 - Architektonicko - st...'!$C$4:$J$39,'01 - Architektonicko - st...'!$C$45:$J$79,'01 - Architektonicko - st...'!$C$85:$K$441</definedName>
    <definedName name="_xlnm.Print_Titles" localSheetId="1">'01 - Architektonicko - st...'!$97:$97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41"/>
  <c r="BH441"/>
  <c r="BG441"/>
  <c r="BF441"/>
  <c r="T441"/>
  <c r="T440"/>
  <c r="R441"/>
  <c r="R440"/>
  <c r="P441"/>
  <c r="P440"/>
  <c r="BI437"/>
  <c r="BH437"/>
  <c r="BG437"/>
  <c r="BF437"/>
  <c r="T437"/>
  <c r="T436"/>
  <c r="R437"/>
  <c r="R436"/>
  <c r="P437"/>
  <c r="P436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06"/>
  <c r="BH406"/>
  <c r="BG406"/>
  <c r="BF406"/>
  <c r="T406"/>
  <c r="T405"/>
  <c r="R406"/>
  <c r="R405"/>
  <c r="P406"/>
  <c r="P405"/>
  <c r="BI404"/>
  <c r="BH404"/>
  <c r="BG404"/>
  <c r="BF404"/>
  <c r="T404"/>
  <c r="R404"/>
  <c r="P404"/>
  <c r="BI397"/>
  <c r="BH397"/>
  <c r="BG397"/>
  <c r="BF397"/>
  <c r="T397"/>
  <c r="R397"/>
  <c r="P397"/>
  <c r="BI391"/>
  <c r="BH391"/>
  <c r="BG391"/>
  <c r="BF391"/>
  <c r="T391"/>
  <c r="R391"/>
  <c r="P391"/>
  <c r="BI384"/>
  <c r="BH384"/>
  <c r="BG384"/>
  <c r="BF384"/>
  <c r="T384"/>
  <c r="R384"/>
  <c r="P384"/>
  <c r="BI374"/>
  <c r="BH374"/>
  <c r="BG374"/>
  <c r="BF374"/>
  <c r="T374"/>
  <c r="R374"/>
  <c r="P374"/>
  <c r="BI365"/>
  <c r="BH365"/>
  <c r="BG365"/>
  <c r="BF365"/>
  <c r="T365"/>
  <c r="R365"/>
  <c r="P365"/>
  <c r="BI352"/>
  <c r="BH352"/>
  <c r="BG352"/>
  <c r="BF352"/>
  <c r="T352"/>
  <c r="R352"/>
  <c r="P352"/>
  <c r="BI347"/>
  <c r="BH347"/>
  <c r="BG347"/>
  <c r="BF347"/>
  <c r="T347"/>
  <c r="T346"/>
  <c r="R347"/>
  <c r="R346"/>
  <c r="P347"/>
  <c r="P346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0"/>
  <c r="BH260"/>
  <c r="BG260"/>
  <c r="BF260"/>
  <c r="T260"/>
  <c r="R260"/>
  <c r="P260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0"/>
  <c r="BH220"/>
  <c r="BG220"/>
  <c r="BF220"/>
  <c r="T220"/>
  <c r="R220"/>
  <c r="P220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3"/>
  <c r="BH163"/>
  <c r="BG163"/>
  <c r="BF163"/>
  <c r="T163"/>
  <c r="R163"/>
  <c r="P163"/>
  <c r="BI155"/>
  <c r="BH155"/>
  <c r="BG155"/>
  <c r="BF155"/>
  <c r="T155"/>
  <c r="R155"/>
  <c r="P155"/>
  <c r="BI146"/>
  <c r="BH146"/>
  <c r="BG146"/>
  <c r="BF146"/>
  <c r="T146"/>
  <c r="R146"/>
  <c r="P146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J94"/>
  <c r="F94"/>
  <c r="F92"/>
  <c r="E90"/>
  <c r="J54"/>
  <c r="F54"/>
  <c r="F52"/>
  <c r="E50"/>
  <c r="J24"/>
  <c r="E24"/>
  <c r="J55"/>
  <c r="J23"/>
  <c r="J18"/>
  <c r="E18"/>
  <c r="F95"/>
  <c r="J17"/>
  <c r="J12"/>
  <c r="J52"/>
  <c r="E7"/>
  <c r="E48"/>
  <c i="1" r="L50"/>
  <c r="AM50"/>
  <c r="AM49"/>
  <c r="L49"/>
  <c r="AM47"/>
  <c r="L47"/>
  <c r="L45"/>
  <c r="L44"/>
  <c i="2" r="BK374"/>
  <c r="J322"/>
  <c r="J308"/>
  <c r="BK249"/>
  <c r="J242"/>
  <c r="J220"/>
  <c r="BK163"/>
  <c r="J117"/>
  <c r="BK431"/>
  <c r="J347"/>
  <c r="J327"/>
  <c r="J297"/>
  <c r="BK273"/>
  <c r="BK242"/>
  <c r="BK178"/>
  <c i="1" r="AS54"/>
  <c i="2" r="J435"/>
  <c r="BK404"/>
  <c r="J341"/>
  <c r="J267"/>
  <c r="J233"/>
  <c r="BK204"/>
  <c r="J163"/>
  <c r="BK111"/>
  <c r="BK423"/>
  <c r="BK352"/>
  <c r="BK329"/>
  <c r="J306"/>
  <c r="BK285"/>
  <c r="BK253"/>
  <c r="BK233"/>
  <c r="J208"/>
  <c r="BK183"/>
  <c r="BK124"/>
  <c r="J352"/>
  <c r="J329"/>
  <c r="BK297"/>
  <c r="BK260"/>
  <c r="J239"/>
  <c r="BK208"/>
  <c r="BK172"/>
  <c r="BK133"/>
  <c r="J111"/>
  <c r="J384"/>
  <c r="BK337"/>
  <c r="J301"/>
  <c r="BK275"/>
  <c r="J245"/>
  <c r="J199"/>
  <c r="BK101"/>
  <c r="J441"/>
  <c r="J423"/>
  <c r="J391"/>
  <c r="J317"/>
  <c r="BK243"/>
  <c r="BK229"/>
  <c r="BK194"/>
  <c r="BK146"/>
  <c r="J101"/>
  <c r="J397"/>
  <c r="BK347"/>
  <c r="BK312"/>
  <c r="BK289"/>
  <c r="J273"/>
  <c r="BK239"/>
  <c r="BK220"/>
  <c r="J194"/>
  <c r="J172"/>
  <c r="BK106"/>
  <c r="J365"/>
  <c r="J337"/>
  <c r="BK317"/>
  <c r="J285"/>
  <c r="J243"/>
  <c r="J189"/>
  <c r="BK155"/>
  <c r="J120"/>
  <c r="J427"/>
  <c r="J345"/>
  <c r="BK322"/>
  <c r="BK293"/>
  <c r="BK267"/>
  <c r="BK237"/>
  <c r="J133"/>
  <c r="BK441"/>
  <c r="BK427"/>
  <c r="BK397"/>
  <c r="J374"/>
  <c r="J289"/>
  <c r="J230"/>
  <c r="BK199"/>
  <c r="J155"/>
  <c r="J106"/>
  <c r="J406"/>
  <c r="BK365"/>
  <c r="J333"/>
  <c r="BK308"/>
  <c r="J279"/>
  <c r="J249"/>
  <c r="BK230"/>
  <c r="J204"/>
  <c r="J178"/>
  <c r="BK117"/>
  <c r="J437"/>
  <c r="BK333"/>
  <c r="J312"/>
  <c r="J275"/>
  <c r="BK245"/>
  <c r="J229"/>
  <c r="J146"/>
  <c r="BK128"/>
  <c r="BK435"/>
  <c r="J404"/>
  <c r="BK341"/>
  <c r="BK306"/>
  <c r="BK279"/>
  <c r="J253"/>
  <c r="J234"/>
  <c r="J124"/>
  <c r="BK437"/>
  <c r="BK406"/>
  <c r="BK384"/>
  <c r="BK301"/>
  <c r="BK234"/>
  <c r="J212"/>
  <c r="J183"/>
  <c r="BK120"/>
  <c r="J431"/>
  <c r="BK391"/>
  <c r="BK345"/>
  <c r="BK327"/>
  <c r="J293"/>
  <c r="J260"/>
  <c r="J237"/>
  <c r="BK212"/>
  <c r="BK189"/>
  <c r="J128"/>
  <c l="1" r="R100"/>
  <c r="P116"/>
  <c r="P132"/>
  <c r="P351"/>
  <c r="BK100"/>
  <c r="J100"/>
  <c r="J61"/>
  <c r="T100"/>
  <c r="T116"/>
  <c r="R132"/>
  <c r="P188"/>
  <c r="BK228"/>
  <c r="J228"/>
  <c r="J65"/>
  <c r="P228"/>
  <c r="BK241"/>
  <c r="J241"/>
  <c r="J68"/>
  <c r="BK244"/>
  <c r="J244"/>
  <c r="J69"/>
  <c r="R422"/>
  <c r="BK116"/>
  <c r="J116"/>
  <c r="J62"/>
  <c r="R116"/>
  <c r="T132"/>
  <c r="T188"/>
  <c r="R228"/>
  <c r="R241"/>
  <c r="P244"/>
  <c r="T244"/>
  <c r="P274"/>
  <c r="T274"/>
  <c r="R307"/>
  <c r="BK328"/>
  <c r="J328"/>
  <c r="J72"/>
  <c r="R328"/>
  <c r="BK351"/>
  <c r="J351"/>
  <c r="J74"/>
  <c r="R351"/>
  <c r="BK422"/>
  <c r="J422"/>
  <c r="J76"/>
  <c r="P100"/>
  <c r="BK132"/>
  <c r="J132"/>
  <c r="J63"/>
  <c r="BK188"/>
  <c r="J188"/>
  <c r="J64"/>
  <c r="R188"/>
  <c r="T228"/>
  <c r="P241"/>
  <c r="T241"/>
  <c r="R244"/>
  <c r="BK274"/>
  <c r="J274"/>
  <c r="J70"/>
  <c r="R274"/>
  <c r="BK307"/>
  <c r="J307"/>
  <c r="J71"/>
  <c r="P307"/>
  <c r="T307"/>
  <c r="P328"/>
  <c r="T328"/>
  <c r="T351"/>
  <c r="P422"/>
  <c r="T422"/>
  <c r="J95"/>
  <c r="BE120"/>
  <c r="BE133"/>
  <c r="BE146"/>
  <c r="BE172"/>
  <c r="BE234"/>
  <c r="BE242"/>
  <c r="BE243"/>
  <c r="BE260"/>
  <c r="BE297"/>
  <c r="BE317"/>
  <c r="BE337"/>
  <c r="BE345"/>
  <c r="BE374"/>
  <c r="BE435"/>
  <c r="BE437"/>
  <c r="E88"/>
  <c r="BE237"/>
  <c r="BE239"/>
  <c r="BE245"/>
  <c r="BE267"/>
  <c r="BE273"/>
  <c r="BE279"/>
  <c r="BE293"/>
  <c r="BE306"/>
  <c r="BE308"/>
  <c r="BE322"/>
  <c r="BE327"/>
  <c r="BE329"/>
  <c r="BE333"/>
  <c r="BE341"/>
  <c r="BE347"/>
  <c r="BE352"/>
  <c r="BE441"/>
  <c r="BK238"/>
  <c r="J238"/>
  <c r="J66"/>
  <c r="F55"/>
  <c r="J92"/>
  <c r="BE106"/>
  <c r="BE111"/>
  <c r="BE117"/>
  <c r="BE124"/>
  <c r="BE155"/>
  <c r="BE163"/>
  <c r="BE183"/>
  <c r="BE189"/>
  <c r="BE204"/>
  <c r="BE208"/>
  <c r="BE212"/>
  <c r="BE220"/>
  <c r="BE229"/>
  <c r="BE230"/>
  <c r="BE249"/>
  <c r="BE253"/>
  <c r="BE285"/>
  <c r="BE312"/>
  <c r="BE365"/>
  <c r="BK346"/>
  <c r="J346"/>
  <c r="J73"/>
  <c r="BK405"/>
  <c r="J405"/>
  <c r="J75"/>
  <c r="BE101"/>
  <c r="BE128"/>
  <c r="BE178"/>
  <c r="BE194"/>
  <c r="BE199"/>
  <c r="BE233"/>
  <c r="BE275"/>
  <c r="BE289"/>
  <c r="BE301"/>
  <c r="BE384"/>
  <c r="BE391"/>
  <c r="BE397"/>
  <c r="BE404"/>
  <c r="BE406"/>
  <c r="BE423"/>
  <c r="BE427"/>
  <c r="BE431"/>
  <c r="BK436"/>
  <c r="J436"/>
  <c r="J77"/>
  <c r="BK440"/>
  <c r="J440"/>
  <c r="J78"/>
  <c r="F35"/>
  <c i="1" r="BB55"/>
  <c r="BB54"/>
  <c r="AX54"/>
  <c i="2" r="F36"/>
  <c i="1" r="BC55"/>
  <c r="BC54"/>
  <c r="W32"/>
  <c i="2" r="F34"/>
  <c i="1" r="BA55"/>
  <c r="BA54"/>
  <c r="W30"/>
  <c i="2" r="F37"/>
  <c i="1" r="BD55"/>
  <c r="BD54"/>
  <c r="W33"/>
  <c i="2" r="J34"/>
  <c i="1" r="AW55"/>
  <c i="2" l="1" r="P99"/>
  <c r="T99"/>
  <c r="T240"/>
  <c r="R240"/>
  <c r="R99"/>
  <c r="P240"/>
  <c r="P98"/>
  <c i="1" r="AU55"/>
  <c i="2" r="BK99"/>
  <c r="J99"/>
  <c r="J60"/>
  <c r="BK240"/>
  <c r="J240"/>
  <c r="J67"/>
  <c i="1" r="AW54"/>
  <c r="AK30"/>
  <c r="AY54"/>
  <c r="AU54"/>
  <c r="W31"/>
  <c i="2" r="F33"/>
  <c i="1" r="AZ55"/>
  <c r="AZ54"/>
  <c r="AV54"/>
  <c r="AK29"/>
  <c i="2" r="J33"/>
  <c i="1" r="AV55"/>
  <c r="AT55"/>
  <c i="2" l="1" r="R98"/>
  <c r="T98"/>
  <c r="BK98"/>
  <c r="J98"/>
  <c r="J59"/>
  <c i="1" r="AT54"/>
  <c r="W29"/>
  <c i="2" l="1" r="J30"/>
  <c i="1" r="AG55"/>
  <c r="AG54"/>
  <c r="AN54"/>
  <c l="1" r="AN55"/>
  <c i="2" r="J39"/>
  <c i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<sst xmlns="http://schemas.openxmlformats.org/spreadsheetml/2006/main">
  <si>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</si>
  <si>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</si>
  <si>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</si>
  <si>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</si>
  <si>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</si>
  <si>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{16ba8f55-7d2c-4dfb-8441-4e54af48b65f}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</si>
  <si>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</si>
  <si>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</si>
  <si>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</si>
  <si>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</si>
  <si>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</si>
  <si>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</si>
  <si>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</si>
  <si>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</si>
  <si>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N5012021a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</si>
  <si>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</si>
  <si>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</si>
  <si>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školní jídelny</t>
  </si>
  <si>
    <t>KSO:</t>
  </si>
  <si>
    <t/>
  </si>
  <si>
    <t>CC-CZ:</t>
  </si>
  <si>
    <t>Místo:</t>
  </si>
  <si>
    <t xml:space="preserve"> </t>
  </si>
  <si>
    <t>Datum:</t>
  </si>
  <si>
    <t>12. 2. 2021</t>
  </si>
  <si>
    <t>Zadavatel:</t>
  </si>
  <si>
    <t>IČ:</t>
  </si>
  <si>
    <t>ZŠ a MŠ Tyršova 913, Frenštát p.R.</t>
  </si>
  <si>
    <t>DIČ:</t>
  </si>
  <si>
    <t>Uchazeč:</t>
  </si>
  <si>
    <t>Vyplň údaj</t>
  </si>
  <si>
    <t>Projektant:</t>
  </si>
  <si>
    <t>Janda &amp; Zezula, Lomná 1895, 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</si>
  <si>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</si>
  <si>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</si>
  <si>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</si>
  <si>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</si>
  <si>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</si>
  <si>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</si>
  <si>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</si>
  <si>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</si>
  <si>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</si>
  <si>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</si>
  <si>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</si>
  <si>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</si>
  <si>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</si>
  <si>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</si>
  <si>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</si>
  <si>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</si>
  <si>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</si>
  <si>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</si>
  <si>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</si>
  <si>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</si>
  <si>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</si>
  <si>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</si>
  <si>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</si>
  <si>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</si>
  <si>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</si>
  <si>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</si>
  <si>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</si>
  <si>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</si>
  <si>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</si>
  <si>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</si>
  <si>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</si>
  <si>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</si>
  <si>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</si>
  <si>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</si>
  <si>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</si>
  <si>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</si>
  <si>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</si>
  <si>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</si>
  <si>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</si>
  <si>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</si>
  <si>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</si>
  <si>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</si>
  <si>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</si>
  <si>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</si>
  <si>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- stavební řešení</t>
  </si>
  <si>
    <t>STA</t>
  </si>
  <si>
    <t>1</t>
  </si>
  <si>
    <t>{2d6c3906-0d53-4cac-bdad-c917cd3cc97e}</t>
  </si>
  <si>
    <t>2</t>
  </si>
  <si>
    <t>KRYCÍ LIST SOUPISU PRACÍ</t>
  </si>
  <si>
    <t>Objekt:</t>
  </si>
  <si>
    <t>01 -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</si>
  <si>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</si>
  <si>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</si>
  <si>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</si>
  <si>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</si>
  <si>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</si>
  <si>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</si>
  <si>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</si>
  <si>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</si>
  <si>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</si>
  <si>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</si>
  <si>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</si>
  <si>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</si>
  <si>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</si>
  <si>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</si>
  <si>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</si>
  <si>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</si>
  <si>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</si>
  <si>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</si>
  <si>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</si>
  <si>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</si>
  <si>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</si>
  <si>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</si>
  <si>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</si>
  <si>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</si>
  <si>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</si>
  <si>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</si>
  <si>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</si>
  <si>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</si>
  <si>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</si>
  <si>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</si>
  <si>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</si>
  <si>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</si>
  <si>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</si>
  <si>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</si>
  <si>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</si>
  <si>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</si>
  <si>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</si>
  <si>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</si>
  <si>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</si>
  <si>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</si>
  <si>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</si>
  <si>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</si>
  <si>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311272241</t>
  </si>
  <si>
    <t>Zdivo z pórobetonových tvárnic na tenké maltové lože, tl. zdiva 300 mm pevnost tvárnic přes P2 do P4, objemová hmotnost přes 450 do 600 kg/m3 na pero a drážku</t>
  </si>
  <si>
    <t>m2</t>
  </si>
  <si>
    <t>CS ÚRS 2021 01</t>
  </si>
  <si>
    <t>4</t>
  </si>
  <si>
    <t>-289711299</t>
  </si>
  <si>
    <t>VV</t>
  </si>
  <si>
    <t>půdorys 1.NP nový stav</t>
  </si>
  <si>
    <t>6,65*2,35</t>
  </si>
  <si>
    <t>-(1,2*1,2+1,8*1,2+1,8*1,2)</t>
  </si>
  <si>
    <t>Součet</t>
  </si>
  <si>
    <t>317142428</t>
  </si>
  <si>
    <t>Překlady nenosné z pórobetonu osazené do tenkého maltového lože, výšky do 250 mm, šířky překladu 100 mm, délky překladu přes 2000 do 2500 mm</t>
  </si>
  <si>
    <t>kus</t>
  </si>
  <si>
    <t>-741011215</t>
  </si>
  <si>
    <t>překlad P1</t>
  </si>
  <si>
    <t>3+3</t>
  </si>
  <si>
    <t>317143452</t>
  </si>
  <si>
    <t>Překlady nosné z pórobetonu osazené do tenkého maltového lože, pro zdi tl. 300 mm, délky překladu přes 1300 do 1500 mm</t>
  </si>
  <si>
    <t>2028699081</t>
  </si>
  <si>
    <t>překlad P2</t>
  </si>
  <si>
    <t>Vodorovné konstrukce</t>
  </si>
  <si>
    <t>417321313</t>
  </si>
  <si>
    <t>Ztužující pásy a věnce z betonu železového (bez výztuže) tř. C 16/20</t>
  </si>
  <si>
    <t>m3</t>
  </si>
  <si>
    <t>1387499010</t>
  </si>
  <si>
    <t>6,65*0,2*0,15</t>
  </si>
  <si>
    <t>5</t>
  </si>
  <si>
    <t>417351115</t>
  </si>
  <si>
    <t>Bednění bočnic ztužujících pásů a věnců včetně vzpěr zřízení</t>
  </si>
  <si>
    <t>-1505582697</t>
  </si>
  <si>
    <t>6,53*0,15*2</t>
  </si>
  <si>
    <t>6</t>
  </si>
  <si>
    <t>417351116</t>
  </si>
  <si>
    <t>Bednění bočnic ztužujících pásů a věnců včetně vzpěr odstranění</t>
  </si>
  <si>
    <t>-1709809081</t>
  </si>
  <si>
    <t>7</t>
  </si>
  <si>
    <t>417361821</t>
  </si>
  <si>
    <t>Výztuž ztužujících pásů a věnců z betonářské oceli 10 505 (R) nebo BSt 500</t>
  </si>
  <si>
    <t>t</t>
  </si>
  <si>
    <t>1719940103</t>
  </si>
  <si>
    <t>6,65*0,2*0,15*70/1000</t>
  </si>
  <si>
    <t>Úpravy povrchů, podlahy a osazování výplní</t>
  </si>
  <si>
    <t>8</t>
  </si>
  <si>
    <t>612131121</t>
  </si>
  <si>
    <t>Podkladní a spojovací vrstva vnitřních omítaných ploch penetrace akrylát-silikonová nanášená ručně stěn</t>
  </si>
  <si>
    <t>-1567494348</t>
  </si>
  <si>
    <t>6,53*2,35</t>
  </si>
  <si>
    <t>6,53*2,5</t>
  </si>
  <si>
    <t>(1,2*1,2*2)*0,3</t>
  </si>
  <si>
    <t>(1,8+1,2*2)*0,3*2</t>
  </si>
  <si>
    <t>-(1,2*1,2+1,8*1,2+1,8*1,2)*2</t>
  </si>
  <si>
    <t>5,095*2,1</t>
  </si>
  <si>
    <t>(1,14+1,1)*2*0,66</t>
  </si>
  <si>
    <t>(0,7+2*2)*0,66</t>
  </si>
  <si>
    <t>-(1,14*1,1+0,7*2)</t>
  </si>
  <si>
    <t>1,8*1,8</t>
  </si>
  <si>
    <t>9</t>
  </si>
  <si>
    <t>612142001</t>
  </si>
  <si>
    <t>Potažení vnitřních ploch pletivem v ploše nebo pruzích, na plném podkladu sklovláknitým vtlačením do tmelu stěn</t>
  </si>
  <si>
    <t>-133000751</t>
  </si>
  <si>
    <t>nové zdivo Ytong</t>
  </si>
  <si>
    <t>10</t>
  </si>
  <si>
    <t>612311131</t>
  </si>
  <si>
    <t>Potažení vnitřních ploch štukem tloušťky do 3 mm svislých konstrukcí stěn</t>
  </si>
  <si>
    <t>-1094989297</t>
  </si>
  <si>
    <t>6,53*0,25</t>
  </si>
  <si>
    <t>6,53*0,4</t>
  </si>
  <si>
    <t>6,53*0,2</t>
  </si>
  <si>
    <t>1,1*1,8</t>
  </si>
  <si>
    <t>11</t>
  </si>
  <si>
    <t>612321111</t>
  </si>
  <si>
    <t>Omítka vápenocementová vnitřních ploch nanášená ručně jednovrstvá, tloušťky do 10 mm hrubá zatřená svislých konstrukcí stěn</t>
  </si>
  <si>
    <t>-580720440</t>
  </si>
  <si>
    <t>0,7*2,1</t>
  </si>
  <si>
    <t>12</t>
  </si>
  <si>
    <t>612325422</t>
  </si>
  <si>
    <t>Oprava vápenocementové omítky vnitřních ploch štukové dvouvrstvé, tloušťky do 20 mm a tloušťky štuku do 3 mm stěn, v rozsahu opravované plochy přes 10 do 30%</t>
  </si>
  <si>
    <t>467406542</t>
  </si>
  <si>
    <t>5,095*0,3</t>
  </si>
  <si>
    <t>3,795*2,1</t>
  </si>
  <si>
    <t>13</t>
  </si>
  <si>
    <t>619991001</t>
  </si>
  <si>
    <t>Zakrytí vnitřních ploch před znečištěním včetně pozdějšího odkrytí podlah fólií přilepenou lepící páskou</t>
  </si>
  <si>
    <t>1386154369</t>
  </si>
  <si>
    <t>5,095*6,53</t>
  </si>
  <si>
    <t>2*6,53</t>
  </si>
  <si>
    <t>4*2</t>
  </si>
  <si>
    <t>14</t>
  </si>
  <si>
    <t>631312141</t>
  </si>
  <si>
    <t>Doplnění dosavadních mazanin prostým betonem s dodáním hmot, bez potěru, plochy jednotlivě rýh v dosavadních mazaninách</t>
  </si>
  <si>
    <t>101532910</t>
  </si>
  <si>
    <t>půdorys 1.NP bourání</t>
  </si>
  <si>
    <t>po vybouraném zdivu</t>
  </si>
  <si>
    <t>6,53*0,2*0,08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</si>
  <si>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</si>
  <si>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</si>
  <si>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</si>
  <si>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1706530982</t>
  </si>
  <si>
    <t>6,53*1,2*2</t>
  </si>
  <si>
    <t>5,095*1,2</t>
  </si>
  <si>
    <t>4*1,2</t>
  </si>
  <si>
    <t>16</t>
  </si>
  <si>
    <t>952902021</t>
  </si>
  <si>
    <t>Čištění budov při provádění oprav a udržovacích prací podlah hladkých zametením</t>
  </si>
  <si>
    <t>212505854</t>
  </si>
  <si>
    <t>17</t>
  </si>
  <si>
    <t>962032254</t>
  </si>
  <si>
    <t>Bourání zdiva nadzákladového z cihel nebo tvárnic z tvárnic cementových, na maltu cementovou, objemu přes 1 m3</t>
  </si>
  <si>
    <t>1831160827</t>
  </si>
  <si>
    <t>6,53*2,2*0,2</t>
  </si>
  <si>
    <t>-(1,5*1,24*3)*0,2</t>
  </si>
  <si>
    <t>18</t>
  </si>
  <si>
    <t>968062245</t>
  </si>
  <si>
    <t>Vybourání dřevěných rámů oken s křídly, dveřních zárubní, vrat, stěn, ostění nebo obkladů rámů oken s křídly jednoduchých, plochy do 2 m2</t>
  </si>
  <si>
    <t>1621831595</t>
  </si>
  <si>
    <t>1,5*1,24*3</t>
  </si>
  <si>
    <t>19</t>
  </si>
  <si>
    <t>973031824</t>
  </si>
  <si>
    <t>Vysekání výklenků nebo kapes ve zdivu z cihel na maltu vápennou nebo vápenocementovou kapes pro zavázání nových zdí, tl. do 300 mm</t>
  </si>
  <si>
    <t>m</t>
  </si>
  <si>
    <t>865200602</t>
  </si>
  <si>
    <t>2,35+2,35</t>
  </si>
  <si>
    <t>20</t>
  </si>
  <si>
    <t>978013191</t>
  </si>
  <si>
    <t>Otlučení vápenných nebo vápenocementových omítek vnitřních ploch stěn s vyškrabáním spar, s očištěním zdiva, v rozsahu přes 50 do 100 %</t>
  </si>
  <si>
    <t>621365296</t>
  </si>
  <si>
    <t>6,53*2,2*2</t>
  </si>
  <si>
    <t>(1,5+1,24*2)*0,2*3</t>
  </si>
  <si>
    <t>-(1,5*1,24)*3</t>
  </si>
  <si>
    <t>0,7*0,3</t>
  </si>
  <si>
    <t>978059541</t>
  </si>
  <si>
    <t>Odsekání obkladů stěn včetně otlučení podkladní omítky až na zdivo z obkládaček vnitřních, z jakýchkoliv materiálů, plochy přes 1 m2</t>
  </si>
  <si>
    <t>-1361288667</t>
  </si>
  <si>
    <t>5,11*1,8</t>
  </si>
  <si>
    <t>-(1,14*1,1+0,7*1,8)</t>
  </si>
  <si>
    <t>(1,14+1*2)*0,66</t>
  </si>
  <si>
    <t>(0,7+1,8*2)*0,66</t>
  </si>
  <si>
    <t>997</t>
  </si>
  <si>
    <t>Přesun sutě</t>
  </si>
  <si>
    <t>22</t>
  </si>
  <si>
    <t>997013211</t>
  </si>
  <si>
    <t>Vnitrostaveništní doprava suti a vybouraných hmot vodorovně do 50 m svisle ručně pro budovy a haly výšky do 6 m</t>
  </si>
  <si>
    <t>-1749761416</t>
  </si>
  <si>
    <t>23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</si>
  <si>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</si>
  <si>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</si>
  <si>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-1360063082</t>
  </si>
  <si>
    <t>6,211*5</t>
  </si>
  <si>
    <t>24</t>
  </si>
  <si>
    <t>997013501</t>
  </si>
  <si>
    <t>Odvoz suti a vybouraných hmot na skládku nebo meziskládku se složením, na vzdálenost do 1 km</t>
  </si>
  <si>
    <t>-128559266</t>
  </si>
  <si>
    <t>25</t>
  </si>
  <si>
    <t>997013509</t>
  </si>
  <si>
    <t>Odvoz suti a vybouraných hmot na skládku nebo meziskládku se složením, na vzdálenost Příplatek k ceně za každý další i započatý 1 km přes 1 km</t>
  </si>
  <si>
    <t>-224523880</t>
  </si>
  <si>
    <t>6,211*11</t>
  </si>
  <si>
    <t>26</t>
  </si>
  <si>
    <t>997013631</t>
  </si>
  <si>
    <t>Poplatek za uložení stavebního odpadu na skládce (skládkovné) směsného stavebního a demoličního zatříděného do Katalogu odpadů pod kódem 17 09 04</t>
  </si>
  <si>
    <t>549022078</t>
  </si>
  <si>
    <t>998</t>
  </si>
  <si>
    <t>Přesun hmot</t>
  </si>
  <si>
    <t>27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</si>
  <si>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</si>
  <si>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</si>
  <si>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481755366</t>
  </si>
  <si>
    <t>PSV</t>
  </si>
  <si>
    <t>Práce a dodávky PSV</t>
  </si>
  <si>
    <t>741</t>
  </si>
  <si>
    <t>Elektroinstalace - silnoproud</t>
  </si>
  <si>
    <t>28</t>
  </si>
  <si>
    <t>741001</t>
  </si>
  <si>
    <t>Demontáž čteček karet, jejich uložení pro další použití</t>
  </si>
  <si>
    <t>hod</t>
  </si>
  <si>
    <t>vlastní</t>
  </si>
  <si>
    <t>700847442</t>
  </si>
  <si>
    <t>29</t>
  </si>
  <si>
    <t>741002</t>
  </si>
  <si>
    <t>Elektroinstalace - zapojení rolet, zpětná montáž a zapojení čteček karet</t>
  </si>
  <si>
    <t>kpl</t>
  </si>
  <si>
    <t>784531656</t>
  </si>
  <si>
    <t>763</t>
  </si>
  <si>
    <t>Konstrukce suché výstavby</t>
  </si>
  <si>
    <t>30</t>
  </si>
  <si>
    <t>763111313</t>
  </si>
  <si>
    <t>Příčka ze sádrokartonových desek s nosnou konstrukcí z jednoduchých ocelových profilů UW, CW jednoduše opláštěná deskou standardní A tl. 12,5 mm, příčka tl. 100 mm, profil 75, bez izolace, EI do 30</t>
  </si>
  <si>
    <t>951826615</t>
  </si>
  <si>
    <t>6,53*1,55</t>
  </si>
  <si>
    <t>31</t>
  </si>
  <si>
    <t>763111712</t>
  </si>
  <si>
    <t>Příčka ze sádrokartonových desek ostatní konstrukce a práce na příčkách ze sádrokartonových desek kluzné napojení příčky ke stropu</t>
  </si>
  <si>
    <t>868894161</t>
  </si>
  <si>
    <t>6,53</t>
  </si>
  <si>
    <t>32</t>
  </si>
  <si>
    <t>763111717</t>
  </si>
  <si>
    <t>Příčka ze sádrokartonových desek ostatní konstrukce a práce na příčkách ze sádrokartonových desek základní penetrační nátěr (oboustranný)</t>
  </si>
  <si>
    <t>-944476953</t>
  </si>
  <si>
    <t>informační pásy</t>
  </si>
  <si>
    <t>5,095*0,4</t>
  </si>
  <si>
    <t>33</t>
  </si>
  <si>
    <t>763111771</t>
  </si>
  <si>
    <t>Příčka ze sádrokartonových desek Příplatek k cenám za rovinnost speciální tmelení kvality Q3</t>
  </si>
  <si>
    <t>1855236654</t>
  </si>
  <si>
    <t>34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</si>
  <si>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</si>
  <si>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</si>
  <si>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-228237279</t>
  </si>
  <si>
    <t>35</t>
  </si>
  <si>
    <t>998763401</t>
  </si>
  <si>
    <t>Přesun hmot pro konstrukce montované z desek stanovený procentní sazbou (%) z ceny vodorovná dopravní vzdálenost do 50 m v objektech výšky do 6 m</t>
  </si>
  <si>
    <t>%</t>
  </si>
  <si>
    <t>1586613833</t>
  </si>
  <si>
    <t>764</t>
  </si>
  <si>
    <t>Konstrukce klempířské</t>
  </si>
  <si>
    <t>36</t>
  </si>
  <si>
    <t>7640501</t>
  </si>
  <si>
    <t>Lišta nerez ocel, l profil 30x30 mm</t>
  </si>
  <si>
    <t>1219198923</t>
  </si>
  <si>
    <t>výpis prvků</t>
  </si>
  <si>
    <t>11,4</t>
  </si>
  <si>
    <t>37</t>
  </si>
  <si>
    <t>764201</t>
  </si>
  <si>
    <t>Oplechování z nerezového plechu celoplošně lepené, rš 360 mm</t>
  </si>
  <si>
    <t>587944997</t>
  </si>
  <si>
    <t>výdejová okna</t>
  </si>
  <si>
    <t>1,2</t>
  </si>
  <si>
    <t>1,8+1,8</t>
  </si>
  <si>
    <t>38</t>
  </si>
  <si>
    <t>764204</t>
  </si>
  <si>
    <t>Oplechování z nerezového plechu celoplošně lepené, rš 133 mm</t>
  </si>
  <si>
    <t>1316011372</t>
  </si>
  <si>
    <t>6,4</t>
  </si>
  <si>
    <t>39</t>
  </si>
  <si>
    <t>764205</t>
  </si>
  <si>
    <t>Oplechování z nerezového plechu celoplošně lepené, rš 139 mm</t>
  </si>
  <si>
    <t>1098567616</t>
  </si>
  <si>
    <t>40</t>
  </si>
  <si>
    <t>764202</t>
  </si>
  <si>
    <t>Oplechování z nerezového plechu celoplošně lepené, rš 233 mm</t>
  </si>
  <si>
    <t>1804617588</t>
  </si>
  <si>
    <t>41</t>
  </si>
  <si>
    <t>764203</t>
  </si>
  <si>
    <t>Oplechování z nerezového plechu celoplošně lepené, rš 239 mm</t>
  </si>
  <si>
    <t>446799322</t>
  </si>
  <si>
    <t>42</t>
  </si>
  <si>
    <t>764206</t>
  </si>
  <si>
    <t>Oplechování z nerezového plechu celoplošně lepené, rš 400 mm</t>
  </si>
  <si>
    <t>-10422782</t>
  </si>
  <si>
    <t>řezy A-A´</t>
  </si>
  <si>
    <t>dráha pro podnosy</t>
  </si>
  <si>
    <t>6,3</t>
  </si>
  <si>
    <t>43</t>
  </si>
  <si>
    <t>998764201</t>
  </si>
  <si>
    <t>Přesun hmot pro konstrukce klempířské stanovený procentní sazbou (%) z ceny vodorovná dopravní vzdálenost do 50 m v objektech výšky do 6 m</t>
  </si>
  <si>
    <t>-1074254083</t>
  </si>
  <si>
    <t>766</t>
  </si>
  <si>
    <t>Konstrukce truhlářské</t>
  </si>
  <si>
    <t>44</t>
  </si>
  <si>
    <t>766111820</t>
  </si>
  <si>
    <t>Demontáž dřevěných stěn plných</t>
  </si>
  <si>
    <t>1874127669</t>
  </si>
  <si>
    <t>6,53*1,7</t>
  </si>
  <si>
    <t>45</t>
  </si>
  <si>
    <t>766441812</t>
  </si>
  <si>
    <t>Demontáž parapetních desek dřevěných nebo plastových šířky přes 300 mm délky do 1 m</t>
  </si>
  <si>
    <t>-1932282680</t>
  </si>
  <si>
    <t>řezy stávající stav</t>
  </si>
  <si>
    <t>odstranění dráhy na podnosy</t>
  </si>
  <si>
    <t>46</t>
  </si>
  <si>
    <t>766699211</t>
  </si>
  <si>
    <t>Montáž ostatních truhlářských konstrukcí desek lavic, šířky do 500 mm</t>
  </si>
  <si>
    <t>1823392899</t>
  </si>
  <si>
    <t>47</t>
  </si>
  <si>
    <t>M</t>
  </si>
  <si>
    <t>60722224</t>
  </si>
  <si>
    <t>deska dřevotřísková surová 2070x2800mm tl 16mm – vodovzdorná, rovná hrana</t>
  </si>
  <si>
    <t>216940094</t>
  </si>
  <si>
    <t>48</t>
  </si>
  <si>
    <t>998766201</t>
  </si>
  <si>
    <t>Přesun hmot pro konstrukce truhlářské stanovený procentní sazbou (%) z ceny vodorovná dopravní vzdálenost do 50 m v objektech výšky do 6 m</t>
  </si>
  <si>
    <t>-1418865652</t>
  </si>
  <si>
    <t>767</t>
  </si>
  <si>
    <t>Konstrukce zámečnické</t>
  </si>
  <si>
    <t>49</t>
  </si>
  <si>
    <t>767995111</t>
  </si>
  <si>
    <t>Montáž ostatních atypických zámečnických konstrukcí hmotnosti do 5 kg</t>
  </si>
  <si>
    <t>kg</t>
  </si>
  <si>
    <t>1377982797</t>
  </si>
  <si>
    <t>garnýž</t>
  </si>
  <si>
    <t>50</t>
  </si>
  <si>
    <t>14011018</t>
  </si>
  <si>
    <t>trubka ocelová bezešvá hladká jakost 11 353 38x2,6mm</t>
  </si>
  <si>
    <t>1582957147</t>
  </si>
  <si>
    <t>1,18</t>
  </si>
  <si>
    <t>51</t>
  </si>
  <si>
    <t>767995113</t>
  </si>
  <si>
    <t>Montáž ostatních atypických zámečnických konstrukcí hmotnosti přes 10 do 20 kg</t>
  </si>
  <si>
    <t>-316380636</t>
  </si>
  <si>
    <t>konzoly dráhy pro podnosy</t>
  </si>
  <si>
    <t>1,5*8,94*6</t>
  </si>
  <si>
    <t>52</t>
  </si>
  <si>
    <t>145501</t>
  </si>
  <si>
    <t>profil ocelový čtvercový nerez 60x60x6mm</t>
  </si>
  <si>
    <t>-283342261</t>
  </si>
  <si>
    <t>1,5*8,94*6/1000</t>
  </si>
  <si>
    <t>53</t>
  </si>
  <si>
    <t>998767201</t>
  </si>
  <si>
    <t>Přesun hmot pro zámečnické konstrukce stanovený procentní sazbou (%) z ceny vodorovná dopravní vzdálenost do 50 m v objektech výšky do 6 m</t>
  </si>
  <si>
    <t>-810876091</t>
  </si>
  <si>
    <t>776</t>
  </si>
  <si>
    <t>Podlahy povlakové</t>
  </si>
  <si>
    <t>54</t>
  </si>
  <si>
    <t>776201811</t>
  </si>
  <si>
    <t>Demontáž povlakových podlahovin lepených ručně bez podložky</t>
  </si>
  <si>
    <t>-1414767634</t>
  </si>
  <si>
    <t>odstranění PVC pro novou příčku</t>
  </si>
  <si>
    <t>6,53*0,1</t>
  </si>
  <si>
    <t>781</t>
  </si>
  <si>
    <t>Dokončovací práce - obklady</t>
  </si>
  <si>
    <t>55</t>
  </si>
  <si>
    <t>781121011</t>
  </si>
  <si>
    <t>Příprava podkladu před provedením obkladu nátěr penetrační na stěnu</t>
  </si>
  <si>
    <t>578794722</t>
  </si>
  <si>
    <t>6,53*2,1</t>
  </si>
  <si>
    <t>56</t>
  </si>
  <si>
    <t>781474115</t>
  </si>
  <si>
    <t>Montáž obkladů vnitřních stěn z dlaždic keramických lepených flexibilním lepidlem maloformátových hladkých přes 22 do 25 ks/m2</t>
  </si>
  <si>
    <t>-266894612</t>
  </si>
  <si>
    <t>57</t>
  </si>
  <si>
    <t>59761039</t>
  </si>
  <si>
    <t>obklad keramický hladký přes 22 do 25ks/m2</t>
  </si>
  <si>
    <t>24622841</t>
  </si>
  <si>
    <t>25,422*1,1 'Přepočtené koeficientem množství</t>
  </si>
  <si>
    <t>58</t>
  </si>
  <si>
    <t>781494111</t>
  </si>
  <si>
    <t>Obklad - dokončující práce profily ukončovací lepené flexibilním lepidlem rohové</t>
  </si>
  <si>
    <t>-564753965</t>
  </si>
  <si>
    <t>(1,2*1,2*2)*2</t>
  </si>
  <si>
    <t>(1,8+1,2*2)*2*2</t>
  </si>
  <si>
    <t>(1,14+1,1)*2</t>
  </si>
  <si>
    <t>(0,7+2*2)</t>
  </si>
  <si>
    <t>59</t>
  </si>
  <si>
    <t>781571141</t>
  </si>
  <si>
    <t>Montáž obkladů ostění z obkladaček keramických lepených flexibilním lepidlem šířky ostění přes 200 do 400 mm</t>
  </si>
  <si>
    <t>-1343147462</t>
  </si>
  <si>
    <t>(1,2+1,2*2)</t>
  </si>
  <si>
    <t>(1,8+1,2*2)*2</t>
  </si>
  <si>
    <t>60</t>
  </si>
  <si>
    <t>59761039a</t>
  </si>
  <si>
    <t>-878476247</t>
  </si>
  <si>
    <t>(1,2+1,2*2)*0,3</t>
  </si>
  <si>
    <t>9,659*1,1 'Přepočtené koeficientem množství</t>
  </si>
  <si>
    <t>61</t>
  </si>
  <si>
    <t>998781201</t>
  </si>
  <si>
    <t>Přesun hmot pro obklady keramické stanovený procentní sazbou (%) z ceny vodorovná dopravní vzdálenost do 50 m v objektech výšky do 6 m</t>
  </si>
  <si>
    <t>-896042539</t>
  </si>
  <si>
    <t>784</t>
  </si>
  <si>
    <t>Dokončovací práce - malby a tapety</t>
  </si>
  <si>
    <t>62</t>
  </si>
  <si>
    <t>784211103</t>
  </si>
  <si>
    <t>Malby z malířských směsí otěruvzdorných za mokra dvojnásobné, bílé za mokra otěruvzdorné výborně v místnostech výšky přes 3,80 do 5,00 m</t>
  </si>
  <si>
    <t>578063444</t>
  </si>
  <si>
    <t>oprava omítek</t>
  </si>
  <si>
    <t>SDK příčka</t>
  </si>
  <si>
    <t>6,53*1,55*2</t>
  </si>
  <si>
    <t>786</t>
  </si>
  <si>
    <t>Dokončovací práce - čalounické úpravy</t>
  </si>
  <si>
    <t>63</t>
  </si>
  <si>
    <t>78601</t>
  </si>
  <si>
    <t>Montáž nadokenních rolet</t>
  </si>
  <si>
    <t>1024522334</t>
  </si>
  <si>
    <t>64</t>
  </si>
  <si>
    <t>55301</t>
  </si>
  <si>
    <t>nadokenní roleta 120x120 cm, plast,ovládaná motorem, vč. kastlíku, vodících lišt</t>
  </si>
  <si>
    <t>ks</t>
  </si>
  <si>
    <t>-1062707541</t>
  </si>
  <si>
    <t>65</t>
  </si>
  <si>
    <t>55302</t>
  </si>
  <si>
    <t>nadokenní roleta 180x120 cm, plast,ovládaná motorem, vč. kastlíku, vodících lišt</t>
  </si>
  <si>
    <t>805100094</t>
  </si>
  <si>
    <t>66</t>
  </si>
  <si>
    <t>998786201</t>
  </si>
  <si>
    <t>Přesun hmot pro stínění a čalounické úpravy stanovený procentní sazbou (%) z ceny vodorovná dopravní vzdálenost do 50 m v objektech výšky do 6 m</t>
  </si>
  <si>
    <t>1694661824</t>
  </si>
  <si>
    <t>OST</t>
  </si>
  <si>
    <t>Ostatní</t>
  </si>
  <si>
    <t>67</t>
  </si>
  <si>
    <t>OST 01</t>
  </si>
  <si>
    <t>Dodávka a montáž velkoplošné grafiky a infografiky</t>
  </si>
  <si>
    <t>512</t>
  </si>
  <si>
    <t>1561987375</t>
  </si>
  <si>
    <t>VRN</t>
  </si>
  <si>
    <t>Vedlejší rozpočtové náklady</t>
  </si>
  <si>
    <t>68</t>
  </si>
  <si>
    <t>VRN 01</t>
  </si>
  <si>
    <t>Zařízení staveniště</t>
  </si>
  <si>
    <t>-1580223732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</si>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</sst>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N5012021a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Stavební úpravy školní jídelny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12. 2. 2021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ZŠ a MŠ Tyršova 913, Frenštát p.R.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Janda &amp; Zezula, Lomná 1895, Frenštát p.R.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Architektonicko - st...'!J30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Architektonicko - st...'!P98</f>
        <v>0</v>
      </c>
      <c r="AV55" s="121">
        <f>'01 - Architektonicko - st...'!J33</f>
        <v>0</v>
      </c>
      <c r="AW55" s="121">
        <f>'01 - Architektonicko - st...'!J34</f>
        <v>0</v>
      </c>
      <c r="AX55" s="121">
        <f>'01 - Architektonicko - st...'!J35</f>
        <v>0</v>
      </c>
      <c r="AY55" s="121">
        <f>'01 - Architektonicko - st...'!J36</f>
        <v>0</v>
      </c>
      <c r="AZ55" s="121">
        <f>'01 - Architektonicko - st...'!F33</f>
        <v>0</v>
      </c>
      <c r="BA55" s="121">
        <f>'01 - Architektonicko - st...'!F34</f>
        <v>0</v>
      </c>
      <c r="BB55" s="121">
        <f>'01 - Architektonicko - st...'!F35</f>
        <v>0</v>
      </c>
      <c r="BC55" s="121">
        <f>'01 - Architektonicko - st...'!F36</f>
        <v>0</v>
      </c>
      <c r="BD55" s="123">
        <f>'01 - Architektonicko - st...'!F37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2FW7oZO1bb7iFguJCEGx+DuA1SY2x8uPjh0PNegaxXhuCUqFJQMQKRxqKqEp/pWcwE34ZXDg0NHqlNiPA50toA==" hashValue="R2wg0e2SzinBbY8xMqquWVNO+y5DRhj2RgG823b4uuzL6RZ7MDb1ZGTovrhGec2LRqntz7iVrRhinH3iTqgEW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Architektonicko - 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Stavební úpravy školní jídelny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12. 2. 2021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32</v>
      </c>
      <c r="F21" s="39"/>
      <c r="G21" s="39"/>
      <c r="H21" s="39"/>
      <c r="I21" s="129" t="s">
        <v>28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34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28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35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37</v>
      </c>
      <c r="E30" s="39"/>
      <c r="F30" s="39"/>
      <c r="G30" s="39"/>
      <c r="H30" s="39"/>
      <c r="I30" s="39"/>
      <c r="J30" s="141">
        <f>ROUND(J98,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39</v>
      </c>
      <c r="G32" s="39"/>
      <c r="H32" s="39"/>
      <c r="I32" s="142" t="s">
        <v>38</v>
      </c>
      <c r="J32" s="142" t="s">
        <v>40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41</v>
      </c>
      <c r="E33" s="129" t="s">
        <v>42</v>
      </c>
      <c r="F33" s="144">
        <f>ROUND((SUM(BE98:BE441)),  2)</f>
        <v>0</v>
      </c>
      <c r="G33" s="39"/>
      <c r="H33" s="39"/>
      <c r="I33" s="145">
        <v>0.20999999999999999</v>
      </c>
      <c r="J33" s="144">
        <f>ROUND(((SUM(BE98:BE441))*I33),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43</v>
      </c>
      <c r="F34" s="144">
        <f>ROUND((SUM(BF98:BF441)),  2)</f>
        <v>0</v>
      </c>
      <c r="G34" s="39"/>
      <c r="H34" s="39"/>
      <c r="I34" s="145">
        <v>0.14999999999999999</v>
      </c>
      <c r="J34" s="144">
        <f>ROUND(((SUM(BF98:BF441))*I34),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44</v>
      </c>
      <c r="F35" s="144">
        <f>ROUND((SUM(BG98:BG441)),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45</v>
      </c>
      <c r="F36" s="144">
        <f>ROUND((SUM(BH98:BH441)),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46</v>
      </c>
      <c r="F37" s="144">
        <f>ROUND((SUM(BI98:BI441)),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Stavební úpravy školní jídelny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Architektonicko - stavební řešení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12. 2. 2021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ZŠ a MŠ Tyršova 913, Frenštát p.R.</v>
      </c>
      <c r="G54" s="41"/>
      <c r="H54" s="41"/>
      <c r="I54" s="33" t="s">
        <v>31</v>
      </c>
      <c r="J54" s="37" t="str">
        <f>E21</f>
        <v>Janda &amp; Zezula, Lomná 1895, Frenštát p.R.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86</v>
      </c>
      <c r="D57" s="159"/>
      <c r="E57" s="159"/>
      <c r="F57" s="159"/>
      <c r="G57" s="159"/>
      <c r="H57" s="159"/>
      <c r="I57" s="159"/>
      <c r="J57" s="160" t="s">
        <v>87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69</v>
      </c>
      <c r="D59" s="41"/>
      <c r="E59" s="41"/>
      <c r="F59" s="41"/>
      <c r="G59" s="41"/>
      <c r="H59" s="41"/>
      <c r="I59" s="41"/>
      <c r="J59" s="103">
        <f>J98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J99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90</v>
      </c>
      <c r="E61" s="171"/>
      <c r="F61" s="171"/>
      <c r="G61" s="171"/>
      <c r="H61" s="171"/>
      <c r="I61" s="171"/>
      <c r="J61" s="172">
        <f>J100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91</v>
      </c>
      <c r="E62" s="171"/>
      <c r="F62" s="171"/>
      <c r="G62" s="171"/>
      <c r="H62" s="171"/>
      <c r="I62" s="171"/>
      <c r="J62" s="172">
        <f>J116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92</v>
      </c>
      <c r="E63" s="171"/>
      <c r="F63" s="171"/>
      <c r="G63" s="171"/>
      <c r="H63" s="171"/>
      <c r="I63" s="171"/>
      <c r="J63" s="172">
        <f>J132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J188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94</v>
      </c>
      <c r="E65" s="171"/>
      <c r="F65" s="171"/>
      <c r="G65" s="171"/>
      <c r="H65" s="171"/>
      <c r="I65" s="171"/>
      <c r="J65" s="172">
        <f>J228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95</v>
      </c>
      <c r="E66" s="171"/>
      <c r="F66" s="171"/>
      <c r="G66" s="171"/>
      <c r="H66" s="171"/>
      <c r="I66" s="171"/>
      <c r="J66" s="172">
        <f>J238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2"/>
      <c r="C67" s="163"/>
      <c r="D67" s="164" t="s">
        <v>96</v>
      </c>
      <c r="E67" s="165"/>
      <c r="F67" s="165"/>
      <c r="G67" s="165"/>
      <c r="H67" s="165"/>
      <c r="I67" s="165"/>
      <c r="J67" s="166">
        <f>J240</f>
        <v>0</v>
      </c>
      <c r="K67" s="163"/>
      <c r="L67" s="167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8"/>
      <c r="C68" s="169"/>
      <c r="D68" s="170" t="s">
        <v>97</v>
      </c>
      <c r="E68" s="171"/>
      <c r="F68" s="171"/>
      <c r="G68" s="171"/>
      <c r="H68" s="171"/>
      <c r="I68" s="171"/>
      <c r="J68" s="172">
        <f>J241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98</v>
      </c>
      <c r="E69" s="171"/>
      <c r="F69" s="171"/>
      <c r="G69" s="171"/>
      <c r="H69" s="171"/>
      <c r="I69" s="171"/>
      <c r="J69" s="172">
        <f>J244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99</v>
      </c>
      <c r="E70" s="171"/>
      <c r="F70" s="171"/>
      <c r="G70" s="171"/>
      <c r="H70" s="171"/>
      <c r="I70" s="171"/>
      <c r="J70" s="172">
        <f>J274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100</v>
      </c>
      <c r="E71" s="171"/>
      <c r="F71" s="171"/>
      <c r="G71" s="171"/>
      <c r="H71" s="171"/>
      <c r="I71" s="171"/>
      <c r="J71" s="172">
        <f>J307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101</v>
      </c>
      <c r="E72" s="171"/>
      <c r="F72" s="171"/>
      <c r="G72" s="171"/>
      <c r="H72" s="171"/>
      <c r="I72" s="171"/>
      <c r="J72" s="172">
        <f>J328</f>
        <v>0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8"/>
      <c r="C73" s="169"/>
      <c r="D73" s="170" t="s">
        <v>102</v>
      </c>
      <c r="E73" s="171"/>
      <c r="F73" s="171"/>
      <c r="G73" s="171"/>
      <c r="H73" s="171"/>
      <c r="I73" s="171"/>
      <c r="J73" s="172">
        <f>J346</f>
        <v>0</v>
      </c>
      <c r="K73" s="169"/>
      <c r="L73" s="17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8"/>
      <c r="C74" s="169"/>
      <c r="D74" s="170" t="s">
        <v>103</v>
      </c>
      <c r="E74" s="171"/>
      <c r="F74" s="171"/>
      <c r="G74" s="171"/>
      <c r="H74" s="171"/>
      <c r="I74" s="171"/>
      <c r="J74" s="172">
        <f>J351</f>
        <v>0</v>
      </c>
      <c r="K74" s="169"/>
      <c r="L74" s="17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8"/>
      <c r="C75" s="169"/>
      <c r="D75" s="170" t="s">
        <v>104</v>
      </c>
      <c r="E75" s="171"/>
      <c r="F75" s="171"/>
      <c r="G75" s="171"/>
      <c r="H75" s="171"/>
      <c r="I75" s="171"/>
      <c r="J75" s="172">
        <f>J405</f>
        <v>0</v>
      </c>
      <c r="K75" s="169"/>
      <c r="L75" s="17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8"/>
      <c r="C76" s="169"/>
      <c r="D76" s="170" t="s">
        <v>105</v>
      </c>
      <c r="E76" s="171"/>
      <c r="F76" s="171"/>
      <c r="G76" s="171"/>
      <c r="H76" s="171"/>
      <c r="I76" s="171"/>
      <c r="J76" s="172">
        <f>J422</f>
        <v>0</v>
      </c>
      <c r="K76" s="169"/>
      <c r="L76" s="17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2"/>
      <c r="C77" s="163"/>
      <c r="D77" s="164" t="s">
        <v>106</v>
      </c>
      <c r="E77" s="165"/>
      <c r="F77" s="165"/>
      <c r="G77" s="165"/>
      <c r="H77" s="165"/>
      <c r="I77" s="165"/>
      <c r="J77" s="166">
        <f>J436</f>
        <v>0</v>
      </c>
      <c r="K77" s="163"/>
      <c r="L77" s="167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62"/>
      <c r="C78" s="163"/>
      <c r="D78" s="164" t="s">
        <v>107</v>
      </c>
      <c r="E78" s="165"/>
      <c r="F78" s="165"/>
      <c r="G78" s="165"/>
      <c r="H78" s="165"/>
      <c r="I78" s="165"/>
      <c r="J78" s="166">
        <f>J440</f>
        <v>0</v>
      </c>
      <c r="K78" s="163"/>
      <c r="L78" s="167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108</v>
      </c>
      <c r="D85" s="41"/>
      <c r="E85" s="41"/>
      <c r="F85" s="41"/>
      <c r="G85" s="41"/>
      <c r="H85" s="41"/>
      <c r="I85" s="41"/>
      <c r="J85" s="41"/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57" t="str">
        <f>E7</f>
        <v>Stavební úpravy školní jídelny</v>
      </c>
      <c r="F88" s="33"/>
      <c r="G88" s="33"/>
      <c r="H88" s="33"/>
      <c r="I88" s="41"/>
      <c r="J88" s="41"/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83</v>
      </c>
      <c r="D89" s="41"/>
      <c r="E89" s="41"/>
      <c r="F89" s="41"/>
      <c r="G89" s="41"/>
      <c r="H89" s="41"/>
      <c r="I89" s="41"/>
      <c r="J89" s="41"/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E9</f>
        <v>01 - Architektonicko - stavební řešení</v>
      </c>
      <c r="F90" s="41"/>
      <c r="G90" s="41"/>
      <c r="H90" s="41"/>
      <c r="I90" s="41"/>
      <c r="J90" s="41"/>
      <c r="K90" s="41"/>
      <c r="L90" s="13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1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 xml:space="preserve"> </v>
      </c>
      <c r="G92" s="41"/>
      <c r="H92" s="41"/>
      <c r="I92" s="33" t="s">
        <v>23</v>
      </c>
      <c r="J92" s="73" t="str">
        <f>IF(J12="","",J12)</f>
        <v>12. 2. 2021</v>
      </c>
      <c r="K92" s="41"/>
      <c r="L92" s="131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1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40.05" customHeight="1">
      <c r="A94" s="39"/>
      <c r="B94" s="40"/>
      <c r="C94" s="33" t="s">
        <v>25</v>
      </c>
      <c r="D94" s="41"/>
      <c r="E94" s="41"/>
      <c r="F94" s="28" t="str">
        <f>E15</f>
        <v>ZŠ a MŠ Tyršova 913, Frenštát p.R.</v>
      </c>
      <c r="G94" s="41"/>
      <c r="H94" s="41"/>
      <c r="I94" s="33" t="s">
        <v>31</v>
      </c>
      <c r="J94" s="37" t="str">
        <f>E21</f>
        <v>Janda &amp; Zezula, Lomná 1895, Frenštát p.R.</v>
      </c>
      <c r="K94" s="41"/>
      <c r="L94" s="131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IF(E18="","",E18)</f>
        <v>Vyplň údaj</v>
      </c>
      <c r="G95" s="41"/>
      <c r="H95" s="41"/>
      <c r="I95" s="33" t="s">
        <v>34</v>
      </c>
      <c r="J95" s="37" t="str">
        <f>E24</f>
        <v xml:space="preserve"> </v>
      </c>
      <c r="K95" s="41"/>
      <c r="L95" s="131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1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74"/>
      <c r="B97" s="175"/>
      <c r="C97" s="176" t="s">
        <v>109</v>
      </c>
      <c r="D97" s="177" t="s">
        <v>56</v>
      </c>
      <c r="E97" s="177" t="s">
        <v>52</v>
      </c>
      <c r="F97" s="177" t="s">
        <v>53</v>
      </c>
      <c r="G97" s="177" t="s">
        <v>110</v>
      </c>
      <c r="H97" s="177" t="s">
        <v>111</v>
      </c>
      <c r="I97" s="177" t="s">
        <v>112</v>
      </c>
      <c r="J97" s="177" t="s">
        <v>87</v>
      </c>
      <c r="K97" s="178" t="s">
        <v>113</v>
      </c>
      <c r="L97" s="179"/>
      <c r="M97" s="93" t="s">
        <v>19</v>
      </c>
      <c r="N97" s="94" t="s">
        <v>41</v>
      </c>
      <c r="O97" s="94" t="s">
        <v>114</v>
      </c>
      <c r="P97" s="94" t="s">
        <v>115</v>
      </c>
      <c r="Q97" s="94" t="s">
        <v>116</v>
      </c>
      <c r="R97" s="94" t="s">
        <v>117</v>
      </c>
      <c r="S97" s="94" t="s">
        <v>118</v>
      </c>
      <c r="T97" s="95" t="s">
        <v>119</v>
      </c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</row>
    <row r="98" s="2" customFormat="1" ht="22.8" customHeight="1">
      <c r="A98" s="39"/>
      <c r="B98" s="40"/>
      <c r="C98" s="100" t="s">
        <v>120</v>
      </c>
      <c r="D98" s="41"/>
      <c r="E98" s="41"/>
      <c r="F98" s="41"/>
      <c r="G98" s="41"/>
      <c r="H98" s="41"/>
      <c r="I98" s="41"/>
      <c r="J98" s="180">
        <f>BK98</f>
        <v>0</v>
      </c>
      <c r="K98" s="41"/>
      <c r="L98" s="45"/>
      <c r="M98" s="96"/>
      <c r="N98" s="181"/>
      <c r="O98" s="97"/>
      <c r="P98" s="182">
        <f>P99+P240+P436+P440</f>
        <v>0</v>
      </c>
      <c r="Q98" s="97"/>
      <c r="R98" s="182">
        <f>R99+R240+R436+R440</f>
        <v>4.9103664699999996</v>
      </c>
      <c r="S98" s="97"/>
      <c r="T98" s="183">
        <f>T99+T240+T436+T440</f>
        <v>6.2106204500000004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70</v>
      </c>
      <c r="AU98" s="18" t="s">
        <v>88</v>
      </c>
      <c r="BK98" s="184">
        <f>BK99+BK240+BK436+BK440</f>
        <v>0</v>
      </c>
    </row>
    <row r="99" s="12" customFormat="1" ht="25.92" customHeight="1">
      <c r="A99" s="12"/>
      <c r="B99" s="185"/>
      <c r="C99" s="186"/>
      <c r="D99" s="187" t="s">
        <v>70</v>
      </c>
      <c r="E99" s="188" t="s">
        <v>121</v>
      </c>
      <c r="F99" s="188" t="s">
        <v>122</v>
      </c>
      <c r="G99" s="186"/>
      <c r="H99" s="186"/>
      <c r="I99" s="189"/>
      <c r="J99" s="190">
        <f>BK99</f>
        <v>0</v>
      </c>
      <c r="K99" s="186"/>
      <c r="L99" s="191"/>
      <c r="M99" s="192"/>
      <c r="N99" s="193"/>
      <c r="O99" s="193"/>
      <c r="P99" s="194">
        <f>P100+P116+P132+P188+P228+P238</f>
        <v>0</v>
      </c>
      <c r="Q99" s="193"/>
      <c r="R99" s="194">
        <f>R100+R116+R132+R188+R228+R238</f>
        <v>3.7165685100000001</v>
      </c>
      <c r="S99" s="193"/>
      <c r="T99" s="195">
        <f>T100+T116+T132+T188+T228+T238</f>
        <v>5.992826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6" t="s">
        <v>79</v>
      </c>
      <c r="AT99" s="197" t="s">
        <v>70</v>
      </c>
      <c r="AU99" s="197" t="s">
        <v>71</v>
      </c>
      <c r="AY99" s="196" t="s">
        <v>123</v>
      </c>
      <c r="BK99" s="198">
        <f>BK100+BK116+BK132+BK188+BK228+BK238</f>
        <v>0</v>
      </c>
    </row>
    <row r="100" s="12" customFormat="1" ht="22.8" customHeight="1">
      <c r="A100" s="12"/>
      <c r="B100" s="185"/>
      <c r="C100" s="186"/>
      <c r="D100" s="187" t="s">
        <v>70</v>
      </c>
      <c r="E100" s="199" t="s">
        <v>124</v>
      </c>
      <c r="F100" s="199" t="s">
        <v>125</v>
      </c>
      <c r="G100" s="186"/>
      <c r="H100" s="186"/>
      <c r="I100" s="189"/>
      <c r="J100" s="200">
        <f>BK100</f>
        <v>0</v>
      </c>
      <c r="K100" s="186"/>
      <c r="L100" s="191"/>
      <c r="M100" s="192"/>
      <c r="N100" s="193"/>
      <c r="O100" s="193"/>
      <c r="P100" s="194">
        <f>SUM(P101:P115)</f>
        <v>0</v>
      </c>
      <c r="Q100" s="193"/>
      <c r="R100" s="194">
        <f>SUM(R101:R115)</f>
        <v>2.46985016</v>
      </c>
      <c r="S100" s="193"/>
      <c r="T100" s="195">
        <f>SUM(T101:T115)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6" t="s">
        <v>79</v>
      </c>
      <c r="AT100" s="197" t="s">
        <v>70</v>
      </c>
      <c r="AU100" s="197" t="s">
        <v>79</v>
      </c>
      <c r="AY100" s="196" t="s">
        <v>123</v>
      </c>
      <c r="BK100" s="198">
        <f>SUM(BK101:BK115)</f>
        <v>0</v>
      </c>
    </row>
    <row r="101" s="2" customFormat="1">
      <c r="A101" s="39"/>
      <c r="B101" s="40"/>
      <c r="C101" s="201" t="s">
        <v>79</v>
      </c>
      <c r="D101" s="201" t="s">
        <v>126</v>
      </c>
      <c r="E101" s="202" t="s">
        <v>127</v>
      </c>
      <c r="F101" s="203" t="s">
        <v>128</v>
      </c>
      <c r="G101" s="204" t="s">
        <v>129</v>
      </c>
      <c r="H101" s="205">
        <v>9.8680000000000003</v>
      </c>
      <c r="I101" s="206"/>
      <c r="J101" s="207">
        <f>ROUND(I101*H101,2)</f>
        <v>0</v>
      </c>
      <c r="K101" s="203" t="s">
        <v>130</v>
      </c>
      <c r="L101" s="45"/>
      <c r="M101" s="208" t="s">
        <v>19</v>
      </c>
      <c r="N101" s="209" t="s">
        <v>42</v>
      </c>
      <c r="O101" s="85"/>
      <c r="P101" s="210">
        <f>O101*H101</f>
        <v>0</v>
      </c>
      <c r="Q101" s="210">
        <v>0.20712</v>
      </c>
      <c r="R101" s="210">
        <f>Q101*H101</f>
        <v>2.0438601599999999</v>
      </c>
      <c r="S101" s="210">
        <v>0</v>
      </c>
      <c r="T101" s="21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2" t="s">
        <v>131</v>
      </c>
      <c r="AT101" s="212" t="s">
        <v>126</v>
      </c>
      <c r="AU101" s="212" t="s">
        <v>81</v>
      </c>
      <c r="AY101" s="18" t="s">
        <v>123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8" t="s">
        <v>79</v>
      </c>
      <c r="BK101" s="213">
        <f>ROUND(I101*H101,2)</f>
        <v>0</v>
      </c>
      <c r="BL101" s="18" t="s">
        <v>131</v>
      </c>
      <c r="BM101" s="212" t="s">
        <v>132</v>
      </c>
    </row>
    <row r="102" s="13" customFormat="1">
      <c r="A102" s="13"/>
      <c r="B102" s="214"/>
      <c r="C102" s="215"/>
      <c r="D102" s="216" t="s">
        <v>133</v>
      </c>
      <c r="E102" s="217" t="s">
        <v>19</v>
      </c>
      <c r="F102" s="218" t="s">
        <v>134</v>
      </c>
      <c r="G102" s="215"/>
      <c r="H102" s="217" t="s">
        <v>19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4" t="s">
        <v>133</v>
      </c>
      <c r="AU102" s="224" t="s">
        <v>81</v>
      </c>
      <c r="AV102" s="13" t="s">
        <v>79</v>
      </c>
      <c r="AW102" s="13" t="s">
        <v>33</v>
      </c>
      <c r="AX102" s="13" t="s">
        <v>71</v>
      </c>
      <c r="AY102" s="224" t="s">
        <v>123</v>
      </c>
    </row>
    <row r="103" s="14" customFormat="1">
      <c r="A103" s="14"/>
      <c r="B103" s="225"/>
      <c r="C103" s="226"/>
      <c r="D103" s="216" t="s">
        <v>133</v>
      </c>
      <c r="E103" s="227" t="s">
        <v>19</v>
      </c>
      <c r="F103" s="228" t="s">
        <v>135</v>
      </c>
      <c r="G103" s="226"/>
      <c r="H103" s="229">
        <v>15.628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5" t="s">
        <v>133</v>
      </c>
      <c r="AU103" s="235" t="s">
        <v>81</v>
      </c>
      <c r="AV103" s="14" t="s">
        <v>81</v>
      </c>
      <c r="AW103" s="14" t="s">
        <v>33</v>
      </c>
      <c r="AX103" s="14" t="s">
        <v>71</v>
      </c>
      <c r="AY103" s="235" t="s">
        <v>123</v>
      </c>
    </row>
    <row r="104" s="14" customFormat="1">
      <c r="A104" s="14"/>
      <c r="B104" s="225"/>
      <c r="C104" s="226"/>
      <c r="D104" s="216" t="s">
        <v>133</v>
      </c>
      <c r="E104" s="227" t="s">
        <v>19</v>
      </c>
      <c r="F104" s="228" t="s">
        <v>136</v>
      </c>
      <c r="G104" s="226"/>
      <c r="H104" s="229">
        <v>-5.7599999999999998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5" t="s">
        <v>133</v>
      </c>
      <c r="AU104" s="235" t="s">
        <v>81</v>
      </c>
      <c r="AV104" s="14" t="s">
        <v>81</v>
      </c>
      <c r="AW104" s="14" t="s">
        <v>33</v>
      </c>
      <c r="AX104" s="14" t="s">
        <v>71</v>
      </c>
      <c r="AY104" s="235" t="s">
        <v>123</v>
      </c>
    </row>
    <row r="105" s="15" customFormat="1">
      <c r="A105" s="15"/>
      <c r="B105" s="236"/>
      <c r="C105" s="237"/>
      <c r="D105" s="216" t="s">
        <v>133</v>
      </c>
      <c r="E105" s="238" t="s">
        <v>19</v>
      </c>
      <c r="F105" s="239" t="s">
        <v>137</v>
      </c>
      <c r="G105" s="237"/>
      <c r="H105" s="240">
        <v>9.8680000000000003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46" t="s">
        <v>133</v>
      </c>
      <c r="AU105" s="246" t="s">
        <v>81</v>
      </c>
      <c r="AV105" s="15" t="s">
        <v>131</v>
      </c>
      <c r="AW105" s="15" t="s">
        <v>33</v>
      </c>
      <c r="AX105" s="15" t="s">
        <v>79</v>
      </c>
      <c r="AY105" s="246" t="s">
        <v>123</v>
      </c>
    </row>
    <row r="106" s="2" customFormat="1">
      <c r="A106" s="39"/>
      <c r="B106" s="40"/>
      <c r="C106" s="201" t="s">
        <v>81</v>
      </c>
      <c r="D106" s="201" t="s">
        <v>126</v>
      </c>
      <c r="E106" s="202" t="s">
        <v>138</v>
      </c>
      <c r="F106" s="203" t="s">
        <v>139</v>
      </c>
      <c r="G106" s="204" t="s">
        <v>140</v>
      </c>
      <c r="H106" s="205">
        <v>6</v>
      </c>
      <c r="I106" s="206"/>
      <c r="J106" s="207">
        <f>ROUND(I106*H106,2)</f>
        <v>0</v>
      </c>
      <c r="K106" s="203" t="s">
        <v>130</v>
      </c>
      <c r="L106" s="45"/>
      <c r="M106" s="208" t="s">
        <v>19</v>
      </c>
      <c r="N106" s="209" t="s">
        <v>42</v>
      </c>
      <c r="O106" s="85"/>
      <c r="P106" s="210">
        <f>O106*H106</f>
        <v>0</v>
      </c>
      <c r="Q106" s="210">
        <v>0.055280000000000003</v>
      </c>
      <c r="R106" s="210">
        <f>Q106*H106</f>
        <v>0.33168000000000003</v>
      </c>
      <c r="S106" s="210">
        <v>0</v>
      </c>
      <c r="T106" s="21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2" t="s">
        <v>131</v>
      </c>
      <c r="AT106" s="212" t="s">
        <v>126</v>
      </c>
      <c r="AU106" s="212" t="s">
        <v>81</v>
      </c>
      <c r="AY106" s="18" t="s">
        <v>123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8" t="s">
        <v>79</v>
      </c>
      <c r="BK106" s="213">
        <f>ROUND(I106*H106,2)</f>
        <v>0</v>
      </c>
      <c r="BL106" s="18" t="s">
        <v>131</v>
      </c>
      <c r="BM106" s="212" t="s">
        <v>141</v>
      </c>
    </row>
    <row r="107" s="13" customFormat="1">
      <c r="A107" s="13"/>
      <c r="B107" s="214"/>
      <c r="C107" s="215"/>
      <c r="D107" s="216" t="s">
        <v>133</v>
      </c>
      <c r="E107" s="217" t="s">
        <v>19</v>
      </c>
      <c r="F107" s="218" t="s">
        <v>134</v>
      </c>
      <c r="G107" s="215"/>
      <c r="H107" s="217" t="s">
        <v>19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4" t="s">
        <v>133</v>
      </c>
      <c r="AU107" s="224" t="s">
        <v>81</v>
      </c>
      <c r="AV107" s="13" t="s">
        <v>79</v>
      </c>
      <c r="AW107" s="13" t="s">
        <v>33</v>
      </c>
      <c r="AX107" s="13" t="s">
        <v>71</v>
      </c>
      <c r="AY107" s="224" t="s">
        <v>123</v>
      </c>
    </row>
    <row r="108" s="13" customFormat="1">
      <c r="A108" s="13"/>
      <c r="B108" s="214"/>
      <c r="C108" s="215"/>
      <c r="D108" s="216" t="s">
        <v>133</v>
      </c>
      <c r="E108" s="217" t="s">
        <v>19</v>
      </c>
      <c r="F108" s="218" t="s">
        <v>142</v>
      </c>
      <c r="G108" s="215"/>
      <c r="H108" s="217" t="s">
        <v>19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4" t="s">
        <v>133</v>
      </c>
      <c r="AU108" s="224" t="s">
        <v>81</v>
      </c>
      <c r="AV108" s="13" t="s">
        <v>79</v>
      </c>
      <c r="AW108" s="13" t="s">
        <v>33</v>
      </c>
      <c r="AX108" s="13" t="s">
        <v>71</v>
      </c>
      <c r="AY108" s="224" t="s">
        <v>123</v>
      </c>
    </row>
    <row r="109" s="14" customFormat="1">
      <c r="A109" s="14"/>
      <c r="B109" s="225"/>
      <c r="C109" s="226"/>
      <c r="D109" s="216" t="s">
        <v>133</v>
      </c>
      <c r="E109" s="227" t="s">
        <v>19</v>
      </c>
      <c r="F109" s="228" t="s">
        <v>143</v>
      </c>
      <c r="G109" s="226"/>
      <c r="H109" s="229">
        <v>6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5" t="s">
        <v>133</v>
      </c>
      <c r="AU109" s="235" t="s">
        <v>81</v>
      </c>
      <c r="AV109" s="14" t="s">
        <v>81</v>
      </c>
      <c r="AW109" s="14" t="s">
        <v>33</v>
      </c>
      <c r="AX109" s="14" t="s">
        <v>71</v>
      </c>
      <c r="AY109" s="235" t="s">
        <v>123</v>
      </c>
    </row>
    <row r="110" s="15" customFormat="1">
      <c r="A110" s="15"/>
      <c r="B110" s="236"/>
      <c r="C110" s="237"/>
      <c r="D110" s="216" t="s">
        <v>133</v>
      </c>
      <c r="E110" s="238" t="s">
        <v>19</v>
      </c>
      <c r="F110" s="239" t="s">
        <v>137</v>
      </c>
      <c r="G110" s="237"/>
      <c r="H110" s="240">
        <v>6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46" t="s">
        <v>133</v>
      </c>
      <c r="AU110" s="246" t="s">
        <v>81</v>
      </c>
      <c r="AV110" s="15" t="s">
        <v>131</v>
      </c>
      <c r="AW110" s="15" t="s">
        <v>33</v>
      </c>
      <c r="AX110" s="15" t="s">
        <v>79</v>
      </c>
      <c r="AY110" s="246" t="s">
        <v>123</v>
      </c>
    </row>
    <row r="111" s="2" customFormat="1">
      <c r="A111" s="39"/>
      <c r="B111" s="40"/>
      <c r="C111" s="201" t="s">
        <v>124</v>
      </c>
      <c r="D111" s="201" t="s">
        <v>126</v>
      </c>
      <c r="E111" s="202" t="s">
        <v>144</v>
      </c>
      <c r="F111" s="203" t="s">
        <v>145</v>
      </c>
      <c r="G111" s="204" t="s">
        <v>140</v>
      </c>
      <c r="H111" s="205">
        <v>1</v>
      </c>
      <c r="I111" s="206"/>
      <c r="J111" s="207">
        <f>ROUND(I111*H111,2)</f>
        <v>0</v>
      </c>
      <c r="K111" s="203" t="s">
        <v>130</v>
      </c>
      <c r="L111" s="45"/>
      <c r="M111" s="208" t="s">
        <v>19</v>
      </c>
      <c r="N111" s="209" t="s">
        <v>42</v>
      </c>
      <c r="O111" s="85"/>
      <c r="P111" s="210">
        <f>O111*H111</f>
        <v>0</v>
      </c>
      <c r="Q111" s="210">
        <v>0.094310000000000005</v>
      </c>
      <c r="R111" s="210">
        <f>Q111*H111</f>
        <v>0.094310000000000005</v>
      </c>
      <c r="S111" s="210">
        <v>0</v>
      </c>
      <c r="T111" s="21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2" t="s">
        <v>131</v>
      </c>
      <c r="AT111" s="212" t="s">
        <v>126</v>
      </c>
      <c r="AU111" s="212" t="s">
        <v>81</v>
      </c>
      <c r="AY111" s="18" t="s">
        <v>123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18" t="s">
        <v>79</v>
      </c>
      <c r="BK111" s="213">
        <f>ROUND(I111*H111,2)</f>
        <v>0</v>
      </c>
      <c r="BL111" s="18" t="s">
        <v>131</v>
      </c>
      <c r="BM111" s="212" t="s">
        <v>146</v>
      </c>
    </row>
    <row r="112" s="13" customFormat="1">
      <c r="A112" s="13"/>
      <c r="B112" s="214"/>
      <c r="C112" s="215"/>
      <c r="D112" s="216" t="s">
        <v>133</v>
      </c>
      <c r="E112" s="217" t="s">
        <v>19</v>
      </c>
      <c r="F112" s="218" t="s">
        <v>134</v>
      </c>
      <c r="G112" s="215"/>
      <c r="H112" s="217" t="s">
        <v>19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4" t="s">
        <v>133</v>
      </c>
      <c r="AU112" s="224" t="s">
        <v>81</v>
      </c>
      <c r="AV112" s="13" t="s">
        <v>79</v>
      </c>
      <c r="AW112" s="13" t="s">
        <v>33</v>
      </c>
      <c r="AX112" s="13" t="s">
        <v>71</v>
      </c>
      <c r="AY112" s="224" t="s">
        <v>123</v>
      </c>
    </row>
    <row r="113" s="13" customFormat="1">
      <c r="A113" s="13"/>
      <c r="B113" s="214"/>
      <c r="C113" s="215"/>
      <c r="D113" s="216" t="s">
        <v>133</v>
      </c>
      <c r="E113" s="217" t="s">
        <v>19</v>
      </c>
      <c r="F113" s="218" t="s">
        <v>147</v>
      </c>
      <c r="G113" s="215"/>
      <c r="H113" s="217" t="s">
        <v>19</v>
      </c>
      <c r="I113" s="219"/>
      <c r="J113" s="215"/>
      <c r="K113" s="215"/>
      <c r="L113" s="220"/>
      <c r="M113" s="221"/>
      <c r="N113" s="222"/>
      <c r="O113" s="222"/>
      <c r="P113" s="222"/>
      <c r="Q113" s="222"/>
      <c r="R113" s="222"/>
      <c r="S113" s="222"/>
      <c r="T113" s="22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4" t="s">
        <v>133</v>
      </c>
      <c r="AU113" s="224" t="s">
        <v>81</v>
      </c>
      <c r="AV113" s="13" t="s">
        <v>79</v>
      </c>
      <c r="AW113" s="13" t="s">
        <v>33</v>
      </c>
      <c r="AX113" s="13" t="s">
        <v>71</v>
      </c>
      <c r="AY113" s="224" t="s">
        <v>123</v>
      </c>
    </row>
    <row r="114" s="14" customFormat="1">
      <c r="A114" s="14"/>
      <c r="B114" s="225"/>
      <c r="C114" s="226"/>
      <c r="D114" s="216" t="s">
        <v>133</v>
      </c>
      <c r="E114" s="227" t="s">
        <v>19</v>
      </c>
      <c r="F114" s="228" t="s">
        <v>79</v>
      </c>
      <c r="G114" s="226"/>
      <c r="H114" s="229">
        <v>1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5" t="s">
        <v>133</v>
      </c>
      <c r="AU114" s="235" t="s">
        <v>81</v>
      </c>
      <c r="AV114" s="14" t="s">
        <v>81</v>
      </c>
      <c r="AW114" s="14" t="s">
        <v>33</v>
      </c>
      <c r="AX114" s="14" t="s">
        <v>71</v>
      </c>
      <c r="AY114" s="235" t="s">
        <v>123</v>
      </c>
    </row>
    <row r="115" s="15" customFormat="1">
      <c r="A115" s="15"/>
      <c r="B115" s="236"/>
      <c r="C115" s="237"/>
      <c r="D115" s="216" t="s">
        <v>133</v>
      </c>
      <c r="E115" s="238" t="s">
        <v>19</v>
      </c>
      <c r="F115" s="239" t="s">
        <v>137</v>
      </c>
      <c r="G115" s="237"/>
      <c r="H115" s="240">
        <v>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46" t="s">
        <v>133</v>
      </c>
      <c r="AU115" s="246" t="s">
        <v>81</v>
      </c>
      <c r="AV115" s="15" t="s">
        <v>131</v>
      </c>
      <c r="AW115" s="15" t="s">
        <v>33</v>
      </c>
      <c r="AX115" s="15" t="s">
        <v>79</v>
      </c>
      <c r="AY115" s="246" t="s">
        <v>123</v>
      </c>
    </row>
    <row r="116" s="12" customFormat="1" ht="22.8" customHeight="1">
      <c r="A116" s="12"/>
      <c r="B116" s="185"/>
      <c r="C116" s="186"/>
      <c r="D116" s="187" t="s">
        <v>70</v>
      </c>
      <c r="E116" s="199" t="s">
        <v>131</v>
      </c>
      <c r="F116" s="199" t="s">
        <v>148</v>
      </c>
      <c r="G116" s="186"/>
      <c r="H116" s="186"/>
      <c r="I116" s="189"/>
      <c r="J116" s="200">
        <f>BK116</f>
        <v>0</v>
      </c>
      <c r="K116" s="186"/>
      <c r="L116" s="191"/>
      <c r="M116" s="192"/>
      <c r="N116" s="193"/>
      <c r="O116" s="193"/>
      <c r="P116" s="194">
        <f>SUM(P117:P131)</f>
        <v>0</v>
      </c>
      <c r="Q116" s="193"/>
      <c r="R116" s="194">
        <f>SUM(R117:R131)</f>
        <v>0.47731457999999999</v>
      </c>
      <c r="S116" s="193"/>
      <c r="T116" s="195">
        <f>SUM(T117:T131)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6" t="s">
        <v>79</v>
      </c>
      <c r="AT116" s="197" t="s">
        <v>70</v>
      </c>
      <c r="AU116" s="197" t="s">
        <v>79</v>
      </c>
      <c r="AY116" s="196" t="s">
        <v>123</v>
      </c>
      <c r="BK116" s="198">
        <f>SUM(BK117:BK131)</f>
        <v>0</v>
      </c>
    </row>
    <row r="117" s="2" customFormat="1" ht="16.5" customHeight="1">
      <c r="A117" s="39"/>
      <c r="B117" s="40"/>
      <c r="C117" s="201" t="s">
        <v>131</v>
      </c>
      <c r="D117" s="201" t="s">
        <v>126</v>
      </c>
      <c r="E117" s="202" t="s">
        <v>149</v>
      </c>
      <c r="F117" s="203" t="s">
        <v>150</v>
      </c>
      <c r="G117" s="204" t="s">
        <v>151</v>
      </c>
      <c r="H117" s="205">
        <v>0.20000000000000001</v>
      </c>
      <c r="I117" s="206"/>
      <c r="J117" s="207">
        <f>ROUND(I117*H117,2)</f>
        <v>0</v>
      </c>
      <c r="K117" s="203" t="s">
        <v>130</v>
      </c>
      <c r="L117" s="45"/>
      <c r="M117" s="208" t="s">
        <v>19</v>
      </c>
      <c r="N117" s="209" t="s">
        <v>42</v>
      </c>
      <c r="O117" s="85"/>
      <c r="P117" s="210">
        <f>O117*H117</f>
        <v>0</v>
      </c>
      <c r="Q117" s="210">
        <v>2.2564500000000001</v>
      </c>
      <c r="R117" s="210">
        <f>Q117*H117</f>
        <v>0.45129000000000002</v>
      </c>
      <c r="S117" s="210">
        <v>0</v>
      </c>
      <c r="T117" s="21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2" t="s">
        <v>131</v>
      </c>
      <c r="AT117" s="212" t="s">
        <v>126</v>
      </c>
      <c r="AU117" s="212" t="s">
        <v>81</v>
      </c>
      <c r="AY117" s="18" t="s">
        <v>123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8" t="s">
        <v>79</v>
      </c>
      <c r="BK117" s="213">
        <f>ROUND(I117*H117,2)</f>
        <v>0</v>
      </c>
      <c r="BL117" s="18" t="s">
        <v>131</v>
      </c>
      <c r="BM117" s="212" t="s">
        <v>152</v>
      </c>
    </row>
    <row r="118" s="14" customFormat="1">
      <c r="A118" s="14"/>
      <c r="B118" s="225"/>
      <c r="C118" s="226"/>
      <c r="D118" s="216" t="s">
        <v>133</v>
      </c>
      <c r="E118" s="227" t="s">
        <v>19</v>
      </c>
      <c r="F118" s="228" t="s">
        <v>153</v>
      </c>
      <c r="G118" s="226"/>
      <c r="H118" s="229">
        <v>0.20000000000000001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5" t="s">
        <v>133</v>
      </c>
      <c r="AU118" s="235" t="s">
        <v>81</v>
      </c>
      <c r="AV118" s="14" t="s">
        <v>81</v>
      </c>
      <c r="AW118" s="14" t="s">
        <v>33</v>
      </c>
      <c r="AX118" s="14" t="s">
        <v>71</v>
      </c>
      <c r="AY118" s="235" t="s">
        <v>123</v>
      </c>
    </row>
    <row r="119" s="15" customFormat="1">
      <c r="A119" s="15"/>
      <c r="B119" s="236"/>
      <c r="C119" s="237"/>
      <c r="D119" s="216" t="s">
        <v>133</v>
      </c>
      <c r="E119" s="238" t="s">
        <v>19</v>
      </c>
      <c r="F119" s="239" t="s">
        <v>137</v>
      </c>
      <c r="G119" s="237"/>
      <c r="H119" s="240">
        <v>0.20000000000000001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46" t="s">
        <v>133</v>
      </c>
      <c r="AU119" s="246" t="s">
        <v>81</v>
      </c>
      <c r="AV119" s="15" t="s">
        <v>131</v>
      </c>
      <c r="AW119" s="15" t="s">
        <v>33</v>
      </c>
      <c r="AX119" s="15" t="s">
        <v>79</v>
      </c>
      <c r="AY119" s="246" t="s">
        <v>123</v>
      </c>
    </row>
    <row r="120" s="2" customFormat="1" ht="16.5" customHeight="1">
      <c r="A120" s="39"/>
      <c r="B120" s="40"/>
      <c r="C120" s="201" t="s">
        <v>154</v>
      </c>
      <c r="D120" s="201" t="s">
        <v>126</v>
      </c>
      <c r="E120" s="202" t="s">
        <v>155</v>
      </c>
      <c r="F120" s="203" t="s">
        <v>156</v>
      </c>
      <c r="G120" s="204" t="s">
        <v>129</v>
      </c>
      <c r="H120" s="205">
        <v>1.9590000000000001</v>
      </c>
      <c r="I120" s="206"/>
      <c r="J120" s="207">
        <f>ROUND(I120*H120,2)</f>
        <v>0</v>
      </c>
      <c r="K120" s="203" t="s">
        <v>130</v>
      </c>
      <c r="L120" s="45"/>
      <c r="M120" s="208" t="s">
        <v>19</v>
      </c>
      <c r="N120" s="209" t="s">
        <v>42</v>
      </c>
      <c r="O120" s="85"/>
      <c r="P120" s="210">
        <f>O120*H120</f>
        <v>0</v>
      </c>
      <c r="Q120" s="210">
        <v>0.0057600000000000004</v>
      </c>
      <c r="R120" s="210">
        <f>Q120*H120</f>
        <v>0.011283840000000002</v>
      </c>
      <c r="S120" s="210">
        <v>0</v>
      </c>
      <c r="T120" s="21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2" t="s">
        <v>131</v>
      </c>
      <c r="AT120" s="212" t="s">
        <v>126</v>
      </c>
      <c r="AU120" s="212" t="s">
        <v>81</v>
      </c>
      <c r="AY120" s="18" t="s">
        <v>123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8" t="s">
        <v>79</v>
      </c>
      <c r="BK120" s="213">
        <f>ROUND(I120*H120,2)</f>
        <v>0</v>
      </c>
      <c r="BL120" s="18" t="s">
        <v>131</v>
      </c>
      <c r="BM120" s="212" t="s">
        <v>157</v>
      </c>
    </row>
    <row r="121" s="13" customFormat="1">
      <c r="A121" s="13"/>
      <c r="B121" s="214"/>
      <c r="C121" s="215"/>
      <c r="D121" s="216" t="s">
        <v>133</v>
      </c>
      <c r="E121" s="217" t="s">
        <v>19</v>
      </c>
      <c r="F121" s="218" t="s">
        <v>134</v>
      </c>
      <c r="G121" s="215"/>
      <c r="H121" s="217" t="s">
        <v>19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4" t="s">
        <v>133</v>
      </c>
      <c r="AU121" s="224" t="s">
        <v>81</v>
      </c>
      <c r="AV121" s="13" t="s">
        <v>79</v>
      </c>
      <c r="AW121" s="13" t="s">
        <v>33</v>
      </c>
      <c r="AX121" s="13" t="s">
        <v>71</v>
      </c>
      <c r="AY121" s="224" t="s">
        <v>123</v>
      </c>
    </row>
    <row r="122" s="14" customFormat="1">
      <c r="A122" s="14"/>
      <c r="B122" s="225"/>
      <c r="C122" s="226"/>
      <c r="D122" s="216" t="s">
        <v>133</v>
      </c>
      <c r="E122" s="227" t="s">
        <v>19</v>
      </c>
      <c r="F122" s="228" t="s">
        <v>158</v>
      </c>
      <c r="G122" s="226"/>
      <c r="H122" s="229">
        <v>1.9590000000000001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5" t="s">
        <v>133</v>
      </c>
      <c r="AU122" s="235" t="s">
        <v>81</v>
      </c>
      <c r="AV122" s="14" t="s">
        <v>81</v>
      </c>
      <c r="AW122" s="14" t="s">
        <v>33</v>
      </c>
      <c r="AX122" s="14" t="s">
        <v>71</v>
      </c>
      <c r="AY122" s="235" t="s">
        <v>123</v>
      </c>
    </row>
    <row r="123" s="15" customFormat="1">
      <c r="A123" s="15"/>
      <c r="B123" s="236"/>
      <c r="C123" s="237"/>
      <c r="D123" s="216" t="s">
        <v>133</v>
      </c>
      <c r="E123" s="238" t="s">
        <v>19</v>
      </c>
      <c r="F123" s="239" t="s">
        <v>137</v>
      </c>
      <c r="G123" s="237"/>
      <c r="H123" s="240">
        <v>1.9590000000000001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46" t="s">
        <v>133</v>
      </c>
      <c r="AU123" s="246" t="s">
        <v>81</v>
      </c>
      <c r="AV123" s="15" t="s">
        <v>131</v>
      </c>
      <c r="AW123" s="15" t="s">
        <v>33</v>
      </c>
      <c r="AX123" s="15" t="s">
        <v>79</v>
      </c>
      <c r="AY123" s="246" t="s">
        <v>123</v>
      </c>
    </row>
    <row r="124" s="2" customFormat="1" ht="16.5" customHeight="1">
      <c r="A124" s="39"/>
      <c r="B124" s="40"/>
      <c r="C124" s="201" t="s">
        <v>159</v>
      </c>
      <c r="D124" s="201" t="s">
        <v>126</v>
      </c>
      <c r="E124" s="202" t="s">
        <v>160</v>
      </c>
      <c r="F124" s="203" t="s">
        <v>161</v>
      </c>
      <c r="G124" s="204" t="s">
        <v>129</v>
      </c>
      <c r="H124" s="205">
        <v>1.9590000000000001</v>
      </c>
      <c r="I124" s="206"/>
      <c r="J124" s="207">
        <f>ROUND(I124*H124,2)</f>
        <v>0</v>
      </c>
      <c r="K124" s="203" t="s">
        <v>130</v>
      </c>
      <c r="L124" s="45"/>
      <c r="M124" s="208" t="s">
        <v>19</v>
      </c>
      <c r="N124" s="209" t="s">
        <v>42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2" t="s">
        <v>131</v>
      </c>
      <c r="AT124" s="212" t="s">
        <v>126</v>
      </c>
      <c r="AU124" s="212" t="s">
        <v>81</v>
      </c>
      <c r="AY124" s="18" t="s">
        <v>123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8" t="s">
        <v>79</v>
      </c>
      <c r="BK124" s="213">
        <f>ROUND(I124*H124,2)</f>
        <v>0</v>
      </c>
      <c r="BL124" s="18" t="s">
        <v>131</v>
      </c>
      <c r="BM124" s="212" t="s">
        <v>162</v>
      </c>
    </row>
    <row r="125" s="13" customFormat="1">
      <c r="A125" s="13"/>
      <c r="B125" s="214"/>
      <c r="C125" s="215"/>
      <c r="D125" s="216" t="s">
        <v>133</v>
      </c>
      <c r="E125" s="217" t="s">
        <v>19</v>
      </c>
      <c r="F125" s="218" t="s">
        <v>134</v>
      </c>
      <c r="G125" s="215"/>
      <c r="H125" s="217" t="s">
        <v>19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4" t="s">
        <v>133</v>
      </c>
      <c r="AU125" s="224" t="s">
        <v>81</v>
      </c>
      <c r="AV125" s="13" t="s">
        <v>79</v>
      </c>
      <c r="AW125" s="13" t="s">
        <v>33</v>
      </c>
      <c r="AX125" s="13" t="s">
        <v>71</v>
      </c>
      <c r="AY125" s="224" t="s">
        <v>123</v>
      </c>
    </row>
    <row r="126" s="14" customFormat="1">
      <c r="A126" s="14"/>
      <c r="B126" s="225"/>
      <c r="C126" s="226"/>
      <c r="D126" s="216" t="s">
        <v>133</v>
      </c>
      <c r="E126" s="227" t="s">
        <v>19</v>
      </c>
      <c r="F126" s="228" t="s">
        <v>158</v>
      </c>
      <c r="G126" s="226"/>
      <c r="H126" s="229">
        <v>1.9590000000000001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5" t="s">
        <v>133</v>
      </c>
      <c r="AU126" s="235" t="s">
        <v>81</v>
      </c>
      <c r="AV126" s="14" t="s">
        <v>81</v>
      </c>
      <c r="AW126" s="14" t="s">
        <v>33</v>
      </c>
      <c r="AX126" s="14" t="s">
        <v>71</v>
      </c>
      <c r="AY126" s="235" t="s">
        <v>123</v>
      </c>
    </row>
    <row r="127" s="15" customFormat="1">
      <c r="A127" s="15"/>
      <c r="B127" s="236"/>
      <c r="C127" s="237"/>
      <c r="D127" s="216" t="s">
        <v>133</v>
      </c>
      <c r="E127" s="238" t="s">
        <v>19</v>
      </c>
      <c r="F127" s="239" t="s">
        <v>137</v>
      </c>
      <c r="G127" s="237"/>
      <c r="H127" s="240">
        <v>1.9590000000000001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46" t="s">
        <v>133</v>
      </c>
      <c r="AU127" s="246" t="s">
        <v>81</v>
      </c>
      <c r="AV127" s="15" t="s">
        <v>131</v>
      </c>
      <c r="AW127" s="15" t="s">
        <v>33</v>
      </c>
      <c r="AX127" s="15" t="s">
        <v>79</v>
      </c>
      <c r="AY127" s="246" t="s">
        <v>123</v>
      </c>
    </row>
    <row r="128" s="2" customFormat="1" ht="16.5" customHeight="1">
      <c r="A128" s="39"/>
      <c r="B128" s="40"/>
      <c r="C128" s="201" t="s">
        <v>163</v>
      </c>
      <c r="D128" s="201" t="s">
        <v>126</v>
      </c>
      <c r="E128" s="202" t="s">
        <v>164</v>
      </c>
      <c r="F128" s="203" t="s">
        <v>165</v>
      </c>
      <c r="G128" s="204" t="s">
        <v>166</v>
      </c>
      <c r="H128" s="205">
        <v>0.014</v>
      </c>
      <c r="I128" s="206"/>
      <c r="J128" s="207">
        <f>ROUND(I128*H128,2)</f>
        <v>0</v>
      </c>
      <c r="K128" s="203" t="s">
        <v>130</v>
      </c>
      <c r="L128" s="45"/>
      <c r="M128" s="208" t="s">
        <v>19</v>
      </c>
      <c r="N128" s="209" t="s">
        <v>42</v>
      </c>
      <c r="O128" s="85"/>
      <c r="P128" s="210">
        <f>O128*H128</f>
        <v>0</v>
      </c>
      <c r="Q128" s="210">
        <v>1.05291</v>
      </c>
      <c r="R128" s="210">
        <f>Q128*H128</f>
        <v>0.01474074</v>
      </c>
      <c r="S128" s="210">
        <v>0</v>
      </c>
      <c r="T128" s="21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2" t="s">
        <v>131</v>
      </c>
      <c r="AT128" s="212" t="s">
        <v>126</v>
      </c>
      <c r="AU128" s="212" t="s">
        <v>81</v>
      </c>
      <c r="AY128" s="18" t="s">
        <v>123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8" t="s">
        <v>79</v>
      </c>
      <c r="BK128" s="213">
        <f>ROUND(I128*H128,2)</f>
        <v>0</v>
      </c>
      <c r="BL128" s="18" t="s">
        <v>131</v>
      </c>
      <c r="BM128" s="212" t="s">
        <v>167</v>
      </c>
    </row>
    <row r="129" s="13" customFormat="1">
      <c r="A129" s="13"/>
      <c r="B129" s="214"/>
      <c r="C129" s="215"/>
      <c r="D129" s="216" t="s">
        <v>133</v>
      </c>
      <c r="E129" s="217" t="s">
        <v>19</v>
      </c>
      <c r="F129" s="218" t="s">
        <v>134</v>
      </c>
      <c r="G129" s="215"/>
      <c r="H129" s="217" t="s">
        <v>19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4" t="s">
        <v>133</v>
      </c>
      <c r="AU129" s="224" t="s">
        <v>81</v>
      </c>
      <c r="AV129" s="13" t="s">
        <v>79</v>
      </c>
      <c r="AW129" s="13" t="s">
        <v>33</v>
      </c>
      <c r="AX129" s="13" t="s">
        <v>71</v>
      </c>
      <c r="AY129" s="224" t="s">
        <v>123</v>
      </c>
    </row>
    <row r="130" s="14" customFormat="1">
      <c r="A130" s="14"/>
      <c r="B130" s="225"/>
      <c r="C130" s="226"/>
      <c r="D130" s="216" t="s">
        <v>133</v>
      </c>
      <c r="E130" s="227" t="s">
        <v>19</v>
      </c>
      <c r="F130" s="228" t="s">
        <v>168</v>
      </c>
      <c r="G130" s="226"/>
      <c r="H130" s="229">
        <v>0.014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5" t="s">
        <v>133</v>
      </c>
      <c r="AU130" s="235" t="s">
        <v>81</v>
      </c>
      <c r="AV130" s="14" t="s">
        <v>81</v>
      </c>
      <c r="AW130" s="14" t="s">
        <v>33</v>
      </c>
      <c r="AX130" s="14" t="s">
        <v>71</v>
      </c>
      <c r="AY130" s="235" t="s">
        <v>123</v>
      </c>
    </row>
    <row r="131" s="15" customFormat="1">
      <c r="A131" s="15"/>
      <c r="B131" s="236"/>
      <c r="C131" s="237"/>
      <c r="D131" s="216" t="s">
        <v>133</v>
      </c>
      <c r="E131" s="238" t="s">
        <v>19</v>
      </c>
      <c r="F131" s="239" t="s">
        <v>137</v>
      </c>
      <c r="G131" s="237"/>
      <c r="H131" s="240">
        <v>0.014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46" t="s">
        <v>133</v>
      </c>
      <c r="AU131" s="246" t="s">
        <v>81</v>
      </c>
      <c r="AV131" s="15" t="s">
        <v>131</v>
      </c>
      <c r="AW131" s="15" t="s">
        <v>33</v>
      </c>
      <c r="AX131" s="15" t="s">
        <v>79</v>
      </c>
      <c r="AY131" s="246" t="s">
        <v>123</v>
      </c>
    </row>
    <row r="132" s="12" customFormat="1" ht="22.8" customHeight="1">
      <c r="A132" s="12"/>
      <c r="B132" s="185"/>
      <c r="C132" s="186"/>
      <c r="D132" s="187" t="s">
        <v>70</v>
      </c>
      <c r="E132" s="199" t="s">
        <v>159</v>
      </c>
      <c r="F132" s="199" t="s">
        <v>169</v>
      </c>
      <c r="G132" s="186"/>
      <c r="H132" s="186"/>
      <c r="I132" s="189"/>
      <c r="J132" s="200">
        <f>BK132</f>
        <v>0</v>
      </c>
      <c r="K132" s="186"/>
      <c r="L132" s="191"/>
      <c r="M132" s="192"/>
      <c r="N132" s="193"/>
      <c r="O132" s="193"/>
      <c r="P132" s="194">
        <f>SUM(P133:P187)</f>
        <v>0</v>
      </c>
      <c r="Q132" s="193"/>
      <c r="R132" s="194">
        <f>SUM(R133:R187)</f>
        <v>0.76382071000000007</v>
      </c>
      <c r="S132" s="193"/>
      <c r="T132" s="195">
        <f>SUM(T133:T187)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6" t="s">
        <v>79</v>
      </c>
      <c r="AT132" s="197" t="s">
        <v>70</v>
      </c>
      <c r="AU132" s="197" t="s">
        <v>79</v>
      </c>
      <c r="AY132" s="196" t="s">
        <v>123</v>
      </c>
      <c r="BK132" s="198">
        <f>SUM(BK133:BK187)</f>
        <v>0</v>
      </c>
    </row>
    <row r="133" s="2" customFormat="1" ht="21.75" customHeight="1">
      <c r="A133" s="39"/>
      <c r="B133" s="40"/>
      <c r="C133" s="201" t="s">
        <v>170</v>
      </c>
      <c r="D133" s="201" t="s">
        <v>126</v>
      </c>
      <c r="E133" s="202" t="s">
        <v>171</v>
      </c>
      <c r="F133" s="203" t="s">
        <v>172</v>
      </c>
      <c r="G133" s="204" t="s">
        <v>129</v>
      </c>
      <c r="H133" s="205">
        <v>40.880000000000003</v>
      </c>
      <c r="I133" s="206"/>
      <c r="J133" s="207">
        <f>ROUND(I133*H133,2)</f>
        <v>0</v>
      </c>
      <c r="K133" s="203" t="s">
        <v>130</v>
      </c>
      <c r="L133" s="45"/>
      <c r="M133" s="208" t="s">
        <v>19</v>
      </c>
      <c r="N133" s="209" t="s">
        <v>42</v>
      </c>
      <c r="O133" s="85"/>
      <c r="P133" s="210">
        <f>O133*H133</f>
        <v>0</v>
      </c>
      <c r="Q133" s="210">
        <v>0.00025999999999999998</v>
      </c>
      <c r="R133" s="210">
        <f>Q133*H133</f>
        <v>0.010628799999999999</v>
      </c>
      <c r="S133" s="210">
        <v>0</v>
      </c>
      <c r="T133" s="2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2" t="s">
        <v>131</v>
      </c>
      <c r="AT133" s="212" t="s">
        <v>126</v>
      </c>
      <c r="AU133" s="212" t="s">
        <v>81</v>
      </c>
      <c r="AY133" s="18" t="s">
        <v>123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8" t="s">
        <v>79</v>
      </c>
      <c r="BK133" s="213">
        <f>ROUND(I133*H133,2)</f>
        <v>0</v>
      </c>
      <c r="BL133" s="18" t="s">
        <v>131</v>
      </c>
      <c r="BM133" s="212" t="s">
        <v>173</v>
      </c>
    </row>
    <row r="134" s="13" customFormat="1">
      <c r="A134" s="13"/>
      <c r="B134" s="214"/>
      <c r="C134" s="215"/>
      <c r="D134" s="216" t="s">
        <v>133</v>
      </c>
      <c r="E134" s="217" t="s">
        <v>19</v>
      </c>
      <c r="F134" s="218" t="s">
        <v>134</v>
      </c>
      <c r="G134" s="215"/>
      <c r="H134" s="217" t="s">
        <v>19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4" t="s">
        <v>133</v>
      </c>
      <c r="AU134" s="224" t="s">
        <v>81</v>
      </c>
      <c r="AV134" s="13" t="s">
        <v>79</v>
      </c>
      <c r="AW134" s="13" t="s">
        <v>33</v>
      </c>
      <c r="AX134" s="13" t="s">
        <v>71</v>
      </c>
      <c r="AY134" s="224" t="s">
        <v>123</v>
      </c>
    </row>
    <row r="135" s="14" customFormat="1">
      <c r="A135" s="14"/>
      <c r="B135" s="225"/>
      <c r="C135" s="226"/>
      <c r="D135" s="216" t="s">
        <v>133</v>
      </c>
      <c r="E135" s="227" t="s">
        <v>19</v>
      </c>
      <c r="F135" s="228" t="s">
        <v>174</v>
      </c>
      <c r="G135" s="226"/>
      <c r="H135" s="229">
        <v>15.346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5" t="s">
        <v>133</v>
      </c>
      <c r="AU135" s="235" t="s">
        <v>81</v>
      </c>
      <c r="AV135" s="14" t="s">
        <v>81</v>
      </c>
      <c r="AW135" s="14" t="s">
        <v>33</v>
      </c>
      <c r="AX135" s="14" t="s">
        <v>71</v>
      </c>
      <c r="AY135" s="235" t="s">
        <v>123</v>
      </c>
    </row>
    <row r="136" s="14" customFormat="1">
      <c r="A136" s="14"/>
      <c r="B136" s="225"/>
      <c r="C136" s="226"/>
      <c r="D136" s="216" t="s">
        <v>133</v>
      </c>
      <c r="E136" s="227" t="s">
        <v>19</v>
      </c>
      <c r="F136" s="228" t="s">
        <v>175</v>
      </c>
      <c r="G136" s="226"/>
      <c r="H136" s="229">
        <v>16.324999999999999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5" t="s">
        <v>133</v>
      </c>
      <c r="AU136" s="235" t="s">
        <v>81</v>
      </c>
      <c r="AV136" s="14" t="s">
        <v>81</v>
      </c>
      <c r="AW136" s="14" t="s">
        <v>33</v>
      </c>
      <c r="AX136" s="14" t="s">
        <v>71</v>
      </c>
      <c r="AY136" s="235" t="s">
        <v>123</v>
      </c>
    </row>
    <row r="137" s="14" customFormat="1">
      <c r="A137" s="14"/>
      <c r="B137" s="225"/>
      <c r="C137" s="226"/>
      <c r="D137" s="216" t="s">
        <v>133</v>
      </c>
      <c r="E137" s="227" t="s">
        <v>19</v>
      </c>
      <c r="F137" s="228" t="s">
        <v>176</v>
      </c>
      <c r="G137" s="226"/>
      <c r="H137" s="229">
        <v>0.86399999999999999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5" t="s">
        <v>133</v>
      </c>
      <c r="AU137" s="235" t="s">
        <v>81</v>
      </c>
      <c r="AV137" s="14" t="s">
        <v>81</v>
      </c>
      <c r="AW137" s="14" t="s">
        <v>33</v>
      </c>
      <c r="AX137" s="14" t="s">
        <v>71</v>
      </c>
      <c r="AY137" s="235" t="s">
        <v>123</v>
      </c>
    </row>
    <row r="138" s="14" customFormat="1">
      <c r="A138" s="14"/>
      <c r="B138" s="225"/>
      <c r="C138" s="226"/>
      <c r="D138" s="216" t="s">
        <v>133</v>
      </c>
      <c r="E138" s="227" t="s">
        <v>19</v>
      </c>
      <c r="F138" s="228" t="s">
        <v>177</v>
      </c>
      <c r="G138" s="226"/>
      <c r="H138" s="229">
        <v>2.52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5" t="s">
        <v>133</v>
      </c>
      <c r="AU138" s="235" t="s">
        <v>81</v>
      </c>
      <c r="AV138" s="14" t="s">
        <v>81</v>
      </c>
      <c r="AW138" s="14" t="s">
        <v>33</v>
      </c>
      <c r="AX138" s="14" t="s">
        <v>71</v>
      </c>
      <c r="AY138" s="235" t="s">
        <v>123</v>
      </c>
    </row>
    <row r="139" s="14" customFormat="1">
      <c r="A139" s="14"/>
      <c r="B139" s="225"/>
      <c r="C139" s="226"/>
      <c r="D139" s="216" t="s">
        <v>133</v>
      </c>
      <c r="E139" s="227" t="s">
        <v>19</v>
      </c>
      <c r="F139" s="228" t="s">
        <v>178</v>
      </c>
      <c r="G139" s="226"/>
      <c r="H139" s="229">
        <v>-11.52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5" t="s">
        <v>133</v>
      </c>
      <c r="AU139" s="235" t="s">
        <v>81</v>
      </c>
      <c r="AV139" s="14" t="s">
        <v>81</v>
      </c>
      <c r="AW139" s="14" t="s">
        <v>33</v>
      </c>
      <c r="AX139" s="14" t="s">
        <v>71</v>
      </c>
      <c r="AY139" s="235" t="s">
        <v>123</v>
      </c>
    </row>
    <row r="140" s="14" customFormat="1">
      <c r="A140" s="14"/>
      <c r="B140" s="225"/>
      <c r="C140" s="226"/>
      <c r="D140" s="216" t="s">
        <v>133</v>
      </c>
      <c r="E140" s="227" t="s">
        <v>19</v>
      </c>
      <c r="F140" s="228" t="s">
        <v>179</v>
      </c>
      <c r="G140" s="226"/>
      <c r="H140" s="229">
        <v>10.699999999999999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5" t="s">
        <v>133</v>
      </c>
      <c r="AU140" s="235" t="s">
        <v>81</v>
      </c>
      <c r="AV140" s="14" t="s">
        <v>81</v>
      </c>
      <c r="AW140" s="14" t="s">
        <v>33</v>
      </c>
      <c r="AX140" s="14" t="s">
        <v>71</v>
      </c>
      <c r="AY140" s="235" t="s">
        <v>123</v>
      </c>
    </row>
    <row r="141" s="14" customFormat="1">
      <c r="A141" s="14"/>
      <c r="B141" s="225"/>
      <c r="C141" s="226"/>
      <c r="D141" s="216" t="s">
        <v>133</v>
      </c>
      <c r="E141" s="227" t="s">
        <v>19</v>
      </c>
      <c r="F141" s="228" t="s">
        <v>180</v>
      </c>
      <c r="G141" s="226"/>
      <c r="H141" s="229">
        <v>2.9569999999999999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5" t="s">
        <v>133</v>
      </c>
      <c r="AU141" s="235" t="s">
        <v>81</v>
      </c>
      <c r="AV141" s="14" t="s">
        <v>81</v>
      </c>
      <c r="AW141" s="14" t="s">
        <v>33</v>
      </c>
      <c r="AX141" s="14" t="s">
        <v>71</v>
      </c>
      <c r="AY141" s="235" t="s">
        <v>123</v>
      </c>
    </row>
    <row r="142" s="14" customFormat="1">
      <c r="A142" s="14"/>
      <c r="B142" s="225"/>
      <c r="C142" s="226"/>
      <c r="D142" s="216" t="s">
        <v>133</v>
      </c>
      <c r="E142" s="227" t="s">
        <v>19</v>
      </c>
      <c r="F142" s="228" t="s">
        <v>181</v>
      </c>
      <c r="G142" s="226"/>
      <c r="H142" s="229">
        <v>3.1019999999999999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5" t="s">
        <v>133</v>
      </c>
      <c r="AU142" s="235" t="s">
        <v>81</v>
      </c>
      <c r="AV142" s="14" t="s">
        <v>81</v>
      </c>
      <c r="AW142" s="14" t="s">
        <v>33</v>
      </c>
      <c r="AX142" s="14" t="s">
        <v>71</v>
      </c>
      <c r="AY142" s="235" t="s">
        <v>123</v>
      </c>
    </row>
    <row r="143" s="14" customFormat="1">
      <c r="A143" s="14"/>
      <c r="B143" s="225"/>
      <c r="C143" s="226"/>
      <c r="D143" s="216" t="s">
        <v>133</v>
      </c>
      <c r="E143" s="227" t="s">
        <v>19</v>
      </c>
      <c r="F143" s="228" t="s">
        <v>182</v>
      </c>
      <c r="G143" s="226"/>
      <c r="H143" s="229">
        <v>-2.6539999999999999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5" t="s">
        <v>133</v>
      </c>
      <c r="AU143" s="235" t="s">
        <v>81</v>
      </c>
      <c r="AV143" s="14" t="s">
        <v>81</v>
      </c>
      <c r="AW143" s="14" t="s">
        <v>33</v>
      </c>
      <c r="AX143" s="14" t="s">
        <v>71</v>
      </c>
      <c r="AY143" s="235" t="s">
        <v>123</v>
      </c>
    </row>
    <row r="144" s="14" customFormat="1">
      <c r="A144" s="14"/>
      <c r="B144" s="225"/>
      <c r="C144" s="226"/>
      <c r="D144" s="216" t="s">
        <v>133</v>
      </c>
      <c r="E144" s="227" t="s">
        <v>19</v>
      </c>
      <c r="F144" s="228" t="s">
        <v>183</v>
      </c>
      <c r="G144" s="226"/>
      <c r="H144" s="229">
        <v>3.2400000000000002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5" t="s">
        <v>133</v>
      </c>
      <c r="AU144" s="235" t="s">
        <v>81</v>
      </c>
      <c r="AV144" s="14" t="s">
        <v>81</v>
      </c>
      <c r="AW144" s="14" t="s">
        <v>33</v>
      </c>
      <c r="AX144" s="14" t="s">
        <v>71</v>
      </c>
      <c r="AY144" s="235" t="s">
        <v>123</v>
      </c>
    </row>
    <row r="145" s="15" customFormat="1">
      <c r="A145" s="15"/>
      <c r="B145" s="236"/>
      <c r="C145" s="237"/>
      <c r="D145" s="216" t="s">
        <v>133</v>
      </c>
      <c r="E145" s="238" t="s">
        <v>19</v>
      </c>
      <c r="F145" s="239" t="s">
        <v>137</v>
      </c>
      <c r="G145" s="237"/>
      <c r="H145" s="240">
        <v>40.880000000000003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46" t="s">
        <v>133</v>
      </c>
      <c r="AU145" s="246" t="s">
        <v>81</v>
      </c>
      <c r="AV145" s="15" t="s">
        <v>131</v>
      </c>
      <c r="AW145" s="15" t="s">
        <v>33</v>
      </c>
      <c r="AX145" s="15" t="s">
        <v>79</v>
      </c>
      <c r="AY145" s="246" t="s">
        <v>123</v>
      </c>
    </row>
    <row r="146" s="2" customFormat="1">
      <c r="A146" s="39"/>
      <c r="B146" s="40"/>
      <c r="C146" s="201" t="s">
        <v>184</v>
      </c>
      <c r="D146" s="201" t="s">
        <v>126</v>
      </c>
      <c r="E146" s="202" t="s">
        <v>185</v>
      </c>
      <c r="F146" s="203" t="s">
        <v>186</v>
      </c>
      <c r="G146" s="204" t="s">
        <v>129</v>
      </c>
      <c r="H146" s="205">
        <v>23.535</v>
      </c>
      <c r="I146" s="206"/>
      <c r="J146" s="207">
        <f>ROUND(I146*H146,2)</f>
        <v>0</v>
      </c>
      <c r="K146" s="203" t="s">
        <v>130</v>
      </c>
      <c r="L146" s="45"/>
      <c r="M146" s="208" t="s">
        <v>19</v>
      </c>
      <c r="N146" s="209" t="s">
        <v>42</v>
      </c>
      <c r="O146" s="85"/>
      <c r="P146" s="210">
        <f>O146*H146</f>
        <v>0</v>
      </c>
      <c r="Q146" s="210">
        <v>0.0043800000000000002</v>
      </c>
      <c r="R146" s="210">
        <f>Q146*H146</f>
        <v>0.1030833</v>
      </c>
      <c r="S146" s="210">
        <v>0</v>
      </c>
      <c r="T146" s="21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2" t="s">
        <v>131</v>
      </c>
      <c r="AT146" s="212" t="s">
        <v>126</v>
      </c>
      <c r="AU146" s="212" t="s">
        <v>81</v>
      </c>
      <c r="AY146" s="18" t="s">
        <v>123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8" t="s">
        <v>79</v>
      </c>
      <c r="BK146" s="213">
        <f>ROUND(I146*H146,2)</f>
        <v>0</v>
      </c>
      <c r="BL146" s="18" t="s">
        <v>131</v>
      </c>
      <c r="BM146" s="212" t="s">
        <v>187</v>
      </c>
    </row>
    <row r="147" s="13" customFormat="1">
      <c r="A147" s="13"/>
      <c r="B147" s="214"/>
      <c r="C147" s="215"/>
      <c r="D147" s="216" t="s">
        <v>133</v>
      </c>
      <c r="E147" s="217" t="s">
        <v>19</v>
      </c>
      <c r="F147" s="218" t="s">
        <v>134</v>
      </c>
      <c r="G147" s="215"/>
      <c r="H147" s="217" t="s">
        <v>19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4" t="s">
        <v>133</v>
      </c>
      <c r="AU147" s="224" t="s">
        <v>81</v>
      </c>
      <c r="AV147" s="13" t="s">
        <v>79</v>
      </c>
      <c r="AW147" s="13" t="s">
        <v>33</v>
      </c>
      <c r="AX147" s="13" t="s">
        <v>71</v>
      </c>
      <c r="AY147" s="224" t="s">
        <v>123</v>
      </c>
    </row>
    <row r="148" s="13" customFormat="1">
      <c r="A148" s="13"/>
      <c r="B148" s="214"/>
      <c r="C148" s="215"/>
      <c r="D148" s="216" t="s">
        <v>133</v>
      </c>
      <c r="E148" s="217" t="s">
        <v>19</v>
      </c>
      <c r="F148" s="218" t="s">
        <v>188</v>
      </c>
      <c r="G148" s="215"/>
      <c r="H148" s="217" t="s">
        <v>19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4" t="s">
        <v>133</v>
      </c>
      <c r="AU148" s="224" t="s">
        <v>81</v>
      </c>
      <c r="AV148" s="13" t="s">
        <v>79</v>
      </c>
      <c r="AW148" s="13" t="s">
        <v>33</v>
      </c>
      <c r="AX148" s="13" t="s">
        <v>71</v>
      </c>
      <c r="AY148" s="224" t="s">
        <v>123</v>
      </c>
    </row>
    <row r="149" s="14" customFormat="1">
      <c r="A149" s="14"/>
      <c r="B149" s="225"/>
      <c r="C149" s="226"/>
      <c r="D149" s="216" t="s">
        <v>133</v>
      </c>
      <c r="E149" s="227" t="s">
        <v>19</v>
      </c>
      <c r="F149" s="228" t="s">
        <v>174</v>
      </c>
      <c r="G149" s="226"/>
      <c r="H149" s="229">
        <v>15.346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5" t="s">
        <v>133</v>
      </c>
      <c r="AU149" s="235" t="s">
        <v>81</v>
      </c>
      <c r="AV149" s="14" t="s">
        <v>81</v>
      </c>
      <c r="AW149" s="14" t="s">
        <v>33</v>
      </c>
      <c r="AX149" s="14" t="s">
        <v>71</v>
      </c>
      <c r="AY149" s="235" t="s">
        <v>123</v>
      </c>
    </row>
    <row r="150" s="14" customFormat="1">
      <c r="A150" s="14"/>
      <c r="B150" s="225"/>
      <c r="C150" s="226"/>
      <c r="D150" s="216" t="s">
        <v>133</v>
      </c>
      <c r="E150" s="227" t="s">
        <v>19</v>
      </c>
      <c r="F150" s="228" t="s">
        <v>175</v>
      </c>
      <c r="G150" s="226"/>
      <c r="H150" s="229">
        <v>16.324999999999999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5" t="s">
        <v>133</v>
      </c>
      <c r="AU150" s="235" t="s">
        <v>81</v>
      </c>
      <c r="AV150" s="14" t="s">
        <v>81</v>
      </c>
      <c r="AW150" s="14" t="s">
        <v>33</v>
      </c>
      <c r="AX150" s="14" t="s">
        <v>71</v>
      </c>
      <c r="AY150" s="235" t="s">
        <v>123</v>
      </c>
    </row>
    <row r="151" s="14" customFormat="1">
      <c r="A151" s="14"/>
      <c r="B151" s="225"/>
      <c r="C151" s="226"/>
      <c r="D151" s="216" t="s">
        <v>133</v>
      </c>
      <c r="E151" s="227" t="s">
        <v>19</v>
      </c>
      <c r="F151" s="228" t="s">
        <v>176</v>
      </c>
      <c r="G151" s="226"/>
      <c r="H151" s="229">
        <v>0.86399999999999999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5" t="s">
        <v>133</v>
      </c>
      <c r="AU151" s="235" t="s">
        <v>81</v>
      </c>
      <c r="AV151" s="14" t="s">
        <v>81</v>
      </c>
      <c r="AW151" s="14" t="s">
        <v>33</v>
      </c>
      <c r="AX151" s="14" t="s">
        <v>71</v>
      </c>
      <c r="AY151" s="235" t="s">
        <v>123</v>
      </c>
    </row>
    <row r="152" s="14" customFormat="1">
      <c r="A152" s="14"/>
      <c r="B152" s="225"/>
      <c r="C152" s="226"/>
      <c r="D152" s="216" t="s">
        <v>133</v>
      </c>
      <c r="E152" s="227" t="s">
        <v>19</v>
      </c>
      <c r="F152" s="228" t="s">
        <v>177</v>
      </c>
      <c r="G152" s="226"/>
      <c r="H152" s="229">
        <v>2.52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5" t="s">
        <v>133</v>
      </c>
      <c r="AU152" s="235" t="s">
        <v>81</v>
      </c>
      <c r="AV152" s="14" t="s">
        <v>81</v>
      </c>
      <c r="AW152" s="14" t="s">
        <v>33</v>
      </c>
      <c r="AX152" s="14" t="s">
        <v>71</v>
      </c>
      <c r="AY152" s="235" t="s">
        <v>123</v>
      </c>
    </row>
    <row r="153" s="14" customFormat="1">
      <c r="A153" s="14"/>
      <c r="B153" s="225"/>
      <c r="C153" s="226"/>
      <c r="D153" s="216" t="s">
        <v>133</v>
      </c>
      <c r="E153" s="227" t="s">
        <v>19</v>
      </c>
      <c r="F153" s="228" t="s">
        <v>178</v>
      </c>
      <c r="G153" s="226"/>
      <c r="H153" s="229">
        <v>-11.52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5" t="s">
        <v>133</v>
      </c>
      <c r="AU153" s="235" t="s">
        <v>81</v>
      </c>
      <c r="AV153" s="14" t="s">
        <v>81</v>
      </c>
      <c r="AW153" s="14" t="s">
        <v>33</v>
      </c>
      <c r="AX153" s="14" t="s">
        <v>71</v>
      </c>
      <c r="AY153" s="235" t="s">
        <v>123</v>
      </c>
    </row>
    <row r="154" s="15" customFormat="1">
      <c r="A154" s="15"/>
      <c r="B154" s="236"/>
      <c r="C154" s="237"/>
      <c r="D154" s="216" t="s">
        <v>133</v>
      </c>
      <c r="E154" s="238" t="s">
        <v>19</v>
      </c>
      <c r="F154" s="239" t="s">
        <v>137</v>
      </c>
      <c r="G154" s="237"/>
      <c r="H154" s="240">
        <v>23.535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46" t="s">
        <v>133</v>
      </c>
      <c r="AU154" s="246" t="s">
        <v>81</v>
      </c>
      <c r="AV154" s="15" t="s">
        <v>131</v>
      </c>
      <c r="AW154" s="15" t="s">
        <v>33</v>
      </c>
      <c r="AX154" s="15" t="s">
        <v>79</v>
      </c>
      <c r="AY154" s="246" t="s">
        <v>123</v>
      </c>
    </row>
    <row r="155" s="2" customFormat="1" ht="16.5" customHeight="1">
      <c r="A155" s="39"/>
      <c r="B155" s="40"/>
      <c r="C155" s="201" t="s">
        <v>189</v>
      </c>
      <c r="D155" s="201" t="s">
        <v>126</v>
      </c>
      <c r="E155" s="202" t="s">
        <v>190</v>
      </c>
      <c r="F155" s="203" t="s">
        <v>191</v>
      </c>
      <c r="G155" s="204" t="s">
        <v>129</v>
      </c>
      <c r="H155" s="205">
        <v>7.5309999999999997</v>
      </c>
      <c r="I155" s="206"/>
      <c r="J155" s="207">
        <f>ROUND(I155*H155,2)</f>
        <v>0</v>
      </c>
      <c r="K155" s="203" t="s">
        <v>130</v>
      </c>
      <c r="L155" s="45"/>
      <c r="M155" s="208" t="s">
        <v>19</v>
      </c>
      <c r="N155" s="209" t="s">
        <v>42</v>
      </c>
      <c r="O155" s="85"/>
      <c r="P155" s="210">
        <f>O155*H155</f>
        <v>0</v>
      </c>
      <c r="Q155" s="210">
        <v>0.0030000000000000001</v>
      </c>
      <c r="R155" s="210">
        <f>Q155*H155</f>
        <v>0.022592999999999998</v>
      </c>
      <c r="S155" s="210">
        <v>0</v>
      </c>
      <c r="T155" s="2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2" t="s">
        <v>131</v>
      </c>
      <c r="AT155" s="212" t="s">
        <v>126</v>
      </c>
      <c r="AU155" s="212" t="s">
        <v>81</v>
      </c>
      <c r="AY155" s="18" t="s">
        <v>123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8" t="s">
        <v>79</v>
      </c>
      <c r="BK155" s="213">
        <f>ROUND(I155*H155,2)</f>
        <v>0</v>
      </c>
      <c r="BL155" s="18" t="s">
        <v>131</v>
      </c>
      <c r="BM155" s="212" t="s">
        <v>192</v>
      </c>
    </row>
    <row r="156" s="13" customFormat="1">
      <c r="A156" s="13"/>
      <c r="B156" s="214"/>
      <c r="C156" s="215"/>
      <c r="D156" s="216" t="s">
        <v>133</v>
      </c>
      <c r="E156" s="217" t="s">
        <v>19</v>
      </c>
      <c r="F156" s="218" t="s">
        <v>134</v>
      </c>
      <c r="G156" s="215"/>
      <c r="H156" s="217" t="s">
        <v>19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4" t="s">
        <v>133</v>
      </c>
      <c r="AU156" s="224" t="s">
        <v>81</v>
      </c>
      <c r="AV156" s="13" t="s">
        <v>79</v>
      </c>
      <c r="AW156" s="13" t="s">
        <v>33</v>
      </c>
      <c r="AX156" s="13" t="s">
        <v>71</v>
      </c>
      <c r="AY156" s="224" t="s">
        <v>123</v>
      </c>
    </row>
    <row r="157" s="13" customFormat="1">
      <c r="A157" s="13"/>
      <c r="B157" s="214"/>
      <c r="C157" s="215"/>
      <c r="D157" s="216" t="s">
        <v>133</v>
      </c>
      <c r="E157" s="217" t="s">
        <v>19</v>
      </c>
      <c r="F157" s="218" t="s">
        <v>188</v>
      </c>
      <c r="G157" s="215"/>
      <c r="H157" s="217" t="s">
        <v>19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4" t="s">
        <v>133</v>
      </c>
      <c r="AU157" s="224" t="s">
        <v>81</v>
      </c>
      <c r="AV157" s="13" t="s">
        <v>79</v>
      </c>
      <c r="AW157" s="13" t="s">
        <v>33</v>
      </c>
      <c r="AX157" s="13" t="s">
        <v>71</v>
      </c>
      <c r="AY157" s="224" t="s">
        <v>123</v>
      </c>
    </row>
    <row r="158" s="14" customFormat="1">
      <c r="A158" s="14"/>
      <c r="B158" s="225"/>
      <c r="C158" s="226"/>
      <c r="D158" s="216" t="s">
        <v>133</v>
      </c>
      <c r="E158" s="227" t="s">
        <v>19</v>
      </c>
      <c r="F158" s="228" t="s">
        <v>193</v>
      </c>
      <c r="G158" s="226"/>
      <c r="H158" s="229">
        <v>1.633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5" t="s">
        <v>133</v>
      </c>
      <c r="AU158" s="235" t="s">
        <v>81</v>
      </c>
      <c r="AV158" s="14" t="s">
        <v>81</v>
      </c>
      <c r="AW158" s="14" t="s">
        <v>33</v>
      </c>
      <c r="AX158" s="14" t="s">
        <v>71</v>
      </c>
      <c r="AY158" s="235" t="s">
        <v>123</v>
      </c>
    </row>
    <row r="159" s="14" customFormat="1">
      <c r="A159" s="14"/>
      <c r="B159" s="225"/>
      <c r="C159" s="226"/>
      <c r="D159" s="216" t="s">
        <v>133</v>
      </c>
      <c r="E159" s="227" t="s">
        <v>19</v>
      </c>
      <c r="F159" s="228" t="s">
        <v>194</v>
      </c>
      <c r="G159" s="226"/>
      <c r="H159" s="229">
        <v>2.6120000000000001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5" t="s">
        <v>133</v>
      </c>
      <c r="AU159" s="235" t="s">
        <v>81</v>
      </c>
      <c r="AV159" s="14" t="s">
        <v>81</v>
      </c>
      <c r="AW159" s="14" t="s">
        <v>33</v>
      </c>
      <c r="AX159" s="14" t="s">
        <v>71</v>
      </c>
      <c r="AY159" s="235" t="s">
        <v>123</v>
      </c>
    </row>
    <row r="160" s="14" customFormat="1">
      <c r="A160" s="14"/>
      <c r="B160" s="225"/>
      <c r="C160" s="226"/>
      <c r="D160" s="216" t="s">
        <v>133</v>
      </c>
      <c r="E160" s="227" t="s">
        <v>19</v>
      </c>
      <c r="F160" s="228" t="s">
        <v>195</v>
      </c>
      <c r="G160" s="226"/>
      <c r="H160" s="229">
        <v>1.3060000000000001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5" t="s">
        <v>133</v>
      </c>
      <c r="AU160" s="235" t="s">
        <v>81</v>
      </c>
      <c r="AV160" s="14" t="s">
        <v>81</v>
      </c>
      <c r="AW160" s="14" t="s">
        <v>33</v>
      </c>
      <c r="AX160" s="14" t="s">
        <v>71</v>
      </c>
      <c r="AY160" s="235" t="s">
        <v>123</v>
      </c>
    </row>
    <row r="161" s="14" customFormat="1">
      <c r="A161" s="14"/>
      <c r="B161" s="225"/>
      <c r="C161" s="226"/>
      <c r="D161" s="216" t="s">
        <v>133</v>
      </c>
      <c r="E161" s="227" t="s">
        <v>19</v>
      </c>
      <c r="F161" s="228" t="s">
        <v>196</v>
      </c>
      <c r="G161" s="226"/>
      <c r="H161" s="229">
        <v>1.98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5" t="s">
        <v>133</v>
      </c>
      <c r="AU161" s="235" t="s">
        <v>81</v>
      </c>
      <c r="AV161" s="14" t="s">
        <v>81</v>
      </c>
      <c r="AW161" s="14" t="s">
        <v>33</v>
      </c>
      <c r="AX161" s="14" t="s">
        <v>71</v>
      </c>
      <c r="AY161" s="235" t="s">
        <v>123</v>
      </c>
    </row>
    <row r="162" s="15" customFormat="1">
      <c r="A162" s="15"/>
      <c r="B162" s="236"/>
      <c r="C162" s="237"/>
      <c r="D162" s="216" t="s">
        <v>133</v>
      </c>
      <c r="E162" s="238" t="s">
        <v>19</v>
      </c>
      <c r="F162" s="239" t="s">
        <v>137</v>
      </c>
      <c r="G162" s="237"/>
      <c r="H162" s="240">
        <v>7.5310000000000006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6" t="s">
        <v>133</v>
      </c>
      <c r="AU162" s="246" t="s">
        <v>81</v>
      </c>
      <c r="AV162" s="15" t="s">
        <v>131</v>
      </c>
      <c r="AW162" s="15" t="s">
        <v>33</v>
      </c>
      <c r="AX162" s="15" t="s">
        <v>79</v>
      </c>
      <c r="AY162" s="246" t="s">
        <v>123</v>
      </c>
    </row>
    <row r="163" s="2" customFormat="1">
      <c r="A163" s="39"/>
      <c r="B163" s="40"/>
      <c r="C163" s="201" t="s">
        <v>197</v>
      </c>
      <c r="D163" s="201" t="s">
        <v>126</v>
      </c>
      <c r="E163" s="202" t="s">
        <v>198</v>
      </c>
      <c r="F163" s="203" t="s">
        <v>199</v>
      </c>
      <c r="G163" s="204" t="s">
        <v>129</v>
      </c>
      <c r="H163" s="205">
        <v>17.555</v>
      </c>
      <c r="I163" s="206"/>
      <c r="J163" s="207">
        <f>ROUND(I163*H163,2)</f>
        <v>0</v>
      </c>
      <c r="K163" s="203" t="s">
        <v>130</v>
      </c>
      <c r="L163" s="45"/>
      <c r="M163" s="208" t="s">
        <v>19</v>
      </c>
      <c r="N163" s="209" t="s">
        <v>42</v>
      </c>
      <c r="O163" s="85"/>
      <c r="P163" s="210">
        <f>O163*H163</f>
        <v>0</v>
      </c>
      <c r="Q163" s="210">
        <v>0.01575</v>
      </c>
      <c r="R163" s="210">
        <f>Q163*H163</f>
        <v>0.27649125000000002</v>
      </c>
      <c r="S163" s="210">
        <v>0</v>
      </c>
      <c r="T163" s="21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2" t="s">
        <v>131</v>
      </c>
      <c r="AT163" s="212" t="s">
        <v>126</v>
      </c>
      <c r="AU163" s="212" t="s">
        <v>81</v>
      </c>
      <c r="AY163" s="18" t="s">
        <v>123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8" t="s">
        <v>79</v>
      </c>
      <c r="BK163" s="213">
        <f>ROUND(I163*H163,2)</f>
        <v>0</v>
      </c>
      <c r="BL163" s="18" t="s">
        <v>131</v>
      </c>
      <c r="BM163" s="212" t="s">
        <v>200</v>
      </c>
    </row>
    <row r="164" s="13" customFormat="1">
      <c r="A164" s="13"/>
      <c r="B164" s="214"/>
      <c r="C164" s="215"/>
      <c r="D164" s="216" t="s">
        <v>133</v>
      </c>
      <c r="E164" s="217" t="s">
        <v>19</v>
      </c>
      <c r="F164" s="218" t="s">
        <v>134</v>
      </c>
      <c r="G164" s="215"/>
      <c r="H164" s="217" t="s">
        <v>19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4" t="s">
        <v>133</v>
      </c>
      <c r="AU164" s="224" t="s">
        <v>81</v>
      </c>
      <c r="AV164" s="13" t="s">
        <v>79</v>
      </c>
      <c r="AW164" s="13" t="s">
        <v>33</v>
      </c>
      <c r="AX164" s="13" t="s">
        <v>71</v>
      </c>
      <c r="AY164" s="224" t="s">
        <v>123</v>
      </c>
    </row>
    <row r="165" s="14" customFormat="1">
      <c r="A165" s="14"/>
      <c r="B165" s="225"/>
      <c r="C165" s="226"/>
      <c r="D165" s="216" t="s">
        <v>133</v>
      </c>
      <c r="E165" s="227" t="s">
        <v>19</v>
      </c>
      <c r="F165" s="228" t="s">
        <v>179</v>
      </c>
      <c r="G165" s="226"/>
      <c r="H165" s="229">
        <v>10.699999999999999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5" t="s">
        <v>133</v>
      </c>
      <c r="AU165" s="235" t="s">
        <v>81</v>
      </c>
      <c r="AV165" s="14" t="s">
        <v>81</v>
      </c>
      <c r="AW165" s="14" t="s">
        <v>33</v>
      </c>
      <c r="AX165" s="14" t="s">
        <v>71</v>
      </c>
      <c r="AY165" s="235" t="s">
        <v>123</v>
      </c>
    </row>
    <row r="166" s="14" customFormat="1">
      <c r="A166" s="14"/>
      <c r="B166" s="225"/>
      <c r="C166" s="226"/>
      <c r="D166" s="216" t="s">
        <v>133</v>
      </c>
      <c r="E166" s="227" t="s">
        <v>19</v>
      </c>
      <c r="F166" s="228" t="s">
        <v>180</v>
      </c>
      <c r="G166" s="226"/>
      <c r="H166" s="229">
        <v>2.9569999999999999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5" t="s">
        <v>133</v>
      </c>
      <c r="AU166" s="235" t="s">
        <v>81</v>
      </c>
      <c r="AV166" s="14" t="s">
        <v>81</v>
      </c>
      <c r="AW166" s="14" t="s">
        <v>33</v>
      </c>
      <c r="AX166" s="14" t="s">
        <v>71</v>
      </c>
      <c r="AY166" s="235" t="s">
        <v>123</v>
      </c>
    </row>
    <row r="167" s="14" customFormat="1">
      <c r="A167" s="14"/>
      <c r="B167" s="225"/>
      <c r="C167" s="226"/>
      <c r="D167" s="216" t="s">
        <v>133</v>
      </c>
      <c r="E167" s="227" t="s">
        <v>19</v>
      </c>
      <c r="F167" s="228" t="s">
        <v>181</v>
      </c>
      <c r="G167" s="226"/>
      <c r="H167" s="229">
        <v>3.1019999999999999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5" t="s">
        <v>133</v>
      </c>
      <c r="AU167" s="235" t="s">
        <v>81</v>
      </c>
      <c r="AV167" s="14" t="s">
        <v>81</v>
      </c>
      <c r="AW167" s="14" t="s">
        <v>33</v>
      </c>
      <c r="AX167" s="14" t="s">
        <v>71</v>
      </c>
      <c r="AY167" s="235" t="s">
        <v>123</v>
      </c>
    </row>
    <row r="168" s="14" customFormat="1">
      <c r="A168" s="14"/>
      <c r="B168" s="225"/>
      <c r="C168" s="226"/>
      <c r="D168" s="216" t="s">
        <v>133</v>
      </c>
      <c r="E168" s="227" t="s">
        <v>19</v>
      </c>
      <c r="F168" s="228" t="s">
        <v>182</v>
      </c>
      <c r="G168" s="226"/>
      <c r="H168" s="229">
        <v>-2.6539999999999999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5" t="s">
        <v>133</v>
      </c>
      <c r="AU168" s="235" t="s">
        <v>81</v>
      </c>
      <c r="AV168" s="14" t="s">
        <v>81</v>
      </c>
      <c r="AW168" s="14" t="s">
        <v>33</v>
      </c>
      <c r="AX168" s="14" t="s">
        <v>71</v>
      </c>
      <c r="AY168" s="235" t="s">
        <v>123</v>
      </c>
    </row>
    <row r="169" s="14" customFormat="1">
      <c r="A169" s="14"/>
      <c r="B169" s="225"/>
      <c r="C169" s="226"/>
      <c r="D169" s="216" t="s">
        <v>133</v>
      </c>
      <c r="E169" s="227" t="s">
        <v>19</v>
      </c>
      <c r="F169" s="228" t="s">
        <v>196</v>
      </c>
      <c r="G169" s="226"/>
      <c r="H169" s="229">
        <v>1.98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5" t="s">
        <v>133</v>
      </c>
      <c r="AU169" s="235" t="s">
        <v>81</v>
      </c>
      <c r="AV169" s="14" t="s">
        <v>81</v>
      </c>
      <c r="AW169" s="14" t="s">
        <v>33</v>
      </c>
      <c r="AX169" s="14" t="s">
        <v>71</v>
      </c>
      <c r="AY169" s="235" t="s">
        <v>123</v>
      </c>
    </row>
    <row r="170" s="14" customFormat="1">
      <c r="A170" s="14"/>
      <c r="B170" s="225"/>
      <c r="C170" s="226"/>
      <c r="D170" s="216" t="s">
        <v>133</v>
      </c>
      <c r="E170" s="227" t="s">
        <v>19</v>
      </c>
      <c r="F170" s="228" t="s">
        <v>201</v>
      </c>
      <c r="G170" s="226"/>
      <c r="H170" s="229">
        <v>1.47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5" t="s">
        <v>133</v>
      </c>
      <c r="AU170" s="235" t="s">
        <v>81</v>
      </c>
      <c r="AV170" s="14" t="s">
        <v>81</v>
      </c>
      <c r="AW170" s="14" t="s">
        <v>33</v>
      </c>
      <c r="AX170" s="14" t="s">
        <v>71</v>
      </c>
      <c r="AY170" s="235" t="s">
        <v>123</v>
      </c>
    </row>
    <row r="171" s="15" customFormat="1">
      <c r="A171" s="15"/>
      <c r="B171" s="236"/>
      <c r="C171" s="237"/>
      <c r="D171" s="216" t="s">
        <v>133</v>
      </c>
      <c r="E171" s="238" t="s">
        <v>19</v>
      </c>
      <c r="F171" s="239" t="s">
        <v>137</v>
      </c>
      <c r="G171" s="237"/>
      <c r="H171" s="240">
        <v>17.555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46" t="s">
        <v>133</v>
      </c>
      <c r="AU171" s="246" t="s">
        <v>81</v>
      </c>
      <c r="AV171" s="15" t="s">
        <v>131</v>
      </c>
      <c r="AW171" s="15" t="s">
        <v>33</v>
      </c>
      <c r="AX171" s="15" t="s">
        <v>79</v>
      </c>
      <c r="AY171" s="246" t="s">
        <v>123</v>
      </c>
    </row>
    <row r="172" s="2" customFormat="1">
      <c r="A172" s="39"/>
      <c r="B172" s="40"/>
      <c r="C172" s="201" t="s">
        <v>202</v>
      </c>
      <c r="D172" s="201" t="s">
        <v>126</v>
      </c>
      <c r="E172" s="202" t="s">
        <v>203</v>
      </c>
      <c r="F172" s="203" t="s">
        <v>204</v>
      </c>
      <c r="G172" s="204" t="s">
        <v>129</v>
      </c>
      <c r="H172" s="205">
        <v>6.8449999999999998</v>
      </c>
      <c r="I172" s="206"/>
      <c r="J172" s="207">
        <f>ROUND(I172*H172,2)</f>
        <v>0</v>
      </c>
      <c r="K172" s="203" t="s">
        <v>130</v>
      </c>
      <c r="L172" s="45"/>
      <c r="M172" s="208" t="s">
        <v>19</v>
      </c>
      <c r="N172" s="209" t="s">
        <v>42</v>
      </c>
      <c r="O172" s="85"/>
      <c r="P172" s="210">
        <f>O172*H172</f>
        <v>0</v>
      </c>
      <c r="Q172" s="210">
        <v>0.017000000000000001</v>
      </c>
      <c r="R172" s="210">
        <f>Q172*H172</f>
        <v>0.11636500000000001</v>
      </c>
      <c r="S172" s="210">
        <v>0</v>
      </c>
      <c r="T172" s="21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2" t="s">
        <v>131</v>
      </c>
      <c r="AT172" s="212" t="s">
        <v>126</v>
      </c>
      <c r="AU172" s="212" t="s">
        <v>81</v>
      </c>
      <c r="AY172" s="18" t="s">
        <v>123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8" t="s">
        <v>79</v>
      </c>
      <c r="BK172" s="213">
        <f>ROUND(I172*H172,2)</f>
        <v>0</v>
      </c>
      <c r="BL172" s="18" t="s">
        <v>131</v>
      </c>
      <c r="BM172" s="212" t="s">
        <v>205</v>
      </c>
    </row>
    <row r="173" s="13" customFormat="1">
      <c r="A173" s="13"/>
      <c r="B173" s="214"/>
      <c r="C173" s="215"/>
      <c r="D173" s="216" t="s">
        <v>133</v>
      </c>
      <c r="E173" s="217" t="s">
        <v>19</v>
      </c>
      <c r="F173" s="218" t="s">
        <v>134</v>
      </c>
      <c r="G173" s="215"/>
      <c r="H173" s="217" t="s">
        <v>19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4" t="s">
        <v>133</v>
      </c>
      <c r="AU173" s="224" t="s">
        <v>81</v>
      </c>
      <c r="AV173" s="13" t="s">
        <v>79</v>
      </c>
      <c r="AW173" s="13" t="s">
        <v>33</v>
      </c>
      <c r="AX173" s="13" t="s">
        <v>71</v>
      </c>
      <c r="AY173" s="224" t="s">
        <v>123</v>
      </c>
    </row>
    <row r="174" s="14" customFormat="1">
      <c r="A174" s="14"/>
      <c r="B174" s="225"/>
      <c r="C174" s="226"/>
      <c r="D174" s="216" t="s">
        <v>133</v>
      </c>
      <c r="E174" s="227" t="s">
        <v>19</v>
      </c>
      <c r="F174" s="228" t="s">
        <v>206</v>
      </c>
      <c r="G174" s="226"/>
      <c r="H174" s="229">
        <v>1.5289999999999999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133</v>
      </c>
      <c r="AU174" s="235" t="s">
        <v>81</v>
      </c>
      <c r="AV174" s="14" t="s">
        <v>81</v>
      </c>
      <c r="AW174" s="14" t="s">
        <v>33</v>
      </c>
      <c r="AX174" s="14" t="s">
        <v>71</v>
      </c>
      <c r="AY174" s="235" t="s">
        <v>123</v>
      </c>
    </row>
    <row r="175" s="14" customFormat="1">
      <c r="A175" s="14"/>
      <c r="B175" s="225"/>
      <c r="C175" s="226"/>
      <c r="D175" s="216" t="s">
        <v>133</v>
      </c>
      <c r="E175" s="227" t="s">
        <v>19</v>
      </c>
      <c r="F175" s="228" t="s">
        <v>207</v>
      </c>
      <c r="G175" s="226"/>
      <c r="H175" s="229">
        <v>7.9699999999999998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5" t="s">
        <v>133</v>
      </c>
      <c r="AU175" s="235" t="s">
        <v>81</v>
      </c>
      <c r="AV175" s="14" t="s">
        <v>81</v>
      </c>
      <c r="AW175" s="14" t="s">
        <v>33</v>
      </c>
      <c r="AX175" s="14" t="s">
        <v>71</v>
      </c>
      <c r="AY175" s="235" t="s">
        <v>123</v>
      </c>
    </row>
    <row r="176" s="14" customFormat="1">
      <c r="A176" s="14"/>
      <c r="B176" s="225"/>
      <c r="C176" s="226"/>
      <c r="D176" s="216" t="s">
        <v>133</v>
      </c>
      <c r="E176" s="227" t="s">
        <v>19</v>
      </c>
      <c r="F176" s="228" t="s">
        <v>182</v>
      </c>
      <c r="G176" s="226"/>
      <c r="H176" s="229">
        <v>-2.6539999999999999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5" t="s">
        <v>133</v>
      </c>
      <c r="AU176" s="235" t="s">
        <v>81</v>
      </c>
      <c r="AV176" s="14" t="s">
        <v>81</v>
      </c>
      <c r="AW176" s="14" t="s">
        <v>33</v>
      </c>
      <c r="AX176" s="14" t="s">
        <v>71</v>
      </c>
      <c r="AY176" s="235" t="s">
        <v>123</v>
      </c>
    </row>
    <row r="177" s="15" customFormat="1">
      <c r="A177" s="15"/>
      <c r="B177" s="236"/>
      <c r="C177" s="237"/>
      <c r="D177" s="216" t="s">
        <v>133</v>
      </c>
      <c r="E177" s="238" t="s">
        <v>19</v>
      </c>
      <c r="F177" s="239" t="s">
        <v>137</v>
      </c>
      <c r="G177" s="237"/>
      <c r="H177" s="240">
        <v>6.8449999999999989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46" t="s">
        <v>133</v>
      </c>
      <c r="AU177" s="246" t="s">
        <v>81</v>
      </c>
      <c r="AV177" s="15" t="s">
        <v>131</v>
      </c>
      <c r="AW177" s="15" t="s">
        <v>33</v>
      </c>
      <c r="AX177" s="15" t="s">
        <v>79</v>
      </c>
      <c r="AY177" s="246" t="s">
        <v>123</v>
      </c>
    </row>
    <row r="178" s="2" customFormat="1" ht="21.75" customHeight="1">
      <c r="A178" s="39"/>
      <c r="B178" s="40"/>
      <c r="C178" s="201" t="s">
        <v>208</v>
      </c>
      <c r="D178" s="201" t="s">
        <v>126</v>
      </c>
      <c r="E178" s="202" t="s">
        <v>209</v>
      </c>
      <c r="F178" s="203" t="s">
        <v>210</v>
      </c>
      <c r="G178" s="204" t="s">
        <v>129</v>
      </c>
      <c r="H178" s="205">
        <v>54.329999999999998</v>
      </c>
      <c r="I178" s="206"/>
      <c r="J178" s="207">
        <f>ROUND(I178*H178,2)</f>
        <v>0</v>
      </c>
      <c r="K178" s="203" t="s">
        <v>130</v>
      </c>
      <c r="L178" s="45"/>
      <c r="M178" s="208" t="s">
        <v>19</v>
      </c>
      <c r="N178" s="209" t="s">
        <v>42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2" t="s">
        <v>131</v>
      </c>
      <c r="AT178" s="212" t="s">
        <v>126</v>
      </c>
      <c r="AU178" s="212" t="s">
        <v>81</v>
      </c>
      <c r="AY178" s="18" t="s">
        <v>123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8" t="s">
        <v>79</v>
      </c>
      <c r="BK178" s="213">
        <f>ROUND(I178*H178,2)</f>
        <v>0</v>
      </c>
      <c r="BL178" s="18" t="s">
        <v>131</v>
      </c>
      <c r="BM178" s="212" t="s">
        <v>211</v>
      </c>
    </row>
    <row r="179" s="14" customFormat="1">
      <c r="A179" s="14"/>
      <c r="B179" s="225"/>
      <c r="C179" s="226"/>
      <c r="D179" s="216" t="s">
        <v>133</v>
      </c>
      <c r="E179" s="227" t="s">
        <v>19</v>
      </c>
      <c r="F179" s="228" t="s">
        <v>212</v>
      </c>
      <c r="G179" s="226"/>
      <c r="H179" s="229">
        <v>33.270000000000003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5" t="s">
        <v>133</v>
      </c>
      <c r="AU179" s="235" t="s">
        <v>81</v>
      </c>
      <c r="AV179" s="14" t="s">
        <v>81</v>
      </c>
      <c r="AW179" s="14" t="s">
        <v>33</v>
      </c>
      <c r="AX179" s="14" t="s">
        <v>71</v>
      </c>
      <c r="AY179" s="235" t="s">
        <v>123</v>
      </c>
    </row>
    <row r="180" s="14" customFormat="1">
      <c r="A180" s="14"/>
      <c r="B180" s="225"/>
      <c r="C180" s="226"/>
      <c r="D180" s="216" t="s">
        <v>133</v>
      </c>
      <c r="E180" s="227" t="s">
        <v>19</v>
      </c>
      <c r="F180" s="228" t="s">
        <v>213</v>
      </c>
      <c r="G180" s="226"/>
      <c r="H180" s="229">
        <v>13.060000000000001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5" t="s">
        <v>133</v>
      </c>
      <c r="AU180" s="235" t="s">
        <v>81</v>
      </c>
      <c r="AV180" s="14" t="s">
        <v>81</v>
      </c>
      <c r="AW180" s="14" t="s">
        <v>33</v>
      </c>
      <c r="AX180" s="14" t="s">
        <v>71</v>
      </c>
      <c r="AY180" s="235" t="s">
        <v>123</v>
      </c>
    </row>
    <row r="181" s="14" customFormat="1">
      <c r="A181" s="14"/>
      <c r="B181" s="225"/>
      <c r="C181" s="226"/>
      <c r="D181" s="216" t="s">
        <v>133</v>
      </c>
      <c r="E181" s="227" t="s">
        <v>19</v>
      </c>
      <c r="F181" s="228" t="s">
        <v>214</v>
      </c>
      <c r="G181" s="226"/>
      <c r="H181" s="229">
        <v>8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5" t="s">
        <v>133</v>
      </c>
      <c r="AU181" s="235" t="s">
        <v>81</v>
      </c>
      <c r="AV181" s="14" t="s">
        <v>81</v>
      </c>
      <c r="AW181" s="14" t="s">
        <v>33</v>
      </c>
      <c r="AX181" s="14" t="s">
        <v>71</v>
      </c>
      <c r="AY181" s="235" t="s">
        <v>123</v>
      </c>
    </row>
    <row r="182" s="15" customFormat="1">
      <c r="A182" s="15"/>
      <c r="B182" s="236"/>
      <c r="C182" s="237"/>
      <c r="D182" s="216" t="s">
        <v>133</v>
      </c>
      <c r="E182" s="238" t="s">
        <v>19</v>
      </c>
      <c r="F182" s="239" t="s">
        <v>137</v>
      </c>
      <c r="G182" s="237"/>
      <c r="H182" s="240">
        <v>54.330000000000005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46" t="s">
        <v>133</v>
      </c>
      <c r="AU182" s="246" t="s">
        <v>81</v>
      </c>
      <c r="AV182" s="15" t="s">
        <v>131</v>
      </c>
      <c r="AW182" s="15" t="s">
        <v>33</v>
      </c>
      <c r="AX182" s="15" t="s">
        <v>79</v>
      </c>
      <c r="AY182" s="246" t="s">
        <v>123</v>
      </c>
    </row>
    <row r="183" s="2" customFormat="1">
      <c r="A183" s="39"/>
      <c r="B183" s="40"/>
      <c r="C183" s="201" t="s">
        <v>215</v>
      </c>
      <c r="D183" s="201" t="s">
        <v>126</v>
      </c>
      <c r="E183" s="202" t="s">
        <v>216</v>
      </c>
      <c r="F183" s="203" t="s">
        <v>217</v>
      </c>
      <c r="G183" s="204" t="s">
        <v>151</v>
      </c>
      <c r="H183" s="205">
        <v>0.104</v>
      </c>
      <c r="I183" s="206"/>
      <c r="J183" s="207">
        <f>ROUND(I183*H183,2)</f>
        <v>0</v>
      </c>
      <c r="K183" s="203" t="s">
        <v>130</v>
      </c>
      <c r="L183" s="45"/>
      <c r="M183" s="208" t="s">
        <v>19</v>
      </c>
      <c r="N183" s="209" t="s">
        <v>42</v>
      </c>
      <c r="O183" s="85"/>
      <c r="P183" s="210">
        <f>O183*H183</f>
        <v>0</v>
      </c>
      <c r="Q183" s="210">
        <v>2.2563399999999998</v>
      </c>
      <c r="R183" s="210">
        <f>Q183*H183</f>
        <v>0.23465935999999996</v>
      </c>
      <c r="S183" s="210">
        <v>0</v>
      </c>
      <c r="T183" s="21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2" t="s">
        <v>131</v>
      </c>
      <c r="AT183" s="212" t="s">
        <v>126</v>
      </c>
      <c r="AU183" s="212" t="s">
        <v>81</v>
      </c>
      <c r="AY183" s="18" t="s">
        <v>123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8" t="s">
        <v>79</v>
      </c>
      <c r="BK183" s="213">
        <f>ROUND(I183*H183,2)</f>
        <v>0</v>
      </c>
      <c r="BL183" s="18" t="s">
        <v>131</v>
      </c>
      <c r="BM183" s="212" t="s">
        <v>218</v>
      </c>
    </row>
    <row r="184" s="13" customFormat="1">
      <c r="A184" s="13"/>
      <c r="B184" s="214"/>
      <c r="C184" s="215"/>
      <c r="D184" s="216" t="s">
        <v>133</v>
      </c>
      <c r="E184" s="217" t="s">
        <v>19</v>
      </c>
      <c r="F184" s="218" t="s">
        <v>219</v>
      </c>
      <c r="G184" s="215"/>
      <c r="H184" s="217" t="s">
        <v>19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4" t="s">
        <v>133</v>
      </c>
      <c r="AU184" s="224" t="s">
        <v>81</v>
      </c>
      <c r="AV184" s="13" t="s">
        <v>79</v>
      </c>
      <c r="AW184" s="13" t="s">
        <v>33</v>
      </c>
      <c r="AX184" s="13" t="s">
        <v>71</v>
      </c>
      <c r="AY184" s="224" t="s">
        <v>123</v>
      </c>
    </row>
    <row r="185" s="13" customFormat="1">
      <c r="A185" s="13"/>
      <c r="B185" s="214"/>
      <c r="C185" s="215"/>
      <c r="D185" s="216" t="s">
        <v>133</v>
      </c>
      <c r="E185" s="217" t="s">
        <v>19</v>
      </c>
      <c r="F185" s="218" t="s">
        <v>220</v>
      </c>
      <c r="G185" s="215"/>
      <c r="H185" s="217" t="s">
        <v>19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4" t="s">
        <v>133</v>
      </c>
      <c r="AU185" s="224" t="s">
        <v>81</v>
      </c>
      <c r="AV185" s="13" t="s">
        <v>79</v>
      </c>
      <c r="AW185" s="13" t="s">
        <v>33</v>
      </c>
      <c r="AX185" s="13" t="s">
        <v>71</v>
      </c>
      <c r="AY185" s="224" t="s">
        <v>123</v>
      </c>
    </row>
    <row r="186" s="14" customFormat="1">
      <c r="A186" s="14"/>
      <c r="B186" s="225"/>
      <c r="C186" s="226"/>
      <c r="D186" s="216" t="s">
        <v>133</v>
      </c>
      <c r="E186" s="227" t="s">
        <v>19</v>
      </c>
      <c r="F186" s="228" t="s">
        <v>221</v>
      </c>
      <c r="G186" s="226"/>
      <c r="H186" s="229">
        <v>0.104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5" t="s">
        <v>133</v>
      </c>
      <c r="AU186" s="235" t="s">
        <v>81</v>
      </c>
      <c r="AV186" s="14" t="s">
        <v>81</v>
      </c>
      <c r="AW186" s="14" t="s">
        <v>33</v>
      </c>
      <c r="AX186" s="14" t="s">
        <v>71</v>
      </c>
      <c r="AY186" s="235" t="s">
        <v>123</v>
      </c>
    </row>
    <row r="187" s="15" customFormat="1">
      <c r="A187" s="15"/>
      <c r="B187" s="236"/>
      <c r="C187" s="237"/>
      <c r="D187" s="216" t="s">
        <v>133</v>
      </c>
      <c r="E187" s="238" t="s">
        <v>19</v>
      </c>
      <c r="F187" s="239" t="s">
        <v>137</v>
      </c>
      <c r="G187" s="237"/>
      <c r="H187" s="240">
        <v>0.104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46" t="s">
        <v>133</v>
      </c>
      <c r="AU187" s="246" t="s">
        <v>81</v>
      </c>
      <c r="AV187" s="15" t="s">
        <v>131</v>
      </c>
      <c r="AW187" s="15" t="s">
        <v>33</v>
      </c>
      <c r="AX187" s="15" t="s">
        <v>79</v>
      </c>
      <c r="AY187" s="246" t="s">
        <v>123</v>
      </c>
    </row>
    <row r="188" s="12" customFormat="1" ht="22.8" customHeight="1">
      <c r="A188" s="12"/>
      <c r="B188" s="185"/>
      <c r="C188" s="186"/>
      <c r="D188" s="187" t="s">
        <v>70</v>
      </c>
      <c r="E188" s="199" t="s">
        <v>184</v>
      </c>
      <c r="F188" s="199" t="s">
        <v>222</v>
      </c>
      <c r="G188" s="186"/>
      <c r="H188" s="186"/>
      <c r="I188" s="189"/>
      <c r="J188" s="200">
        <f>BK188</f>
        <v>0</v>
      </c>
      <c r="K188" s="186"/>
      <c r="L188" s="191"/>
      <c r="M188" s="192"/>
      <c r="N188" s="193"/>
      <c r="O188" s="193"/>
      <c r="P188" s="194">
        <f>SUM(P189:P227)</f>
        <v>0</v>
      </c>
      <c r="Q188" s="193"/>
      <c r="R188" s="194">
        <f>SUM(R189:R227)</f>
        <v>0.0055830599999999999</v>
      </c>
      <c r="S188" s="193"/>
      <c r="T188" s="195">
        <f>SUM(T189:T227)</f>
        <v>5.992826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6" t="s">
        <v>79</v>
      </c>
      <c r="AT188" s="197" t="s">
        <v>70</v>
      </c>
      <c r="AU188" s="197" t="s">
        <v>79</v>
      </c>
      <c r="AY188" s="196" t="s">
        <v>123</v>
      </c>
      <c r="BK188" s="198">
        <f>SUM(BK189:BK227)</f>
        <v>0</v>
      </c>
    </row>
    <row r="189" s="2" customFormat="1">
      <c r="A189" s="39"/>
      <c r="B189" s="40"/>
      <c r="C189" s="201" t="s">
        <v>8</v>
      </c>
      <c r="D189" s="201" t="s">
        <v>126</v>
      </c>
      <c r="E189" s="202" t="s">
        <v>223</v>
      </c>
      <c r="F189" s="203" t="s">
        <v>224</v>
      </c>
      <c r="G189" s="204" t="s">
        <v>129</v>
      </c>
      <c r="H189" s="205">
        <v>26.585999999999999</v>
      </c>
      <c r="I189" s="206"/>
      <c r="J189" s="207">
        <f>ROUND(I189*H189,2)</f>
        <v>0</v>
      </c>
      <c r="K189" s="203" t="s">
        <v>130</v>
      </c>
      <c r="L189" s="45"/>
      <c r="M189" s="208" t="s">
        <v>19</v>
      </c>
      <c r="N189" s="209" t="s">
        <v>42</v>
      </c>
      <c r="O189" s="85"/>
      <c r="P189" s="210">
        <f>O189*H189</f>
        <v>0</v>
      </c>
      <c r="Q189" s="210">
        <v>0.00021000000000000001</v>
      </c>
      <c r="R189" s="210">
        <f>Q189*H189</f>
        <v>0.0055830599999999999</v>
      </c>
      <c r="S189" s="210">
        <v>0</v>
      </c>
      <c r="T189" s="21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2" t="s">
        <v>131</v>
      </c>
      <c r="AT189" s="212" t="s">
        <v>126</v>
      </c>
      <c r="AU189" s="212" t="s">
        <v>81</v>
      </c>
      <c r="AY189" s="18" t="s">
        <v>123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8" t="s">
        <v>79</v>
      </c>
      <c r="BK189" s="213">
        <f>ROUND(I189*H189,2)</f>
        <v>0</v>
      </c>
      <c r="BL189" s="18" t="s">
        <v>131</v>
      </c>
      <c r="BM189" s="212" t="s">
        <v>225</v>
      </c>
    </row>
    <row r="190" s="14" customFormat="1">
      <c r="A190" s="14"/>
      <c r="B190" s="225"/>
      <c r="C190" s="226"/>
      <c r="D190" s="216" t="s">
        <v>133</v>
      </c>
      <c r="E190" s="227" t="s">
        <v>19</v>
      </c>
      <c r="F190" s="228" t="s">
        <v>226</v>
      </c>
      <c r="G190" s="226"/>
      <c r="H190" s="229">
        <v>15.672000000000001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5" t="s">
        <v>133</v>
      </c>
      <c r="AU190" s="235" t="s">
        <v>81</v>
      </c>
      <c r="AV190" s="14" t="s">
        <v>81</v>
      </c>
      <c r="AW190" s="14" t="s">
        <v>33</v>
      </c>
      <c r="AX190" s="14" t="s">
        <v>71</v>
      </c>
      <c r="AY190" s="235" t="s">
        <v>123</v>
      </c>
    </row>
    <row r="191" s="14" customFormat="1">
      <c r="A191" s="14"/>
      <c r="B191" s="225"/>
      <c r="C191" s="226"/>
      <c r="D191" s="216" t="s">
        <v>133</v>
      </c>
      <c r="E191" s="227" t="s">
        <v>19</v>
      </c>
      <c r="F191" s="228" t="s">
        <v>227</v>
      </c>
      <c r="G191" s="226"/>
      <c r="H191" s="229">
        <v>6.1139999999999999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5" t="s">
        <v>133</v>
      </c>
      <c r="AU191" s="235" t="s">
        <v>81</v>
      </c>
      <c r="AV191" s="14" t="s">
        <v>81</v>
      </c>
      <c r="AW191" s="14" t="s">
        <v>33</v>
      </c>
      <c r="AX191" s="14" t="s">
        <v>71</v>
      </c>
      <c r="AY191" s="235" t="s">
        <v>123</v>
      </c>
    </row>
    <row r="192" s="14" customFormat="1">
      <c r="A192" s="14"/>
      <c r="B192" s="225"/>
      <c r="C192" s="226"/>
      <c r="D192" s="216" t="s">
        <v>133</v>
      </c>
      <c r="E192" s="227" t="s">
        <v>19</v>
      </c>
      <c r="F192" s="228" t="s">
        <v>228</v>
      </c>
      <c r="G192" s="226"/>
      <c r="H192" s="229">
        <v>4.7999999999999998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133</v>
      </c>
      <c r="AU192" s="235" t="s">
        <v>81</v>
      </c>
      <c r="AV192" s="14" t="s">
        <v>81</v>
      </c>
      <c r="AW192" s="14" t="s">
        <v>33</v>
      </c>
      <c r="AX192" s="14" t="s">
        <v>71</v>
      </c>
      <c r="AY192" s="235" t="s">
        <v>123</v>
      </c>
    </row>
    <row r="193" s="15" customFormat="1">
      <c r="A193" s="15"/>
      <c r="B193" s="236"/>
      <c r="C193" s="237"/>
      <c r="D193" s="216" t="s">
        <v>133</v>
      </c>
      <c r="E193" s="238" t="s">
        <v>19</v>
      </c>
      <c r="F193" s="239" t="s">
        <v>137</v>
      </c>
      <c r="G193" s="237"/>
      <c r="H193" s="240">
        <v>26.586000000000002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46" t="s">
        <v>133</v>
      </c>
      <c r="AU193" s="246" t="s">
        <v>81</v>
      </c>
      <c r="AV193" s="15" t="s">
        <v>131</v>
      </c>
      <c r="AW193" s="15" t="s">
        <v>33</v>
      </c>
      <c r="AX193" s="15" t="s">
        <v>79</v>
      </c>
      <c r="AY193" s="246" t="s">
        <v>123</v>
      </c>
    </row>
    <row r="194" s="2" customFormat="1" ht="16.5" customHeight="1">
      <c r="A194" s="39"/>
      <c r="B194" s="40"/>
      <c r="C194" s="201" t="s">
        <v>229</v>
      </c>
      <c r="D194" s="201" t="s">
        <v>126</v>
      </c>
      <c r="E194" s="202" t="s">
        <v>230</v>
      </c>
      <c r="F194" s="203" t="s">
        <v>231</v>
      </c>
      <c r="G194" s="204" t="s">
        <v>129</v>
      </c>
      <c r="H194" s="205">
        <v>54.329999999999998</v>
      </c>
      <c r="I194" s="206"/>
      <c r="J194" s="207">
        <f>ROUND(I194*H194,2)</f>
        <v>0</v>
      </c>
      <c r="K194" s="203" t="s">
        <v>130</v>
      </c>
      <c r="L194" s="45"/>
      <c r="M194" s="208" t="s">
        <v>19</v>
      </c>
      <c r="N194" s="209" t="s">
        <v>42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2" t="s">
        <v>131</v>
      </c>
      <c r="AT194" s="212" t="s">
        <v>126</v>
      </c>
      <c r="AU194" s="212" t="s">
        <v>81</v>
      </c>
      <c r="AY194" s="18" t="s">
        <v>123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8" t="s">
        <v>79</v>
      </c>
      <c r="BK194" s="213">
        <f>ROUND(I194*H194,2)</f>
        <v>0</v>
      </c>
      <c r="BL194" s="18" t="s">
        <v>131</v>
      </c>
      <c r="BM194" s="212" t="s">
        <v>232</v>
      </c>
    </row>
    <row r="195" s="14" customFormat="1">
      <c r="A195" s="14"/>
      <c r="B195" s="225"/>
      <c r="C195" s="226"/>
      <c r="D195" s="216" t="s">
        <v>133</v>
      </c>
      <c r="E195" s="227" t="s">
        <v>19</v>
      </c>
      <c r="F195" s="228" t="s">
        <v>212</v>
      </c>
      <c r="G195" s="226"/>
      <c r="H195" s="229">
        <v>33.270000000000003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5" t="s">
        <v>133</v>
      </c>
      <c r="AU195" s="235" t="s">
        <v>81</v>
      </c>
      <c r="AV195" s="14" t="s">
        <v>81</v>
      </c>
      <c r="AW195" s="14" t="s">
        <v>33</v>
      </c>
      <c r="AX195" s="14" t="s">
        <v>71</v>
      </c>
      <c r="AY195" s="235" t="s">
        <v>123</v>
      </c>
    </row>
    <row r="196" s="14" customFormat="1">
      <c r="A196" s="14"/>
      <c r="B196" s="225"/>
      <c r="C196" s="226"/>
      <c r="D196" s="216" t="s">
        <v>133</v>
      </c>
      <c r="E196" s="227" t="s">
        <v>19</v>
      </c>
      <c r="F196" s="228" t="s">
        <v>213</v>
      </c>
      <c r="G196" s="226"/>
      <c r="H196" s="229">
        <v>13.060000000000001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5" t="s">
        <v>133</v>
      </c>
      <c r="AU196" s="235" t="s">
        <v>81</v>
      </c>
      <c r="AV196" s="14" t="s">
        <v>81</v>
      </c>
      <c r="AW196" s="14" t="s">
        <v>33</v>
      </c>
      <c r="AX196" s="14" t="s">
        <v>71</v>
      </c>
      <c r="AY196" s="235" t="s">
        <v>123</v>
      </c>
    </row>
    <row r="197" s="14" customFormat="1">
      <c r="A197" s="14"/>
      <c r="B197" s="225"/>
      <c r="C197" s="226"/>
      <c r="D197" s="216" t="s">
        <v>133</v>
      </c>
      <c r="E197" s="227" t="s">
        <v>19</v>
      </c>
      <c r="F197" s="228" t="s">
        <v>214</v>
      </c>
      <c r="G197" s="226"/>
      <c r="H197" s="229">
        <v>8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5" t="s">
        <v>133</v>
      </c>
      <c r="AU197" s="235" t="s">
        <v>81</v>
      </c>
      <c r="AV197" s="14" t="s">
        <v>81</v>
      </c>
      <c r="AW197" s="14" t="s">
        <v>33</v>
      </c>
      <c r="AX197" s="14" t="s">
        <v>71</v>
      </c>
      <c r="AY197" s="235" t="s">
        <v>123</v>
      </c>
    </row>
    <row r="198" s="15" customFormat="1">
      <c r="A198" s="15"/>
      <c r="B198" s="236"/>
      <c r="C198" s="237"/>
      <c r="D198" s="216" t="s">
        <v>133</v>
      </c>
      <c r="E198" s="238" t="s">
        <v>19</v>
      </c>
      <c r="F198" s="239" t="s">
        <v>137</v>
      </c>
      <c r="G198" s="237"/>
      <c r="H198" s="240">
        <v>54.330000000000005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46" t="s">
        <v>133</v>
      </c>
      <c r="AU198" s="246" t="s">
        <v>81</v>
      </c>
      <c r="AV198" s="15" t="s">
        <v>131</v>
      </c>
      <c r="AW198" s="15" t="s">
        <v>33</v>
      </c>
      <c r="AX198" s="15" t="s">
        <v>79</v>
      </c>
      <c r="AY198" s="246" t="s">
        <v>123</v>
      </c>
    </row>
    <row r="199" s="2" customFormat="1">
      <c r="A199" s="39"/>
      <c r="B199" s="40"/>
      <c r="C199" s="201" t="s">
        <v>233</v>
      </c>
      <c r="D199" s="201" t="s">
        <v>126</v>
      </c>
      <c r="E199" s="202" t="s">
        <v>234</v>
      </c>
      <c r="F199" s="203" t="s">
        <v>235</v>
      </c>
      <c r="G199" s="204" t="s">
        <v>151</v>
      </c>
      <c r="H199" s="205">
        <v>1.7569999999999999</v>
      </c>
      <c r="I199" s="206"/>
      <c r="J199" s="207">
        <f>ROUND(I199*H199,2)</f>
        <v>0</v>
      </c>
      <c r="K199" s="203" t="s">
        <v>130</v>
      </c>
      <c r="L199" s="45"/>
      <c r="M199" s="208" t="s">
        <v>19</v>
      </c>
      <c r="N199" s="209" t="s">
        <v>42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2</v>
      </c>
      <c r="T199" s="211">
        <f>S199*H199</f>
        <v>3.5139999999999998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2" t="s">
        <v>131</v>
      </c>
      <c r="AT199" s="212" t="s">
        <v>126</v>
      </c>
      <c r="AU199" s="212" t="s">
        <v>81</v>
      </c>
      <c r="AY199" s="18" t="s">
        <v>123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8" t="s">
        <v>79</v>
      </c>
      <c r="BK199" s="213">
        <f>ROUND(I199*H199,2)</f>
        <v>0</v>
      </c>
      <c r="BL199" s="18" t="s">
        <v>131</v>
      </c>
      <c r="BM199" s="212" t="s">
        <v>236</v>
      </c>
    </row>
    <row r="200" s="13" customFormat="1">
      <c r="A200" s="13"/>
      <c r="B200" s="214"/>
      <c r="C200" s="215"/>
      <c r="D200" s="216" t="s">
        <v>133</v>
      </c>
      <c r="E200" s="217" t="s">
        <v>19</v>
      </c>
      <c r="F200" s="218" t="s">
        <v>219</v>
      </c>
      <c r="G200" s="215"/>
      <c r="H200" s="217" t="s">
        <v>19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4" t="s">
        <v>133</v>
      </c>
      <c r="AU200" s="224" t="s">
        <v>81</v>
      </c>
      <c r="AV200" s="13" t="s">
        <v>79</v>
      </c>
      <c r="AW200" s="13" t="s">
        <v>33</v>
      </c>
      <c r="AX200" s="13" t="s">
        <v>71</v>
      </c>
      <c r="AY200" s="224" t="s">
        <v>123</v>
      </c>
    </row>
    <row r="201" s="14" customFormat="1">
      <c r="A201" s="14"/>
      <c r="B201" s="225"/>
      <c r="C201" s="226"/>
      <c r="D201" s="216" t="s">
        <v>133</v>
      </c>
      <c r="E201" s="227" t="s">
        <v>19</v>
      </c>
      <c r="F201" s="228" t="s">
        <v>237</v>
      </c>
      <c r="G201" s="226"/>
      <c r="H201" s="229">
        <v>2.8730000000000002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5" t="s">
        <v>133</v>
      </c>
      <c r="AU201" s="235" t="s">
        <v>81</v>
      </c>
      <c r="AV201" s="14" t="s">
        <v>81</v>
      </c>
      <c r="AW201" s="14" t="s">
        <v>33</v>
      </c>
      <c r="AX201" s="14" t="s">
        <v>71</v>
      </c>
      <c r="AY201" s="235" t="s">
        <v>123</v>
      </c>
    </row>
    <row r="202" s="14" customFormat="1">
      <c r="A202" s="14"/>
      <c r="B202" s="225"/>
      <c r="C202" s="226"/>
      <c r="D202" s="216" t="s">
        <v>133</v>
      </c>
      <c r="E202" s="227" t="s">
        <v>19</v>
      </c>
      <c r="F202" s="228" t="s">
        <v>238</v>
      </c>
      <c r="G202" s="226"/>
      <c r="H202" s="229">
        <v>-1.1160000000000001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5" t="s">
        <v>133</v>
      </c>
      <c r="AU202" s="235" t="s">
        <v>81</v>
      </c>
      <c r="AV202" s="14" t="s">
        <v>81</v>
      </c>
      <c r="AW202" s="14" t="s">
        <v>33</v>
      </c>
      <c r="AX202" s="14" t="s">
        <v>71</v>
      </c>
      <c r="AY202" s="235" t="s">
        <v>123</v>
      </c>
    </row>
    <row r="203" s="15" customFormat="1">
      <c r="A203" s="15"/>
      <c r="B203" s="236"/>
      <c r="C203" s="237"/>
      <c r="D203" s="216" t="s">
        <v>133</v>
      </c>
      <c r="E203" s="238" t="s">
        <v>19</v>
      </c>
      <c r="F203" s="239" t="s">
        <v>137</v>
      </c>
      <c r="G203" s="237"/>
      <c r="H203" s="240">
        <v>1.7570000000000001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46" t="s">
        <v>133</v>
      </c>
      <c r="AU203" s="246" t="s">
        <v>81</v>
      </c>
      <c r="AV203" s="15" t="s">
        <v>131</v>
      </c>
      <c r="AW203" s="15" t="s">
        <v>33</v>
      </c>
      <c r="AX203" s="15" t="s">
        <v>79</v>
      </c>
      <c r="AY203" s="246" t="s">
        <v>123</v>
      </c>
    </row>
    <row r="204" s="2" customFormat="1">
      <c r="A204" s="39"/>
      <c r="B204" s="40"/>
      <c r="C204" s="201" t="s">
        <v>239</v>
      </c>
      <c r="D204" s="201" t="s">
        <v>126</v>
      </c>
      <c r="E204" s="202" t="s">
        <v>240</v>
      </c>
      <c r="F204" s="203" t="s">
        <v>241</v>
      </c>
      <c r="G204" s="204" t="s">
        <v>129</v>
      </c>
      <c r="H204" s="205">
        <v>5.5800000000000001</v>
      </c>
      <c r="I204" s="206"/>
      <c r="J204" s="207">
        <f>ROUND(I204*H204,2)</f>
        <v>0</v>
      </c>
      <c r="K204" s="203" t="s">
        <v>130</v>
      </c>
      <c r="L204" s="45"/>
      <c r="M204" s="208" t="s">
        <v>19</v>
      </c>
      <c r="N204" s="209" t="s">
        <v>42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0.031</v>
      </c>
      <c r="T204" s="211">
        <f>S204*H204</f>
        <v>0.17298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2" t="s">
        <v>131</v>
      </c>
      <c r="AT204" s="212" t="s">
        <v>126</v>
      </c>
      <c r="AU204" s="212" t="s">
        <v>81</v>
      </c>
      <c r="AY204" s="18" t="s">
        <v>123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8" t="s">
        <v>79</v>
      </c>
      <c r="BK204" s="213">
        <f>ROUND(I204*H204,2)</f>
        <v>0</v>
      </c>
      <c r="BL204" s="18" t="s">
        <v>131</v>
      </c>
      <c r="BM204" s="212" t="s">
        <v>242</v>
      </c>
    </row>
    <row r="205" s="13" customFormat="1">
      <c r="A205" s="13"/>
      <c r="B205" s="214"/>
      <c r="C205" s="215"/>
      <c r="D205" s="216" t="s">
        <v>133</v>
      </c>
      <c r="E205" s="217" t="s">
        <v>19</v>
      </c>
      <c r="F205" s="218" t="s">
        <v>219</v>
      </c>
      <c r="G205" s="215"/>
      <c r="H205" s="217" t="s">
        <v>19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4" t="s">
        <v>133</v>
      </c>
      <c r="AU205" s="224" t="s">
        <v>81</v>
      </c>
      <c r="AV205" s="13" t="s">
        <v>79</v>
      </c>
      <c r="AW205" s="13" t="s">
        <v>33</v>
      </c>
      <c r="AX205" s="13" t="s">
        <v>71</v>
      </c>
      <c r="AY205" s="224" t="s">
        <v>123</v>
      </c>
    </row>
    <row r="206" s="14" customFormat="1">
      <c r="A206" s="14"/>
      <c r="B206" s="225"/>
      <c r="C206" s="226"/>
      <c r="D206" s="216" t="s">
        <v>133</v>
      </c>
      <c r="E206" s="227" t="s">
        <v>19</v>
      </c>
      <c r="F206" s="228" t="s">
        <v>243</v>
      </c>
      <c r="G206" s="226"/>
      <c r="H206" s="229">
        <v>5.5800000000000001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5" t="s">
        <v>133</v>
      </c>
      <c r="AU206" s="235" t="s">
        <v>81</v>
      </c>
      <c r="AV206" s="14" t="s">
        <v>81</v>
      </c>
      <c r="AW206" s="14" t="s">
        <v>33</v>
      </c>
      <c r="AX206" s="14" t="s">
        <v>71</v>
      </c>
      <c r="AY206" s="235" t="s">
        <v>123</v>
      </c>
    </row>
    <row r="207" s="15" customFormat="1">
      <c r="A207" s="15"/>
      <c r="B207" s="236"/>
      <c r="C207" s="237"/>
      <c r="D207" s="216" t="s">
        <v>133</v>
      </c>
      <c r="E207" s="238" t="s">
        <v>19</v>
      </c>
      <c r="F207" s="239" t="s">
        <v>137</v>
      </c>
      <c r="G207" s="237"/>
      <c r="H207" s="240">
        <v>5.5800000000000001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46" t="s">
        <v>133</v>
      </c>
      <c r="AU207" s="246" t="s">
        <v>81</v>
      </c>
      <c r="AV207" s="15" t="s">
        <v>131</v>
      </c>
      <c r="AW207" s="15" t="s">
        <v>33</v>
      </c>
      <c r="AX207" s="15" t="s">
        <v>79</v>
      </c>
      <c r="AY207" s="246" t="s">
        <v>123</v>
      </c>
    </row>
    <row r="208" s="2" customFormat="1">
      <c r="A208" s="39"/>
      <c r="B208" s="40"/>
      <c r="C208" s="201" t="s">
        <v>244</v>
      </c>
      <c r="D208" s="201" t="s">
        <v>126</v>
      </c>
      <c r="E208" s="202" t="s">
        <v>245</v>
      </c>
      <c r="F208" s="203" t="s">
        <v>246</v>
      </c>
      <c r="G208" s="204" t="s">
        <v>247</v>
      </c>
      <c r="H208" s="205">
        <v>4.7000000000000002</v>
      </c>
      <c r="I208" s="206"/>
      <c r="J208" s="207">
        <f>ROUND(I208*H208,2)</f>
        <v>0</v>
      </c>
      <c r="K208" s="203" t="s">
        <v>130</v>
      </c>
      <c r="L208" s="45"/>
      <c r="M208" s="208" t="s">
        <v>19</v>
      </c>
      <c r="N208" s="209" t="s">
        <v>42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0.0089999999999999993</v>
      </c>
      <c r="T208" s="211">
        <f>S208*H208</f>
        <v>0.042299999999999997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2" t="s">
        <v>131</v>
      </c>
      <c r="AT208" s="212" t="s">
        <v>126</v>
      </c>
      <c r="AU208" s="212" t="s">
        <v>81</v>
      </c>
      <c r="AY208" s="18" t="s">
        <v>123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8" t="s">
        <v>79</v>
      </c>
      <c r="BK208" s="213">
        <f>ROUND(I208*H208,2)</f>
        <v>0</v>
      </c>
      <c r="BL208" s="18" t="s">
        <v>131</v>
      </c>
      <c r="BM208" s="212" t="s">
        <v>248</v>
      </c>
    </row>
    <row r="209" s="13" customFormat="1">
      <c r="A209" s="13"/>
      <c r="B209" s="214"/>
      <c r="C209" s="215"/>
      <c r="D209" s="216" t="s">
        <v>133</v>
      </c>
      <c r="E209" s="217" t="s">
        <v>19</v>
      </c>
      <c r="F209" s="218" t="s">
        <v>134</v>
      </c>
      <c r="G209" s="215"/>
      <c r="H209" s="217" t="s">
        <v>19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4" t="s">
        <v>133</v>
      </c>
      <c r="AU209" s="224" t="s">
        <v>81</v>
      </c>
      <c r="AV209" s="13" t="s">
        <v>79</v>
      </c>
      <c r="AW209" s="13" t="s">
        <v>33</v>
      </c>
      <c r="AX209" s="13" t="s">
        <v>71</v>
      </c>
      <c r="AY209" s="224" t="s">
        <v>123</v>
      </c>
    </row>
    <row r="210" s="14" customFormat="1">
      <c r="A210" s="14"/>
      <c r="B210" s="225"/>
      <c r="C210" s="226"/>
      <c r="D210" s="216" t="s">
        <v>133</v>
      </c>
      <c r="E210" s="227" t="s">
        <v>19</v>
      </c>
      <c r="F210" s="228" t="s">
        <v>249</v>
      </c>
      <c r="G210" s="226"/>
      <c r="H210" s="229">
        <v>4.7000000000000002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5" t="s">
        <v>133</v>
      </c>
      <c r="AU210" s="235" t="s">
        <v>81</v>
      </c>
      <c r="AV210" s="14" t="s">
        <v>81</v>
      </c>
      <c r="AW210" s="14" t="s">
        <v>33</v>
      </c>
      <c r="AX210" s="14" t="s">
        <v>71</v>
      </c>
      <c r="AY210" s="235" t="s">
        <v>123</v>
      </c>
    </row>
    <row r="211" s="15" customFormat="1">
      <c r="A211" s="15"/>
      <c r="B211" s="236"/>
      <c r="C211" s="237"/>
      <c r="D211" s="216" t="s">
        <v>133</v>
      </c>
      <c r="E211" s="238" t="s">
        <v>19</v>
      </c>
      <c r="F211" s="239" t="s">
        <v>137</v>
      </c>
      <c r="G211" s="237"/>
      <c r="H211" s="240">
        <v>4.7000000000000002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46" t="s">
        <v>133</v>
      </c>
      <c r="AU211" s="246" t="s">
        <v>81</v>
      </c>
      <c r="AV211" s="15" t="s">
        <v>131</v>
      </c>
      <c r="AW211" s="15" t="s">
        <v>33</v>
      </c>
      <c r="AX211" s="15" t="s">
        <v>79</v>
      </c>
      <c r="AY211" s="246" t="s">
        <v>123</v>
      </c>
    </row>
    <row r="212" s="2" customFormat="1">
      <c r="A212" s="39"/>
      <c r="B212" s="40"/>
      <c r="C212" s="201" t="s">
        <v>250</v>
      </c>
      <c r="D212" s="201" t="s">
        <v>126</v>
      </c>
      <c r="E212" s="202" t="s">
        <v>251</v>
      </c>
      <c r="F212" s="203" t="s">
        <v>252</v>
      </c>
      <c r="G212" s="204" t="s">
        <v>129</v>
      </c>
      <c r="H212" s="205">
        <v>27.279</v>
      </c>
      <c r="I212" s="206"/>
      <c r="J212" s="207">
        <f>ROUND(I212*H212,2)</f>
        <v>0</v>
      </c>
      <c r="K212" s="203" t="s">
        <v>130</v>
      </c>
      <c r="L212" s="45"/>
      <c r="M212" s="208" t="s">
        <v>19</v>
      </c>
      <c r="N212" s="209" t="s">
        <v>42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0.045999999999999999</v>
      </c>
      <c r="T212" s="211">
        <f>S212*H212</f>
        <v>1.254834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2" t="s">
        <v>131</v>
      </c>
      <c r="AT212" s="212" t="s">
        <v>126</v>
      </c>
      <c r="AU212" s="212" t="s">
        <v>81</v>
      </c>
      <c r="AY212" s="18" t="s">
        <v>123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8" t="s">
        <v>79</v>
      </c>
      <c r="BK212" s="213">
        <f>ROUND(I212*H212,2)</f>
        <v>0</v>
      </c>
      <c r="BL212" s="18" t="s">
        <v>131</v>
      </c>
      <c r="BM212" s="212" t="s">
        <v>253</v>
      </c>
    </row>
    <row r="213" s="13" customFormat="1">
      <c r="A213" s="13"/>
      <c r="B213" s="214"/>
      <c r="C213" s="215"/>
      <c r="D213" s="216" t="s">
        <v>133</v>
      </c>
      <c r="E213" s="217" t="s">
        <v>19</v>
      </c>
      <c r="F213" s="218" t="s">
        <v>219</v>
      </c>
      <c r="G213" s="215"/>
      <c r="H213" s="217" t="s">
        <v>19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4" t="s">
        <v>133</v>
      </c>
      <c r="AU213" s="224" t="s">
        <v>81</v>
      </c>
      <c r="AV213" s="13" t="s">
        <v>79</v>
      </c>
      <c r="AW213" s="13" t="s">
        <v>33</v>
      </c>
      <c r="AX213" s="13" t="s">
        <v>71</v>
      </c>
      <c r="AY213" s="224" t="s">
        <v>123</v>
      </c>
    </row>
    <row r="214" s="14" customFormat="1">
      <c r="A214" s="14"/>
      <c r="B214" s="225"/>
      <c r="C214" s="226"/>
      <c r="D214" s="216" t="s">
        <v>133</v>
      </c>
      <c r="E214" s="227" t="s">
        <v>19</v>
      </c>
      <c r="F214" s="228" t="s">
        <v>254</v>
      </c>
      <c r="G214" s="226"/>
      <c r="H214" s="229">
        <v>28.731999999999999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5" t="s">
        <v>133</v>
      </c>
      <c r="AU214" s="235" t="s">
        <v>81</v>
      </c>
      <c r="AV214" s="14" t="s">
        <v>81</v>
      </c>
      <c r="AW214" s="14" t="s">
        <v>33</v>
      </c>
      <c r="AX214" s="14" t="s">
        <v>71</v>
      </c>
      <c r="AY214" s="235" t="s">
        <v>123</v>
      </c>
    </row>
    <row r="215" s="14" customFormat="1">
      <c r="A215" s="14"/>
      <c r="B215" s="225"/>
      <c r="C215" s="226"/>
      <c r="D215" s="216" t="s">
        <v>133</v>
      </c>
      <c r="E215" s="227" t="s">
        <v>19</v>
      </c>
      <c r="F215" s="228" t="s">
        <v>255</v>
      </c>
      <c r="G215" s="226"/>
      <c r="H215" s="229">
        <v>2.3879999999999999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5" t="s">
        <v>133</v>
      </c>
      <c r="AU215" s="235" t="s">
        <v>81</v>
      </c>
      <c r="AV215" s="14" t="s">
        <v>81</v>
      </c>
      <c r="AW215" s="14" t="s">
        <v>33</v>
      </c>
      <c r="AX215" s="14" t="s">
        <v>71</v>
      </c>
      <c r="AY215" s="235" t="s">
        <v>123</v>
      </c>
    </row>
    <row r="216" s="14" customFormat="1">
      <c r="A216" s="14"/>
      <c r="B216" s="225"/>
      <c r="C216" s="226"/>
      <c r="D216" s="216" t="s">
        <v>133</v>
      </c>
      <c r="E216" s="227" t="s">
        <v>19</v>
      </c>
      <c r="F216" s="228" t="s">
        <v>256</v>
      </c>
      <c r="G216" s="226"/>
      <c r="H216" s="229">
        <v>-5.5800000000000001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5" t="s">
        <v>133</v>
      </c>
      <c r="AU216" s="235" t="s">
        <v>81</v>
      </c>
      <c r="AV216" s="14" t="s">
        <v>81</v>
      </c>
      <c r="AW216" s="14" t="s">
        <v>33</v>
      </c>
      <c r="AX216" s="14" t="s">
        <v>71</v>
      </c>
      <c r="AY216" s="235" t="s">
        <v>123</v>
      </c>
    </row>
    <row r="217" s="14" customFormat="1">
      <c r="A217" s="14"/>
      <c r="B217" s="225"/>
      <c r="C217" s="226"/>
      <c r="D217" s="216" t="s">
        <v>133</v>
      </c>
      <c r="E217" s="227" t="s">
        <v>19</v>
      </c>
      <c r="F217" s="228" t="s">
        <v>206</v>
      </c>
      <c r="G217" s="226"/>
      <c r="H217" s="229">
        <v>1.5289999999999999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5" t="s">
        <v>133</v>
      </c>
      <c r="AU217" s="235" t="s">
        <v>81</v>
      </c>
      <c r="AV217" s="14" t="s">
        <v>81</v>
      </c>
      <c r="AW217" s="14" t="s">
        <v>33</v>
      </c>
      <c r="AX217" s="14" t="s">
        <v>71</v>
      </c>
      <c r="AY217" s="235" t="s">
        <v>123</v>
      </c>
    </row>
    <row r="218" s="14" customFormat="1">
      <c r="A218" s="14"/>
      <c r="B218" s="225"/>
      <c r="C218" s="226"/>
      <c r="D218" s="216" t="s">
        <v>133</v>
      </c>
      <c r="E218" s="227" t="s">
        <v>19</v>
      </c>
      <c r="F218" s="228" t="s">
        <v>257</v>
      </c>
      <c r="G218" s="226"/>
      <c r="H218" s="229">
        <v>0.20999999999999999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5" t="s">
        <v>133</v>
      </c>
      <c r="AU218" s="235" t="s">
        <v>81</v>
      </c>
      <c r="AV218" s="14" t="s">
        <v>81</v>
      </c>
      <c r="AW218" s="14" t="s">
        <v>33</v>
      </c>
      <c r="AX218" s="14" t="s">
        <v>71</v>
      </c>
      <c r="AY218" s="235" t="s">
        <v>123</v>
      </c>
    </row>
    <row r="219" s="15" customFormat="1">
      <c r="A219" s="15"/>
      <c r="B219" s="236"/>
      <c r="C219" s="237"/>
      <c r="D219" s="216" t="s">
        <v>133</v>
      </c>
      <c r="E219" s="238" t="s">
        <v>19</v>
      </c>
      <c r="F219" s="239" t="s">
        <v>137</v>
      </c>
      <c r="G219" s="237"/>
      <c r="H219" s="240">
        <v>27.279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46" t="s">
        <v>133</v>
      </c>
      <c r="AU219" s="246" t="s">
        <v>81</v>
      </c>
      <c r="AV219" s="15" t="s">
        <v>131</v>
      </c>
      <c r="AW219" s="15" t="s">
        <v>33</v>
      </c>
      <c r="AX219" s="15" t="s">
        <v>79</v>
      </c>
      <c r="AY219" s="246" t="s">
        <v>123</v>
      </c>
    </row>
    <row r="220" s="2" customFormat="1">
      <c r="A220" s="39"/>
      <c r="B220" s="40"/>
      <c r="C220" s="201" t="s">
        <v>7</v>
      </c>
      <c r="D220" s="201" t="s">
        <v>126</v>
      </c>
      <c r="E220" s="202" t="s">
        <v>258</v>
      </c>
      <c r="F220" s="203" t="s">
        <v>259</v>
      </c>
      <c r="G220" s="204" t="s">
        <v>129</v>
      </c>
      <c r="H220" s="205">
        <v>14.834</v>
      </c>
      <c r="I220" s="206"/>
      <c r="J220" s="207">
        <f>ROUND(I220*H220,2)</f>
        <v>0</v>
      </c>
      <c r="K220" s="203" t="s">
        <v>130</v>
      </c>
      <c r="L220" s="45"/>
      <c r="M220" s="208" t="s">
        <v>19</v>
      </c>
      <c r="N220" s="209" t="s">
        <v>42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0.068000000000000005</v>
      </c>
      <c r="T220" s="211">
        <f>S220*H220</f>
        <v>1.0087120000000001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2" t="s">
        <v>131</v>
      </c>
      <c r="AT220" s="212" t="s">
        <v>126</v>
      </c>
      <c r="AU220" s="212" t="s">
        <v>81</v>
      </c>
      <c r="AY220" s="18" t="s">
        <v>123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8" t="s">
        <v>79</v>
      </c>
      <c r="BK220" s="213">
        <f>ROUND(I220*H220,2)</f>
        <v>0</v>
      </c>
      <c r="BL220" s="18" t="s">
        <v>131</v>
      </c>
      <c r="BM220" s="212" t="s">
        <v>260</v>
      </c>
    </row>
    <row r="221" s="13" customFormat="1">
      <c r="A221" s="13"/>
      <c r="B221" s="214"/>
      <c r="C221" s="215"/>
      <c r="D221" s="216" t="s">
        <v>133</v>
      </c>
      <c r="E221" s="217" t="s">
        <v>19</v>
      </c>
      <c r="F221" s="218" t="s">
        <v>219</v>
      </c>
      <c r="G221" s="215"/>
      <c r="H221" s="217" t="s">
        <v>19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4" t="s">
        <v>133</v>
      </c>
      <c r="AU221" s="224" t="s">
        <v>81</v>
      </c>
      <c r="AV221" s="13" t="s">
        <v>79</v>
      </c>
      <c r="AW221" s="13" t="s">
        <v>33</v>
      </c>
      <c r="AX221" s="13" t="s">
        <v>71</v>
      </c>
      <c r="AY221" s="224" t="s">
        <v>123</v>
      </c>
    </row>
    <row r="222" s="14" customFormat="1">
      <c r="A222" s="14"/>
      <c r="B222" s="225"/>
      <c r="C222" s="226"/>
      <c r="D222" s="216" t="s">
        <v>133</v>
      </c>
      <c r="E222" s="227" t="s">
        <v>19</v>
      </c>
      <c r="F222" s="228" t="s">
        <v>261</v>
      </c>
      <c r="G222" s="226"/>
      <c r="H222" s="229">
        <v>9.1980000000000004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5" t="s">
        <v>133</v>
      </c>
      <c r="AU222" s="235" t="s">
        <v>81</v>
      </c>
      <c r="AV222" s="14" t="s">
        <v>81</v>
      </c>
      <c r="AW222" s="14" t="s">
        <v>33</v>
      </c>
      <c r="AX222" s="14" t="s">
        <v>71</v>
      </c>
      <c r="AY222" s="235" t="s">
        <v>123</v>
      </c>
    </row>
    <row r="223" s="14" customFormat="1">
      <c r="A223" s="14"/>
      <c r="B223" s="225"/>
      <c r="C223" s="226"/>
      <c r="D223" s="216" t="s">
        <v>133</v>
      </c>
      <c r="E223" s="227" t="s">
        <v>19</v>
      </c>
      <c r="F223" s="228" t="s">
        <v>262</v>
      </c>
      <c r="G223" s="226"/>
      <c r="H223" s="229">
        <v>-2.5139999999999998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5" t="s">
        <v>133</v>
      </c>
      <c r="AU223" s="235" t="s">
        <v>81</v>
      </c>
      <c r="AV223" s="14" t="s">
        <v>81</v>
      </c>
      <c r="AW223" s="14" t="s">
        <v>33</v>
      </c>
      <c r="AX223" s="14" t="s">
        <v>71</v>
      </c>
      <c r="AY223" s="235" t="s">
        <v>123</v>
      </c>
    </row>
    <row r="224" s="14" customFormat="1">
      <c r="A224" s="14"/>
      <c r="B224" s="225"/>
      <c r="C224" s="226"/>
      <c r="D224" s="216" t="s">
        <v>133</v>
      </c>
      <c r="E224" s="227" t="s">
        <v>19</v>
      </c>
      <c r="F224" s="228" t="s">
        <v>263</v>
      </c>
      <c r="G224" s="226"/>
      <c r="H224" s="229">
        <v>2.0720000000000001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5" t="s">
        <v>133</v>
      </c>
      <c r="AU224" s="235" t="s">
        <v>81</v>
      </c>
      <c r="AV224" s="14" t="s">
        <v>81</v>
      </c>
      <c r="AW224" s="14" t="s">
        <v>33</v>
      </c>
      <c r="AX224" s="14" t="s">
        <v>71</v>
      </c>
      <c r="AY224" s="235" t="s">
        <v>123</v>
      </c>
    </row>
    <row r="225" s="14" customFormat="1">
      <c r="A225" s="14"/>
      <c r="B225" s="225"/>
      <c r="C225" s="226"/>
      <c r="D225" s="216" t="s">
        <v>133</v>
      </c>
      <c r="E225" s="227" t="s">
        <v>19</v>
      </c>
      <c r="F225" s="228" t="s">
        <v>264</v>
      </c>
      <c r="G225" s="226"/>
      <c r="H225" s="229">
        <v>2.8380000000000001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5" t="s">
        <v>133</v>
      </c>
      <c r="AU225" s="235" t="s">
        <v>81</v>
      </c>
      <c r="AV225" s="14" t="s">
        <v>81</v>
      </c>
      <c r="AW225" s="14" t="s">
        <v>33</v>
      </c>
      <c r="AX225" s="14" t="s">
        <v>71</v>
      </c>
      <c r="AY225" s="235" t="s">
        <v>123</v>
      </c>
    </row>
    <row r="226" s="14" customFormat="1">
      <c r="A226" s="14"/>
      <c r="B226" s="225"/>
      <c r="C226" s="226"/>
      <c r="D226" s="216" t="s">
        <v>133</v>
      </c>
      <c r="E226" s="227" t="s">
        <v>19</v>
      </c>
      <c r="F226" s="228" t="s">
        <v>183</v>
      </c>
      <c r="G226" s="226"/>
      <c r="H226" s="229">
        <v>3.2400000000000002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5" t="s">
        <v>133</v>
      </c>
      <c r="AU226" s="235" t="s">
        <v>81</v>
      </c>
      <c r="AV226" s="14" t="s">
        <v>81</v>
      </c>
      <c r="AW226" s="14" t="s">
        <v>33</v>
      </c>
      <c r="AX226" s="14" t="s">
        <v>71</v>
      </c>
      <c r="AY226" s="235" t="s">
        <v>123</v>
      </c>
    </row>
    <row r="227" s="15" customFormat="1">
      <c r="A227" s="15"/>
      <c r="B227" s="236"/>
      <c r="C227" s="237"/>
      <c r="D227" s="216" t="s">
        <v>133</v>
      </c>
      <c r="E227" s="238" t="s">
        <v>19</v>
      </c>
      <c r="F227" s="239" t="s">
        <v>137</v>
      </c>
      <c r="G227" s="237"/>
      <c r="H227" s="240">
        <v>14.834000000000001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46" t="s">
        <v>133</v>
      </c>
      <c r="AU227" s="246" t="s">
        <v>81</v>
      </c>
      <c r="AV227" s="15" t="s">
        <v>131</v>
      </c>
      <c r="AW227" s="15" t="s">
        <v>33</v>
      </c>
      <c r="AX227" s="15" t="s">
        <v>79</v>
      </c>
      <c r="AY227" s="246" t="s">
        <v>123</v>
      </c>
    </row>
    <row r="228" s="12" customFormat="1" ht="22.8" customHeight="1">
      <c r="A228" s="12"/>
      <c r="B228" s="185"/>
      <c r="C228" s="186"/>
      <c r="D228" s="187" t="s">
        <v>70</v>
      </c>
      <c r="E228" s="199" t="s">
        <v>265</v>
      </c>
      <c r="F228" s="199" t="s">
        <v>266</v>
      </c>
      <c r="G228" s="186"/>
      <c r="H228" s="186"/>
      <c r="I228" s="189"/>
      <c r="J228" s="200">
        <f>BK228</f>
        <v>0</v>
      </c>
      <c r="K228" s="186"/>
      <c r="L228" s="191"/>
      <c r="M228" s="192"/>
      <c r="N228" s="193"/>
      <c r="O228" s="193"/>
      <c r="P228" s="194">
        <f>SUM(P229:P237)</f>
        <v>0</v>
      </c>
      <c r="Q228" s="193"/>
      <c r="R228" s="194">
        <f>SUM(R229:R237)</f>
        <v>0</v>
      </c>
      <c r="S228" s="193"/>
      <c r="T228" s="195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96" t="s">
        <v>79</v>
      </c>
      <c r="AT228" s="197" t="s">
        <v>70</v>
      </c>
      <c r="AU228" s="197" t="s">
        <v>79</v>
      </c>
      <c r="AY228" s="196" t="s">
        <v>123</v>
      </c>
      <c r="BK228" s="198">
        <f>SUM(BK229:BK237)</f>
        <v>0</v>
      </c>
    </row>
    <row r="229" s="2" customFormat="1">
      <c r="A229" s="39"/>
      <c r="B229" s="40"/>
      <c r="C229" s="201" t="s">
        <v>267</v>
      </c>
      <c r="D229" s="201" t="s">
        <v>126</v>
      </c>
      <c r="E229" s="202" t="s">
        <v>268</v>
      </c>
      <c r="F229" s="203" t="s">
        <v>269</v>
      </c>
      <c r="G229" s="204" t="s">
        <v>166</v>
      </c>
      <c r="H229" s="205">
        <v>6.2110000000000003</v>
      </c>
      <c r="I229" s="206"/>
      <c r="J229" s="207">
        <f>ROUND(I229*H229,2)</f>
        <v>0</v>
      </c>
      <c r="K229" s="203" t="s">
        <v>130</v>
      </c>
      <c r="L229" s="45"/>
      <c r="M229" s="208" t="s">
        <v>19</v>
      </c>
      <c r="N229" s="209" t="s">
        <v>42</v>
      </c>
      <c r="O229" s="8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2" t="s">
        <v>131</v>
      </c>
      <c r="AT229" s="212" t="s">
        <v>126</v>
      </c>
      <c r="AU229" s="212" t="s">
        <v>81</v>
      </c>
      <c r="AY229" s="18" t="s">
        <v>123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8" t="s">
        <v>79</v>
      </c>
      <c r="BK229" s="213">
        <f>ROUND(I229*H229,2)</f>
        <v>0</v>
      </c>
      <c r="BL229" s="18" t="s">
        <v>131</v>
      </c>
      <c r="BM229" s="212" t="s">
        <v>270</v>
      </c>
    </row>
    <row r="230" s="2" customFormat="1" ht="33" customHeight="1">
      <c r="A230" s="39"/>
      <c r="B230" s="40"/>
      <c r="C230" s="201" t="s">
        <v>271</v>
      </c>
      <c r="D230" s="201" t="s">
        <v>126</v>
      </c>
      <c r="E230" s="202" t="s">
        <v>272</v>
      </c>
      <c r="F230" s="203" t="s">
        <v>273</v>
      </c>
      <c r="G230" s="204" t="s">
        <v>166</v>
      </c>
      <c r="H230" s="205">
        <v>31.055</v>
      </c>
      <c r="I230" s="206"/>
      <c r="J230" s="207">
        <f>ROUND(I230*H230,2)</f>
        <v>0</v>
      </c>
      <c r="K230" s="203" t="s">
        <v>130</v>
      </c>
      <c r="L230" s="45"/>
      <c r="M230" s="208" t="s">
        <v>19</v>
      </c>
      <c r="N230" s="209" t="s">
        <v>42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2" t="s">
        <v>131</v>
      </c>
      <c r="AT230" s="212" t="s">
        <v>126</v>
      </c>
      <c r="AU230" s="212" t="s">
        <v>81</v>
      </c>
      <c r="AY230" s="18" t="s">
        <v>123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8" t="s">
        <v>79</v>
      </c>
      <c r="BK230" s="213">
        <f>ROUND(I230*H230,2)</f>
        <v>0</v>
      </c>
      <c r="BL230" s="18" t="s">
        <v>131</v>
      </c>
      <c r="BM230" s="212" t="s">
        <v>274</v>
      </c>
    </row>
    <row r="231" s="14" customFormat="1">
      <c r="A231" s="14"/>
      <c r="B231" s="225"/>
      <c r="C231" s="226"/>
      <c r="D231" s="216" t="s">
        <v>133</v>
      </c>
      <c r="E231" s="227" t="s">
        <v>19</v>
      </c>
      <c r="F231" s="228" t="s">
        <v>275</v>
      </c>
      <c r="G231" s="226"/>
      <c r="H231" s="229">
        <v>31.055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5" t="s">
        <v>133</v>
      </c>
      <c r="AU231" s="235" t="s">
        <v>81</v>
      </c>
      <c r="AV231" s="14" t="s">
        <v>81</v>
      </c>
      <c r="AW231" s="14" t="s">
        <v>33</v>
      </c>
      <c r="AX231" s="14" t="s">
        <v>71</v>
      </c>
      <c r="AY231" s="235" t="s">
        <v>123</v>
      </c>
    </row>
    <row r="232" s="15" customFormat="1">
      <c r="A232" s="15"/>
      <c r="B232" s="236"/>
      <c r="C232" s="237"/>
      <c r="D232" s="216" t="s">
        <v>133</v>
      </c>
      <c r="E232" s="238" t="s">
        <v>19</v>
      </c>
      <c r="F232" s="239" t="s">
        <v>137</v>
      </c>
      <c r="G232" s="237"/>
      <c r="H232" s="240">
        <v>31.055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6" t="s">
        <v>133</v>
      </c>
      <c r="AU232" s="246" t="s">
        <v>81</v>
      </c>
      <c r="AV232" s="15" t="s">
        <v>131</v>
      </c>
      <c r="AW232" s="15" t="s">
        <v>33</v>
      </c>
      <c r="AX232" s="15" t="s">
        <v>79</v>
      </c>
      <c r="AY232" s="246" t="s">
        <v>123</v>
      </c>
    </row>
    <row r="233" s="2" customFormat="1" ht="21.75" customHeight="1">
      <c r="A233" s="39"/>
      <c r="B233" s="40"/>
      <c r="C233" s="201" t="s">
        <v>276</v>
      </c>
      <c r="D233" s="201" t="s">
        <v>126</v>
      </c>
      <c r="E233" s="202" t="s">
        <v>277</v>
      </c>
      <c r="F233" s="203" t="s">
        <v>278</v>
      </c>
      <c r="G233" s="204" t="s">
        <v>166</v>
      </c>
      <c r="H233" s="205">
        <v>6.2110000000000003</v>
      </c>
      <c r="I233" s="206"/>
      <c r="J233" s="207">
        <f>ROUND(I233*H233,2)</f>
        <v>0</v>
      </c>
      <c r="K233" s="203" t="s">
        <v>130</v>
      </c>
      <c r="L233" s="45"/>
      <c r="M233" s="208" t="s">
        <v>19</v>
      </c>
      <c r="N233" s="209" t="s">
        <v>42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2" t="s">
        <v>131</v>
      </c>
      <c r="AT233" s="212" t="s">
        <v>126</v>
      </c>
      <c r="AU233" s="212" t="s">
        <v>81</v>
      </c>
      <c r="AY233" s="18" t="s">
        <v>123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8" t="s">
        <v>79</v>
      </c>
      <c r="BK233" s="213">
        <f>ROUND(I233*H233,2)</f>
        <v>0</v>
      </c>
      <c r="BL233" s="18" t="s">
        <v>131</v>
      </c>
      <c r="BM233" s="212" t="s">
        <v>279</v>
      </c>
    </row>
    <row r="234" s="2" customFormat="1">
      <c r="A234" s="39"/>
      <c r="B234" s="40"/>
      <c r="C234" s="201" t="s">
        <v>280</v>
      </c>
      <c r="D234" s="201" t="s">
        <v>126</v>
      </c>
      <c r="E234" s="202" t="s">
        <v>281</v>
      </c>
      <c r="F234" s="203" t="s">
        <v>282</v>
      </c>
      <c r="G234" s="204" t="s">
        <v>166</v>
      </c>
      <c r="H234" s="205">
        <v>68.320999999999998</v>
      </c>
      <c r="I234" s="206"/>
      <c r="J234" s="207">
        <f>ROUND(I234*H234,2)</f>
        <v>0</v>
      </c>
      <c r="K234" s="203" t="s">
        <v>130</v>
      </c>
      <c r="L234" s="45"/>
      <c r="M234" s="208" t="s">
        <v>19</v>
      </c>
      <c r="N234" s="209" t="s">
        <v>42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2" t="s">
        <v>131</v>
      </c>
      <c r="AT234" s="212" t="s">
        <v>126</v>
      </c>
      <c r="AU234" s="212" t="s">
        <v>81</v>
      </c>
      <c r="AY234" s="18" t="s">
        <v>123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8" t="s">
        <v>79</v>
      </c>
      <c r="BK234" s="213">
        <f>ROUND(I234*H234,2)</f>
        <v>0</v>
      </c>
      <c r="BL234" s="18" t="s">
        <v>131</v>
      </c>
      <c r="BM234" s="212" t="s">
        <v>283</v>
      </c>
    </row>
    <row r="235" s="14" customFormat="1">
      <c r="A235" s="14"/>
      <c r="B235" s="225"/>
      <c r="C235" s="226"/>
      <c r="D235" s="216" t="s">
        <v>133</v>
      </c>
      <c r="E235" s="227" t="s">
        <v>19</v>
      </c>
      <c r="F235" s="228" t="s">
        <v>284</v>
      </c>
      <c r="G235" s="226"/>
      <c r="H235" s="229">
        <v>68.320999999999998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5" t="s">
        <v>133</v>
      </c>
      <c r="AU235" s="235" t="s">
        <v>81</v>
      </c>
      <c r="AV235" s="14" t="s">
        <v>81</v>
      </c>
      <c r="AW235" s="14" t="s">
        <v>33</v>
      </c>
      <c r="AX235" s="14" t="s">
        <v>71</v>
      </c>
      <c r="AY235" s="235" t="s">
        <v>123</v>
      </c>
    </row>
    <row r="236" s="15" customFormat="1">
      <c r="A236" s="15"/>
      <c r="B236" s="236"/>
      <c r="C236" s="237"/>
      <c r="D236" s="216" t="s">
        <v>133</v>
      </c>
      <c r="E236" s="238" t="s">
        <v>19</v>
      </c>
      <c r="F236" s="239" t="s">
        <v>137</v>
      </c>
      <c r="G236" s="237"/>
      <c r="H236" s="240">
        <v>68.320999999999998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46" t="s">
        <v>133</v>
      </c>
      <c r="AU236" s="246" t="s">
        <v>81</v>
      </c>
      <c r="AV236" s="15" t="s">
        <v>131</v>
      </c>
      <c r="AW236" s="15" t="s">
        <v>33</v>
      </c>
      <c r="AX236" s="15" t="s">
        <v>79</v>
      </c>
      <c r="AY236" s="246" t="s">
        <v>123</v>
      </c>
    </row>
    <row r="237" s="2" customFormat="1">
      <c r="A237" s="39"/>
      <c r="B237" s="40"/>
      <c r="C237" s="201" t="s">
        <v>285</v>
      </c>
      <c r="D237" s="201" t="s">
        <v>126</v>
      </c>
      <c r="E237" s="202" t="s">
        <v>286</v>
      </c>
      <c r="F237" s="203" t="s">
        <v>287</v>
      </c>
      <c r="G237" s="204" t="s">
        <v>166</v>
      </c>
      <c r="H237" s="205">
        <v>6.2110000000000003</v>
      </c>
      <c r="I237" s="206"/>
      <c r="J237" s="207">
        <f>ROUND(I237*H237,2)</f>
        <v>0</v>
      </c>
      <c r="K237" s="203" t="s">
        <v>130</v>
      </c>
      <c r="L237" s="45"/>
      <c r="M237" s="208" t="s">
        <v>19</v>
      </c>
      <c r="N237" s="209" t="s">
        <v>42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2" t="s">
        <v>131</v>
      </c>
      <c r="AT237" s="212" t="s">
        <v>126</v>
      </c>
      <c r="AU237" s="212" t="s">
        <v>81</v>
      </c>
      <c r="AY237" s="18" t="s">
        <v>123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8" t="s">
        <v>79</v>
      </c>
      <c r="BK237" s="213">
        <f>ROUND(I237*H237,2)</f>
        <v>0</v>
      </c>
      <c r="BL237" s="18" t="s">
        <v>131</v>
      </c>
      <c r="BM237" s="212" t="s">
        <v>288</v>
      </c>
    </row>
    <row r="238" s="12" customFormat="1" ht="22.8" customHeight="1">
      <c r="A238" s="12"/>
      <c r="B238" s="185"/>
      <c r="C238" s="186"/>
      <c r="D238" s="187" t="s">
        <v>70</v>
      </c>
      <c r="E238" s="199" t="s">
        <v>289</v>
      </c>
      <c r="F238" s="199" t="s">
        <v>290</v>
      </c>
      <c r="G238" s="186"/>
      <c r="H238" s="186"/>
      <c r="I238" s="189"/>
      <c r="J238" s="200">
        <f>BK238</f>
        <v>0</v>
      </c>
      <c r="K238" s="186"/>
      <c r="L238" s="191"/>
      <c r="M238" s="192"/>
      <c r="N238" s="193"/>
      <c r="O238" s="193"/>
      <c r="P238" s="194">
        <f>P239</f>
        <v>0</v>
      </c>
      <c r="Q238" s="193"/>
      <c r="R238" s="194">
        <f>R239</f>
        <v>0</v>
      </c>
      <c r="S238" s="193"/>
      <c r="T238" s="195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6" t="s">
        <v>79</v>
      </c>
      <c r="AT238" s="197" t="s">
        <v>70</v>
      </c>
      <c r="AU238" s="197" t="s">
        <v>79</v>
      </c>
      <c r="AY238" s="196" t="s">
        <v>123</v>
      </c>
      <c r="BK238" s="198">
        <f>BK239</f>
        <v>0</v>
      </c>
    </row>
    <row r="239" s="2" customFormat="1" ht="33" customHeight="1">
      <c r="A239" s="39"/>
      <c r="B239" s="40"/>
      <c r="C239" s="201" t="s">
        <v>291</v>
      </c>
      <c r="D239" s="201" t="s">
        <v>126</v>
      </c>
      <c r="E239" s="202" t="s">
        <v>292</v>
      </c>
      <c r="F239" s="203" t="s">
        <v>293</v>
      </c>
      <c r="G239" s="204" t="s">
        <v>166</v>
      </c>
      <c r="H239" s="205">
        <v>3.7170000000000001</v>
      </c>
      <c r="I239" s="206"/>
      <c r="J239" s="207">
        <f>ROUND(I239*H239,2)</f>
        <v>0</v>
      </c>
      <c r="K239" s="203" t="s">
        <v>130</v>
      </c>
      <c r="L239" s="45"/>
      <c r="M239" s="208" t="s">
        <v>19</v>
      </c>
      <c r="N239" s="209" t="s">
        <v>42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2" t="s">
        <v>131</v>
      </c>
      <c r="AT239" s="212" t="s">
        <v>126</v>
      </c>
      <c r="AU239" s="212" t="s">
        <v>81</v>
      </c>
      <c r="AY239" s="18" t="s">
        <v>123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8" t="s">
        <v>79</v>
      </c>
      <c r="BK239" s="213">
        <f>ROUND(I239*H239,2)</f>
        <v>0</v>
      </c>
      <c r="BL239" s="18" t="s">
        <v>131</v>
      </c>
      <c r="BM239" s="212" t="s">
        <v>294</v>
      </c>
    </row>
    <row r="240" s="12" customFormat="1" ht="25.92" customHeight="1">
      <c r="A240" s="12"/>
      <c r="B240" s="185"/>
      <c r="C240" s="186"/>
      <c r="D240" s="187" t="s">
        <v>70</v>
      </c>
      <c r="E240" s="188" t="s">
        <v>295</v>
      </c>
      <c r="F240" s="188" t="s">
        <v>296</v>
      </c>
      <c r="G240" s="186"/>
      <c r="H240" s="186"/>
      <c r="I240" s="189"/>
      <c r="J240" s="190">
        <f>BK240</f>
        <v>0</v>
      </c>
      <c r="K240" s="186"/>
      <c r="L240" s="191"/>
      <c r="M240" s="192"/>
      <c r="N240" s="193"/>
      <c r="O240" s="193"/>
      <c r="P240" s="194">
        <f>P241+P244+P274+P307+P328+P346+P351+P405+P422</f>
        <v>0</v>
      </c>
      <c r="Q240" s="193"/>
      <c r="R240" s="194">
        <f>R241+R244+R274+R307+R328+R346+R351+R405+R422</f>
        <v>1.1937979599999999</v>
      </c>
      <c r="S240" s="193"/>
      <c r="T240" s="195">
        <f>T241+T244+T274+T307+T328+T346+T351+T405+T422</f>
        <v>0.21779445000000003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6" t="s">
        <v>81</v>
      </c>
      <c r="AT240" s="197" t="s">
        <v>70</v>
      </c>
      <c r="AU240" s="197" t="s">
        <v>71</v>
      </c>
      <c r="AY240" s="196" t="s">
        <v>123</v>
      </c>
      <c r="BK240" s="198">
        <f>BK241+BK244+BK274+BK307+BK328+BK346+BK351+BK405+BK422</f>
        <v>0</v>
      </c>
    </row>
    <row r="241" s="12" customFormat="1" ht="22.8" customHeight="1">
      <c r="A241" s="12"/>
      <c r="B241" s="185"/>
      <c r="C241" s="186"/>
      <c r="D241" s="187" t="s">
        <v>70</v>
      </c>
      <c r="E241" s="199" t="s">
        <v>297</v>
      </c>
      <c r="F241" s="199" t="s">
        <v>298</v>
      </c>
      <c r="G241" s="186"/>
      <c r="H241" s="186"/>
      <c r="I241" s="189"/>
      <c r="J241" s="200">
        <f>BK241</f>
        <v>0</v>
      </c>
      <c r="K241" s="186"/>
      <c r="L241" s="191"/>
      <c r="M241" s="192"/>
      <c r="N241" s="193"/>
      <c r="O241" s="193"/>
      <c r="P241" s="194">
        <f>SUM(P242:P243)</f>
        <v>0</v>
      </c>
      <c r="Q241" s="193"/>
      <c r="R241" s="194">
        <f>SUM(R242:R243)</f>
        <v>0</v>
      </c>
      <c r="S241" s="193"/>
      <c r="T241" s="195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6" t="s">
        <v>81</v>
      </c>
      <c r="AT241" s="197" t="s">
        <v>70</v>
      </c>
      <c r="AU241" s="197" t="s">
        <v>79</v>
      </c>
      <c r="AY241" s="196" t="s">
        <v>123</v>
      </c>
      <c r="BK241" s="198">
        <f>SUM(BK242:BK243)</f>
        <v>0</v>
      </c>
    </row>
    <row r="242" s="2" customFormat="1" ht="16.5" customHeight="1">
      <c r="A242" s="39"/>
      <c r="B242" s="40"/>
      <c r="C242" s="201" t="s">
        <v>299</v>
      </c>
      <c r="D242" s="201" t="s">
        <v>126</v>
      </c>
      <c r="E242" s="202" t="s">
        <v>300</v>
      </c>
      <c r="F242" s="203" t="s">
        <v>301</v>
      </c>
      <c r="G242" s="204" t="s">
        <v>302</v>
      </c>
      <c r="H242" s="205">
        <v>3</v>
      </c>
      <c r="I242" s="206"/>
      <c r="J242" s="207">
        <f>ROUND(I242*H242,2)</f>
        <v>0</v>
      </c>
      <c r="K242" s="203" t="s">
        <v>303</v>
      </c>
      <c r="L242" s="45"/>
      <c r="M242" s="208" t="s">
        <v>19</v>
      </c>
      <c r="N242" s="209" t="s">
        <v>42</v>
      </c>
      <c r="O242" s="8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2" t="s">
        <v>229</v>
      </c>
      <c r="AT242" s="212" t="s">
        <v>126</v>
      </c>
      <c r="AU242" s="212" t="s">
        <v>81</v>
      </c>
      <c r="AY242" s="18" t="s">
        <v>123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8" t="s">
        <v>79</v>
      </c>
      <c r="BK242" s="213">
        <f>ROUND(I242*H242,2)</f>
        <v>0</v>
      </c>
      <c r="BL242" s="18" t="s">
        <v>229</v>
      </c>
      <c r="BM242" s="212" t="s">
        <v>304</v>
      </c>
    </row>
    <row r="243" s="2" customFormat="1" ht="16.5" customHeight="1">
      <c r="A243" s="39"/>
      <c r="B243" s="40"/>
      <c r="C243" s="201" t="s">
        <v>305</v>
      </c>
      <c r="D243" s="201" t="s">
        <v>126</v>
      </c>
      <c r="E243" s="202" t="s">
        <v>306</v>
      </c>
      <c r="F243" s="203" t="s">
        <v>307</v>
      </c>
      <c r="G243" s="204" t="s">
        <v>308</v>
      </c>
      <c r="H243" s="205">
        <v>1</v>
      </c>
      <c r="I243" s="206"/>
      <c r="J243" s="207">
        <f>ROUND(I243*H243,2)</f>
        <v>0</v>
      </c>
      <c r="K243" s="203" t="s">
        <v>303</v>
      </c>
      <c r="L243" s="45"/>
      <c r="M243" s="208" t="s">
        <v>19</v>
      </c>
      <c r="N243" s="209" t="s">
        <v>42</v>
      </c>
      <c r="O243" s="85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2" t="s">
        <v>229</v>
      </c>
      <c r="AT243" s="212" t="s">
        <v>126</v>
      </c>
      <c r="AU243" s="212" t="s">
        <v>81</v>
      </c>
      <c r="AY243" s="18" t="s">
        <v>123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8" t="s">
        <v>79</v>
      </c>
      <c r="BK243" s="213">
        <f>ROUND(I243*H243,2)</f>
        <v>0</v>
      </c>
      <c r="BL243" s="18" t="s">
        <v>229</v>
      </c>
      <c r="BM243" s="212" t="s">
        <v>309</v>
      </c>
    </row>
    <row r="244" s="12" customFormat="1" ht="22.8" customHeight="1">
      <c r="A244" s="12"/>
      <c r="B244" s="185"/>
      <c r="C244" s="186"/>
      <c r="D244" s="187" t="s">
        <v>70</v>
      </c>
      <c r="E244" s="199" t="s">
        <v>310</v>
      </c>
      <c r="F244" s="199" t="s">
        <v>311</v>
      </c>
      <c r="G244" s="186"/>
      <c r="H244" s="186"/>
      <c r="I244" s="189"/>
      <c r="J244" s="200">
        <f>BK244</f>
        <v>0</v>
      </c>
      <c r="K244" s="186"/>
      <c r="L244" s="191"/>
      <c r="M244" s="192"/>
      <c r="N244" s="193"/>
      <c r="O244" s="193"/>
      <c r="P244" s="194">
        <f>SUM(P245:P273)</f>
        <v>0</v>
      </c>
      <c r="Q244" s="193"/>
      <c r="R244" s="194">
        <f>SUM(R245:R273)</f>
        <v>0.31250540000000004</v>
      </c>
      <c r="S244" s="193"/>
      <c r="T244" s="195">
        <f>SUM(T245:T273)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6" t="s">
        <v>81</v>
      </c>
      <c r="AT244" s="197" t="s">
        <v>70</v>
      </c>
      <c r="AU244" s="197" t="s">
        <v>79</v>
      </c>
      <c r="AY244" s="196" t="s">
        <v>123</v>
      </c>
      <c r="BK244" s="198">
        <f>SUM(BK245:BK273)</f>
        <v>0</v>
      </c>
    </row>
    <row r="245" s="2" customFormat="1" ht="33" customHeight="1">
      <c r="A245" s="39"/>
      <c r="B245" s="40"/>
      <c r="C245" s="201" t="s">
        <v>312</v>
      </c>
      <c r="D245" s="201" t="s">
        <v>126</v>
      </c>
      <c r="E245" s="202" t="s">
        <v>313</v>
      </c>
      <c r="F245" s="203" t="s">
        <v>314</v>
      </c>
      <c r="G245" s="204" t="s">
        <v>129</v>
      </c>
      <c r="H245" s="205">
        <v>10.122</v>
      </c>
      <c r="I245" s="206"/>
      <c r="J245" s="207">
        <f>ROUND(I245*H245,2)</f>
        <v>0</v>
      </c>
      <c r="K245" s="203" t="s">
        <v>130</v>
      </c>
      <c r="L245" s="45"/>
      <c r="M245" s="208" t="s">
        <v>19</v>
      </c>
      <c r="N245" s="209" t="s">
        <v>42</v>
      </c>
      <c r="O245" s="85"/>
      <c r="P245" s="210">
        <f>O245*H245</f>
        <v>0</v>
      </c>
      <c r="Q245" s="210">
        <v>0.022450000000000001</v>
      </c>
      <c r="R245" s="210">
        <f>Q245*H245</f>
        <v>0.22723890000000002</v>
      </c>
      <c r="S245" s="210">
        <v>0</v>
      </c>
      <c r="T245" s="21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2" t="s">
        <v>229</v>
      </c>
      <c r="AT245" s="212" t="s">
        <v>126</v>
      </c>
      <c r="AU245" s="212" t="s">
        <v>81</v>
      </c>
      <c r="AY245" s="18" t="s">
        <v>123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8" t="s">
        <v>79</v>
      </c>
      <c r="BK245" s="213">
        <f>ROUND(I245*H245,2)</f>
        <v>0</v>
      </c>
      <c r="BL245" s="18" t="s">
        <v>229</v>
      </c>
      <c r="BM245" s="212" t="s">
        <v>315</v>
      </c>
    </row>
    <row r="246" s="13" customFormat="1">
      <c r="A246" s="13"/>
      <c r="B246" s="214"/>
      <c r="C246" s="215"/>
      <c r="D246" s="216" t="s">
        <v>133</v>
      </c>
      <c r="E246" s="217" t="s">
        <v>19</v>
      </c>
      <c r="F246" s="218" t="s">
        <v>134</v>
      </c>
      <c r="G246" s="215"/>
      <c r="H246" s="217" t="s">
        <v>19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4" t="s">
        <v>133</v>
      </c>
      <c r="AU246" s="224" t="s">
        <v>81</v>
      </c>
      <c r="AV246" s="13" t="s">
        <v>79</v>
      </c>
      <c r="AW246" s="13" t="s">
        <v>33</v>
      </c>
      <c r="AX246" s="13" t="s">
        <v>71</v>
      </c>
      <c r="AY246" s="224" t="s">
        <v>123</v>
      </c>
    </row>
    <row r="247" s="14" customFormat="1">
      <c r="A247" s="14"/>
      <c r="B247" s="225"/>
      <c r="C247" s="226"/>
      <c r="D247" s="216" t="s">
        <v>133</v>
      </c>
      <c r="E247" s="227" t="s">
        <v>19</v>
      </c>
      <c r="F247" s="228" t="s">
        <v>316</v>
      </c>
      <c r="G247" s="226"/>
      <c r="H247" s="229">
        <v>10.122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5" t="s">
        <v>133</v>
      </c>
      <c r="AU247" s="235" t="s">
        <v>81</v>
      </c>
      <c r="AV247" s="14" t="s">
        <v>81</v>
      </c>
      <c r="AW247" s="14" t="s">
        <v>33</v>
      </c>
      <c r="AX247" s="14" t="s">
        <v>71</v>
      </c>
      <c r="AY247" s="235" t="s">
        <v>123</v>
      </c>
    </row>
    <row r="248" s="15" customFormat="1">
      <c r="A248" s="15"/>
      <c r="B248" s="236"/>
      <c r="C248" s="237"/>
      <c r="D248" s="216" t="s">
        <v>133</v>
      </c>
      <c r="E248" s="238" t="s">
        <v>19</v>
      </c>
      <c r="F248" s="239" t="s">
        <v>137</v>
      </c>
      <c r="G248" s="237"/>
      <c r="H248" s="240">
        <v>10.122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46" t="s">
        <v>133</v>
      </c>
      <c r="AU248" s="246" t="s">
        <v>81</v>
      </c>
      <c r="AV248" s="15" t="s">
        <v>131</v>
      </c>
      <c r="AW248" s="15" t="s">
        <v>33</v>
      </c>
      <c r="AX248" s="15" t="s">
        <v>79</v>
      </c>
      <c r="AY248" s="246" t="s">
        <v>123</v>
      </c>
    </row>
    <row r="249" s="2" customFormat="1">
      <c r="A249" s="39"/>
      <c r="B249" s="40"/>
      <c r="C249" s="201" t="s">
        <v>317</v>
      </c>
      <c r="D249" s="201" t="s">
        <v>126</v>
      </c>
      <c r="E249" s="202" t="s">
        <v>318</v>
      </c>
      <c r="F249" s="203" t="s">
        <v>319</v>
      </c>
      <c r="G249" s="204" t="s">
        <v>247</v>
      </c>
      <c r="H249" s="205">
        <v>6.5300000000000002</v>
      </c>
      <c r="I249" s="206"/>
      <c r="J249" s="207">
        <f>ROUND(I249*H249,2)</f>
        <v>0</v>
      </c>
      <c r="K249" s="203" t="s">
        <v>130</v>
      </c>
      <c r="L249" s="45"/>
      <c r="M249" s="208" t="s">
        <v>19</v>
      </c>
      <c r="N249" s="209" t="s">
        <v>42</v>
      </c>
      <c r="O249" s="85"/>
      <c r="P249" s="210">
        <f>O249*H249</f>
        <v>0</v>
      </c>
      <c r="Q249" s="210">
        <v>1.0000000000000001E-05</v>
      </c>
      <c r="R249" s="210">
        <f>Q249*H249</f>
        <v>6.5300000000000002E-05</v>
      </c>
      <c r="S249" s="210">
        <v>0</v>
      </c>
      <c r="T249" s="21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2" t="s">
        <v>229</v>
      </c>
      <c r="AT249" s="212" t="s">
        <v>126</v>
      </c>
      <c r="AU249" s="212" t="s">
        <v>81</v>
      </c>
      <c r="AY249" s="18" t="s">
        <v>123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8" t="s">
        <v>79</v>
      </c>
      <c r="BK249" s="213">
        <f>ROUND(I249*H249,2)</f>
        <v>0</v>
      </c>
      <c r="BL249" s="18" t="s">
        <v>229</v>
      </c>
      <c r="BM249" s="212" t="s">
        <v>320</v>
      </c>
    </row>
    <row r="250" s="13" customFormat="1">
      <c r="A250" s="13"/>
      <c r="B250" s="214"/>
      <c r="C250" s="215"/>
      <c r="D250" s="216" t="s">
        <v>133</v>
      </c>
      <c r="E250" s="217" t="s">
        <v>19</v>
      </c>
      <c r="F250" s="218" t="s">
        <v>134</v>
      </c>
      <c r="G250" s="215"/>
      <c r="H250" s="217" t="s">
        <v>19</v>
      </c>
      <c r="I250" s="219"/>
      <c r="J250" s="215"/>
      <c r="K250" s="215"/>
      <c r="L250" s="220"/>
      <c r="M250" s="221"/>
      <c r="N250" s="222"/>
      <c r="O250" s="222"/>
      <c r="P250" s="222"/>
      <c r="Q250" s="222"/>
      <c r="R250" s="222"/>
      <c r="S250" s="222"/>
      <c r="T250" s="22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4" t="s">
        <v>133</v>
      </c>
      <c r="AU250" s="224" t="s">
        <v>81</v>
      </c>
      <c r="AV250" s="13" t="s">
        <v>79</v>
      </c>
      <c r="AW250" s="13" t="s">
        <v>33</v>
      </c>
      <c r="AX250" s="13" t="s">
        <v>71</v>
      </c>
      <c r="AY250" s="224" t="s">
        <v>123</v>
      </c>
    </row>
    <row r="251" s="14" customFormat="1">
      <c r="A251" s="14"/>
      <c r="B251" s="225"/>
      <c r="C251" s="226"/>
      <c r="D251" s="216" t="s">
        <v>133</v>
      </c>
      <c r="E251" s="227" t="s">
        <v>19</v>
      </c>
      <c r="F251" s="228" t="s">
        <v>321</v>
      </c>
      <c r="G251" s="226"/>
      <c r="H251" s="229">
        <v>6.5300000000000002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5" t="s">
        <v>133</v>
      </c>
      <c r="AU251" s="235" t="s">
        <v>81</v>
      </c>
      <c r="AV251" s="14" t="s">
        <v>81</v>
      </c>
      <c r="AW251" s="14" t="s">
        <v>33</v>
      </c>
      <c r="AX251" s="14" t="s">
        <v>71</v>
      </c>
      <c r="AY251" s="235" t="s">
        <v>123</v>
      </c>
    </row>
    <row r="252" s="15" customFormat="1">
      <c r="A252" s="15"/>
      <c r="B252" s="236"/>
      <c r="C252" s="237"/>
      <c r="D252" s="216" t="s">
        <v>133</v>
      </c>
      <c r="E252" s="238" t="s">
        <v>19</v>
      </c>
      <c r="F252" s="239" t="s">
        <v>137</v>
      </c>
      <c r="G252" s="237"/>
      <c r="H252" s="240">
        <v>6.5300000000000002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46" t="s">
        <v>133</v>
      </c>
      <c r="AU252" s="246" t="s">
        <v>81</v>
      </c>
      <c r="AV252" s="15" t="s">
        <v>131</v>
      </c>
      <c r="AW252" s="15" t="s">
        <v>33</v>
      </c>
      <c r="AX252" s="15" t="s">
        <v>79</v>
      </c>
      <c r="AY252" s="246" t="s">
        <v>123</v>
      </c>
    </row>
    <row r="253" s="2" customFormat="1">
      <c r="A253" s="39"/>
      <c r="B253" s="40"/>
      <c r="C253" s="201" t="s">
        <v>322</v>
      </c>
      <c r="D253" s="201" t="s">
        <v>126</v>
      </c>
      <c r="E253" s="202" t="s">
        <v>323</v>
      </c>
      <c r="F253" s="203" t="s">
        <v>324</v>
      </c>
      <c r="G253" s="204" t="s">
        <v>129</v>
      </c>
      <c r="H253" s="205">
        <v>14.772</v>
      </c>
      <c r="I253" s="206"/>
      <c r="J253" s="207">
        <f>ROUND(I253*H253,2)</f>
        <v>0</v>
      </c>
      <c r="K253" s="203" t="s">
        <v>130</v>
      </c>
      <c r="L253" s="45"/>
      <c r="M253" s="208" t="s">
        <v>19</v>
      </c>
      <c r="N253" s="209" t="s">
        <v>42</v>
      </c>
      <c r="O253" s="85"/>
      <c r="P253" s="210">
        <f>O253*H253</f>
        <v>0</v>
      </c>
      <c r="Q253" s="210">
        <v>0.00020000000000000001</v>
      </c>
      <c r="R253" s="210">
        <f>Q253*H253</f>
        <v>0.0029544000000000003</v>
      </c>
      <c r="S253" s="210">
        <v>0</v>
      </c>
      <c r="T253" s="21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2" t="s">
        <v>229</v>
      </c>
      <c r="AT253" s="212" t="s">
        <v>126</v>
      </c>
      <c r="AU253" s="212" t="s">
        <v>81</v>
      </c>
      <c r="AY253" s="18" t="s">
        <v>123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8" t="s">
        <v>79</v>
      </c>
      <c r="BK253" s="213">
        <f>ROUND(I253*H253,2)</f>
        <v>0</v>
      </c>
      <c r="BL253" s="18" t="s">
        <v>229</v>
      </c>
      <c r="BM253" s="212" t="s">
        <v>325</v>
      </c>
    </row>
    <row r="254" s="13" customFormat="1">
      <c r="A254" s="13"/>
      <c r="B254" s="214"/>
      <c r="C254" s="215"/>
      <c r="D254" s="216" t="s">
        <v>133</v>
      </c>
      <c r="E254" s="217" t="s">
        <v>19</v>
      </c>
      <c r="F254" s="218" t="s">
        <v>134</v>
      </c>
      <c r="G254" s="215"/>
      <c r="H254" s="217" t="s">
        <v>19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4" t="s">
        <v>133</v>
      </c>
      <c r="AU254" s="224" t="s">
        <v>81</v>
      </c>
      <c r="AV254" s="13" t="s">
        <v>79</v>
      </c>
      <c r="AW254" s="13" t="s">
        <v>33</v>
      </c>
      <c r="AX254" s="13" t="s">
        <v>71</v>
      </c>
      <c r="AY254" s="224" t="s">
        <v>123</v>
      </c>
    </row>
    <row r="255" s="14" customFormat="1">
      <c r="A255" s="14"/>
      <c r="B255" s="225"/>
      <c r="C255" s="226"/>
      <c r="D255" s="216" t="s">
        <v>133</v>
      </c>
      <c r="E255" s="227" t="s">
        <v>19</v>
      </c>
      <c r="F255" s="228" t="s">
        <v>316</v>
      </c>
      <c r="G255" s="226"/>
      <c r="H255" s="229">
        <v>10.122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5" t="s">
        <v>133</v>
      </c>
      <c r="AU255" s="235" t="s">
        <v>81</v>
      </c>
      <c r="AV255" s="14" t="s">
        <v>81</v>
      </c>
      <c r="AW255" s="14" t="s">
        <v>33</v>
      </c>
      <c r="AX255" s="14" t="s">
        <v>71</v>
      </c>
      <c r="AY255" s="235" t="s">
        <v>123</v>
      </c>
    </row>
    <row r="256" s="13" customFormat="1">
      <c r="A256" s="13"/>
      <c r="B256" s="214"/>
      <c r="C256" s="215"/>
      <c r="D256" s="216" t="s">
        <v>133</v>
      </c>
      <c r="E256" s="217" t="s">
        <v>19</v>
      </c>
      <c r="F256" s="218" t="s">
        <v>326</v>
      </c>
      <c r="G256" s="215"/>
      <c r="H256" s="217" t="s">
        <v>19</v>
      </c>
      <c r="I256" s="219"/>
      <c r="J256" s="215"/>
      <c r="K256" s="215"/>
      <c r="L256" s="220"/>
      <c r="M256" s="221"/>
      <c r="N256" s="222"/>
      <c r="O256" s="222"/>
      <c r="P256" s="222"/>
      <c r="Q256" s="222"/>
      <c r="R256" s="222"/>
      <c r="S256" s="222"/>
      <c r="T256" s="22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4" t="s">
        <v>133</v>
      </c>
      <c r="AU256" s="224" t="s">
        <v>81</v>
      </c>
      <c r="AV256" s="13" t="s">
        <v>79</v>
      </c>
      <c r="AW256" s="13" t="s">
        <v>33</v>
      </c>
      <c r="AX256" s="13" t="s">
        <v>71</v>
      </c>
      <c r="AY256" s="224" t="s">
        <v>123</v>
      </c>
    </row>
    <row r="257" s="14" customFormat="1">
      <c r="A257" s="14"/>
      <c r="B257" s="225"/>
      <c r="C257" s="226"/>
      <c r="D257" s="216" t="s">
        <v>133</v>
      </c>
      <c r="E257" s="227" t="s">
        <v>19</v>
      </c>
      <c r="F257" s="228" t="s">
        <v>194</v>
      </c>
      <c r="G257" s="226"/>
      <c r="H257" s="229">
        <v>2.6120000000000001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5" t="s">
        <v>133</v>
      </c>
      <c r="AU257" s="235" t="s">
        <v>81</v>
      </c>
      <c r="AV257" s="14" t="s">
        <v>81</v>
      </c>
      <c r="AW257" s="14" t="s">
        <v>33</v>
      </c>
      <c r="AX257" s="14" t="s">
        <v>71</v>
      </c>
      <c r="AY257" s="235" t="s">
        <v>123</v>
      </c>
    </row>
    <row r="258" s="14" customFormat="1">
      <c r="A258" s="14"/>
      <c r="B258" s="225"/>
      <c r="C258" s="226"/>
      <c r="D258" s="216" t="s">
        <v>133</v>
      </c>
      <c r="E258" s="227" t="s">
        <v>19</v>
      </c>
      <c r="F258" s="228" t="s">
        <v>327</v>
      </c>
      <c r="G258" s="226"/>
      <c r="H258" s="229">
        <v>2.0379999999999998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35" t="s">
        <v>133</v>
      </c>
      <c r="AU258" s="235" t="s">
        <v>81</v>
      </c>
      <c r="AV258" s="14" t="s">
        <v>81</v>
      </c>
      <c r="AW258" s="14" t="s">
        <v>33</v>
      </c>
      <c r="AX258" s="14" t="s">
        <v>71</v>
      </c>
      <c r="AY258" s="235" t="s">
        <v>123</v>
      </c>
    </row>
    <row r="259" s="15" customFormat="1">
      <c r="A259" s="15"/>
      <c r="B259" s="236"/>
      <c r="C259" s="237"/>
      <c r="D259" s="216" t="s">
        <v>133</v>
      </c>
      <c r="E259" s="238" t="s">
        <v>19</v>
      </c>
      <c r="F259" s="239" t="s">
        <v>137</v>
      </c>
      <c r="G259" s="237"/>
      <c r="H259" s="240">
        <v>14.772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46" t="s">
        <v>133</v>
      </c>
      <c r="AU259" s="246" t="s">
        <v>81</v>
      </c>
      <c r="AV259" s="15" t="s">
        <v>131</v>
      </c>
      <c r="AW259" s="15" t="s">
        <v>33</v>
      </c>
      <c r="AX259" s="15" t="s">
        <v>79</v>
      </c>
      <c r="AY259" s="246" t="s">
        <v>123</v>
      </c>
    </row>
    <row r="260" s="2" customFormat="1" ht="16.5" customHeight="1">
      <c r="A260" s="39"/>
      <c r="B260" s="40"/>
      <c r="C260" s="201" t="s">
        <v>328</v>
      </c>
      <c r="D260" s="201" t="s">
        <v>126</v>
      </c>
      <c r="E260" s="202" t="s">
        <v>329</v>
      </c>
      <c r="F260" s="203" t="s">
        <v>330</v>
      </c>
      <c r="G260" s="204" t="s">
        <v>129</v>
      </c>
      <c r="H260" s="205">
        <v>14.772</v>
      </c>
      <c r="I260" s="206"/>
      <c r="J260" s="207">
        <f>ROUND(I260*H260,2)</f>
        <v>0</v>
      </c>
      <c r="K260" s="203" t="s">
        <v>130</v>
      </c>
      <c r="L260" s="45"/>
      <c r="M260" s="208" t="s">
        <v>19</v>
      </c>
      <c r="N260" s="209" t="s">
        <v>42</v>
      </c>
      <c r="O260" s="85"/>
      <c r="P260" s="210">
        <f>O260*H260</f>
        <v>0</v>
      </c>
      <c r="Q260" s="210">
        <v>0.0014</v>
      </c>
      <c r="R260" s="210">
        <f>Q260*H260</f>
        <v>0.020680799999999999</v>
      </c>
      <c r="S260" s="210">
        <v>0</v>
      </c>
      <c r="T260" s="21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2" t="s">
        <v>229</v>
      </c>
      <c r="AT260" s="212" t="s">
        <v>126</v>
      </c>
      <c r="AU260" s="212" t="s">
        <v>81</v>
      </c>
      <c r="AY260" s="18" t="s">
        <v>123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8" t="s">
        <v>79</v>
      </c>
      <c r="BK260" s="213">
        <f>ROUND(I260*H260,2)</f>
        <v>0</v>
      </c>
      <c r="BL260" s="18" t="s">
        <v>229</v>
      </c>
      <c r="BM260" s="212" t="s">
        <v>331</v>
      </c>
    </row>
    <row r="261" s="13" customFormat="1">
      <c r="A261" s="13"/>
      <c r="B261" s="214"/>
      <c r="C261" s="215"/>
      <c r="D261" s="216" t="s">
        <v>133</v>
      </c>
      <c r="E261" s="217" t="s">
        <v>19</v>
      </c>
      <c r="F261" s="218" t="s">
        <v>134</v>
      </c>
      <c r="G261" s="215"/>
      <c r="H261" s="217" t="s">
        <v>19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4" t="s">
        <v>133</v>
      </c>
      <c r="AU261" s="224" t="s">
        <v>81</v>
      </c>
      <c r="AV261" s="13" t="s">
        <v>79</v>
      </c>
      <c r="AW261" s="13" t="s">
        <v>33</v>
      </c>
      <c r="AX261" s="13" t="s">
        <v>71</v>
      </c>
      <c r="AY261" s="224" t="s">
        <v>123</v>
      </c>
    </row>
    <row r="262" s="14" customFormat="1">
      <c r="A262" s="14"/>
      <c r="B262" s="225"/>
      <c r="C262" s="226"/>
      <c r="D262" s="216" t="s">
        <v>133</v>
      </c>
      <c r="E262" s="227" t="s">
        <v>19</v>
      </c>
      <c r="F262" s="228" t="s">
        <v>316</v>
      </c>
      <c r="G262" s="226"/>
      <c r="H262" s="229">
        <v>10.122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5" t="s">
        <v>133</v>
      </c>
      <c r="AU262" s="235" t="s">
        <v>81</v>
      </c>
      <c r="AV262" s="14" t="s">
        <v>81</v>
      </c>
      <c r="AW262" s="14" t="s">
        <v>33</v>
      </c>
      <c r="AX262" s="14" t="s">
        <v>71</v>
      </c>
      <c r="AY262" s="235" t="s">
        <v>123</v>
      </c>
    </row>
    <row r="263" s="13" customFormat="1">
      <c r="A263" s="13"/>
      <c r="B263" s="214"/>
      <c r="C263" s="215"/>
      <c r="D263" s="216" t="s">
        <v>133</v>
      </c>
      <c r="E263" s="217" t="s">
        <v>19</v>
      </c>
      <c r="F263" s="218" t="s">
        <v>326</v>
      </c>
      <c r="G263" s="215"/>
      <c r="H263" s="217" t="s">
        <v>19</v>
      </c>
      <c r="I263" s="219"/>
      <c r="J263" s="215"/>
      <c r="K263" s="215"/>
      <c r="L263" s="220"/>
      <c r="M263" s="221"/>
      <c r="N263" s="222"/>
      <c r="O263" s="222"/>
      <c r="P263" s="222"/>
      <c r="Q263" s="222"/>
      <c r="R263" s="222"/>
      <c r="S263" s="222"/>
      <c r="T263" s="22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4" t="s">
        <v>133</v>
      </c>
      <c r="AU263" s="224" t="s">
        <v>81</v>
      </c>
      <c r="AV263" s="13" t="s">
        <v>79</v>
      </c>
      <c r="AW263" s="13" t="s">
        <v>33</v>
      </c>
      <c r="AX263" s="13" t="s">
        <v>71</v>
      </c>
      <c r="AY263" s="224" t="s">
        <v>123</v>
      </c>
    </row>
    <row r="264" s="14" customFormat="1">
      <c r="A264" s="14"/>
      <c r="B264" s="225"/>
      <c r="C264" s="226"/>
      <c r="D264" s="216" t="s">
        <v>133</v>
      </c>
      <c r="E264" s="227" t="s">
        <v>19</v>
      </c>
      <c r="F264" s="228" t="s">
        <v>194</v>
      </c>
      <c r="G264" s="226"/>
      <c r="H264" s="229">
        <v>2.6120000000000001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5" t="s">
        <v>133</v>
      </c>
      <c r="AU264" s="235" t="s">
        <v>81</v>
      </c>
      <c r="AV264" s="14" t="s">
        <v>81</v>
      </c>
      <c r="AW264" s="14" t="s">
        <v>33</v>
      </c>
      <c r="AX264" s="14" t="s">
        <v>71</v>
      </c>
      <c r="AY264" s="235" t="s">
        <v>123</v>
      </c>
    </row>
    <row r="265" s="14" customFormat="1">
      <c r="A265" s="14"/>
      <c r="B265" s="225"/>
      <c r="C265" s="226"/>
      <c r="D265" s="216" t="s">
        <v>133</v>
      </c>
      <c r="E265" s="227" t="s">
        <v>19</v>
      </c>
      <c r="F265" s="228" t="s">
        <v>327</v>
      </c>
      <c r="G265" s="226"/>
      <c r="H265" s="229">
        <v>2.0379999999999998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5" t="s">
        <v>133</v>
      </c>
      <c r="AU265" s="235" t="s">
        <v>81</v>
      </c>
      <c r="AV265" s="14" t="s">
        <v>81</v>
      </c>
      <c r="AW265" s="14" t="s">
        <v>33</v>
      </c>
      <c r="AX265" s="14" t="s">
        <v>71</v>
      </c>
      <c r="AY265" s="235" t="s">
        <v>123</v>
      </c>
    </row>
    <row r="266" s="15" customFormat="1">
      <c r="A266" s="15"/>
      <c r="B266" s="236"/>
      <c r="C266" s="237"/>
      <c r="D266" s="216" t="s">
        <v>133</v>
      </c>
      <c r="E266" s="238" t="s">
        <v>19</v>
      </c>
      <c r="F266" s="239" t="s">
        <v>137</v>
      </c>
      <c r="G266" s="237"/>
      <c r="H266" s="240">
        <v>14.772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46" t="s">
        <v>133</v>
      </c>
      <c r="AU266" s="246" t="s">
        <v>81</v>
      </c>
      <c r="AV266" s="15" t="s">
        <v>131</v>
      </c>
      <c r="AW266" s="15" t="s">
        <v>33</v>
      </c>
      <c r="AX266" s="15" t="s">
        <v>79</v>
      </c>
      <c r="AY266" s="246" t="s">
        <v>123</v>
      </c>
    </row>
    <row r="267" s="2" customFormat="1" ht="33" customHeight="1">
      <c r="A267" s="39"/>
      <c r="B267" s="40"/>
      <c r="C267" s="201" t="s">
        <v>332</v>
      </c>
      <c r="D267" s="201" t="s">
        <v>126</v>
      </c>
      <c r="E267" s="202" t="s">
        <v>333</v>
      </c>
      <c r="F267" s="203" t="s">
        <v>334</v>
      </c>
      <c r="G267" s="204" t="s">
        <v>129</v>
      </c>
      <c r="H267" s="205">
        <v>4.6500000000000004</v>
      </c>
      <c r="I267" s="206"/>
      <c r="J267" s="207">
        <f>ROUND(I267*H267,2)</f>
        <v>0</v>
      </c>
      <c r="K267" s="203" t="s">
        <v>130</v>
      </c>
      <c r="L267" s="45"/>
      <c r="M267" s="208" t="s">
        <v>19</v>
      </c>
      <c r="N267" s="209" t="s">
        <v>42</v>
      </c>
      <c r="O267" s="85"/>
      <c r="P267" s="210">
        <f>O267*H267</f>
        <v>0</v>
      </c>
      <c r="Q267" s="210">
        <v>0.01324</v>
      </c>
      <c r="R267" s="210">
        <f>Q267*H267</f>
        <v>0.061566000000000003</v>
      </c>
      <c r="S267" s="210">
        <v>0</v>
      </c>
      <c r="T267" s="21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2" t="s">
        <v>229</v>
      </c>
      <c r="AT267" s="212" t="s">
        <v>126</v>
      </c>
      <c r="AU267" s="212" t="s">
        <v>81</v>
      </c>
      <c r="AY267" s="18" t="s">
        <v>123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18" t="s">
        <v>79</v>
      </c>
      <c r="BK267" s="213">
        <f>ROUND(I267*H267,2)</f>
        <v>0</v>
      </c>
      <c r="BL267" s="18" t="s">
        <v>229</v>
      </c>
      <c r="BM267" s="212" t="s">
        <v>335</v>
      </c>
    </row>
    <row r="268" s="13" customFormat="1">
      <c r="A268" s="13"/>
      <c r="B268" s="214"/>
      <c r="C268" s="215"/>
      <c r="D268" s="216" t="s">
        <v>133</v>
      </c>
      <c r="E268" s="217" t="s">
        <v>19</v>
      </c>
      <c r="F268" s="218" t="s">
        <v>134</v>
      </c>
      <c r="G268" s="215"/>
      <c r="H268" s="217" t="s">
        <v>19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4" t="s">
        <v>133</v>
      </c>
      <c r="AU268" s="224" t="s">
        <v>81</v>
      </c>
      <c r="AV268" s="13" t="s">
        <v>79</v>
      </c>
      <c r="AW268" s="13" t="s">
        <v>33</v>
      </c>
      <c r="AX268" s="13" t="s">
        <v>71</v>
      </c>
      <c r="AY268" s="224" t="s">
        <v>123</v>
      </c>
    </row>
    <row r="269" s="13" customFormat="1">
      <c r="A269" s="13"/>
      <c r="B269" s="214"/>
      <c r="C269" s="215"/>
      <c r="D269" s="216" t="s">
        <v>133</v>
      </c>
      <c r="E269" s="217" t="s">
        <v>19</v>
      </c>
      <c r="F269" s="218" t="s">
        <v>326</v>
      </c>
      <c r="G269" s="215"/>
      <c r="H269" s="217" t="s">
        <v>19</v>
      </c>
      <c r="I269" s="219"/>
      <c r="J269" s="215"/>
      <c r="K269" s="215"/>
      <c r="L269" s="220"/>
      <c r="M269" s="221"/>
      <c r="N269" s="222"/>
      <c r="O269" s="222"/>
      <c r="P269" s="222"/>
      <c r="Q269" s="222"/>
      <c r="R269" s="222"/>
      <c r="S269" s="222"/>
      <c r="T269" s="22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4" t="s">
        <v>133</v>
      </c>
      <c r="AU269" s="224" t="s">
        <v>81</v>
      </c>
      <c r="AV269" s="13" t="s">
        <v>79</v>
      </c>
      <c r="AW269" s="13" t="s">
        <v>33</v>
      </c>
      <c r="AX269" s="13" t="s">
        <v>71</v>
      </c>
      <c r="AY269" s="224" t="s">
        <v>123</v>
      </c>
    </row>
    <row r="270" s="14" customFormat="1">
      <c r="A270" s="14"/>
      <c r="B270" s="225"/>
      <c r="C270" s="226"/>
      <c r="D270" s="216" t="s">
        <v>133</v>
      </c>
      <c r="E270" s="227" t="s">
        <v>19</v>
      </c>
      <c r="F270" s="228" t="s">
        <v>194</v>
      </c>
      <c r="G270" s="226"/>
      <c r="H270" s="229">
        <v>2.6120000000000001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5" t="s">
        <v>133</v>
      </c>
      <c r="AU270" s="235" t="s">
        <v>81</v>
      </c>
      <c r="AV270" s="14" t="s">
        <v>81</v>
      </c>
      <c r="AW270" s="14" t="s">
        <v>33</v>
      </c>
      <c r="AX270" s="14" t="s">
        <v>71</v>
      </c>
      <c r="AY270" s="235" t="s">
        <v>123</v>
      </c>
    </row>
    <row r="271" s="14" customFormat="1">
      <c r="A271" s="14"/>
      <c r="B271" s="225"/>
      <c r="C271" s="226"/>
      <c r="D271" s="216" t="s">
        <v>133</v>
      </c>
      <c r="E271" s="227" t="s">
        <v>19</v>
      </c>
      <c r="F271" s="228" t="s">
        <v>327</v>
      </c>
      <c r="G271" s="226"/>
      <c r="H271" s="229">
        <v>2.0379999999999998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5" t="s">
        <v>133</v>
      </c>
      <c r="AU271" s="235" t="s">
        <v>81</v>
      </c>
      <c r="AV271" s="14" t="s">
        <v>81</v>
      </c>
      <c r="AW271" s="14" t="s">
        <v>33</v>
      </c>
      <c r="AX271" s="14" t="s">
        <v>71</v>
      </c>
      <c r="AY271" s="235" t="s">
        <v>123</v>
      </c>
    </row>
    <row r="272" s="15" customFormat="1">
      <c r="A272" s="15"/>
      <c r="B272" s="236"/>
      <c r="C272" s="237"/>
      <c r="D272" s="216" t="s">
        <v>133</v>
      </c>
      <c r="E272" s="238" t="s">
        <v>19</v>
      </c>
      <c r="F272" s="239" t="s">
        <v>137</v>
      </c>
      <c r="G272" s="237"/>
      <c r="H272" s="240">
        <v>4.6500000000000004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46" t="s">
        <v>133</v>
      </c>
      <c r="AU272" s="246" t="s">
        <v>81</v>
      </c>
      <c r="AV272" s="15" t="s">
        <v>131</v>
      </c>
      <c r="AW272" s="15" t="s">
        <v>33</v>
      </c>
      <c r="AX272" s="15" t="s">
        <v>79</v>
      </c>
      <c r="AY272" s="246" t="s">
        <v>123</v>
      </c>
    </row>
    <row r="273" s="2" customFormat="1">
      <c r="A273" s="39"/>
      <c r="B273" s="40"/>
      <c r="C273" s="201" t="s">
        <v>336</v>
      </c>
      <c r="D273" s="201" t="s">
        <v>126</v>
      </c>
      <c r="E273" s="202" t="s">
        <v>337</v>
      </c>
      <c r="F273" s="203" t="s">
        <v>338</v>
      </c>
      <c r="G273" s="204" t="s">
        <v>339</v>
      </c>
      <c r="H273" s="247"/>
      <c r="I273" s="206"/>
      <c r="J273" s="207">
        <f>ROUND(I273*H273,2)</f>
        <v>0</v>
      </c>
      <c r="K273" s="203" t="s">
        <v>130</v>
      </c>
      <c r="L273" s="45"/>
      <c r="M273" s="208" t="s">
        <v>19</v>
      </c>
      <c r="N273" s="209" t="s">
        <v>42</v>
      </c>
      <c r="O273" s="85"/>
      <c r="P273" s="210">
        <f>O273*H273</f>
        <v>0</v>
      </c>
      <c r="Q273" s="210">
        <v>0</v>
      </c>
      <c r="R273" s="210">
        <f>Q273*H273</f>
        <v>0</v>
      </c>
      <c r="S273" s="210">
        <v>0</v>
      </c>
      <c r="T273" s="21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2" t="s">
        <v>229</v>
      </c>
      <c r="AT273" s="212" t="s">
        <v>126</v>
      </c>
      <c r="AU273" s="212" t="s">
        <v>81</v>
      </c>
      <c r="AY273" s="18" t="s">
        <v>123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18" t="s">
        <v>79</v>
      </c>
      <c r="BK273" s="213">
        <f>ROUND(I273*H273,2)</f>
        <v>0</v>
      </c>
      <c r="BL273" s="18" t="s">
        <v>229</v>
      </c>
      <c r="BM273" s="212" t="s">
        <v>340</v>
      </c>
    </row>
    <row r="274" s="12" customFormat="1" ht="22.8" customHeight="1">
      <c r="A274" s="12"/>
      <c r="B274" s="185"/>
      <c r="C274" s="186"/>
      <c r="D274" s="187" t="s">
        <v>70</v>
      </c>
      <c r="E274" s="199" t="s">
        <v>341</v>
      </c>
      <c r="F274" s="199" t="s">
        <v>342</v>
      </c>
      <c r="G274" s="186"/>
      <c r="H274" s="186"/>
      <c r="I274" s="189"/>
      <c r="J274" s="200">
        <f>BK274</f>
        <v>0</v>
      </c>
      <c r="K274" s="186"/>
      <c r="L274" s="191"/>
      <c r="M274" s="192"/>
      <c r="N274" s="193"/>
      <c r="O274" s="193"/>
      <c r="P274" s="194">
        <f>SUM(P275:P306)</f>
        <v>0</v>
      </c>
      <c r="Q274" s="193"/>
      <c r="R274" s="194">
        <f>SUM(R275:R306)</f>
        <v>0.064362000000000003</v>
      </c>
      <c r="S274" s="193"/>
      <c r="T274" s="195">
        <f>SUM(T275:T306)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6" t="s">
        <v>81</v>
      </c>
      <c r="AT274" s="197" t="s">
        <v>70</v>
      </c>
      <c r="AU274" s="197" t="s">
        <v>79</v>
      </c>
      <c r="AY274" s="196" t="s">
        <v>123</v>
      </c>
      <c r="BK274" s="198">
        <f>SUM(BK275:BK306)</f>
        <v>0</v>
      </c>
    </row>
    <row r="275" s="2" customFormat="1" ht="16.5" customHeight="1">
      <c r="A275" s="39"/>
      <c r="B275" s="40"/>
      <c r="C275" s="201" t="s">
        <v>343</v>
      </c>
      <c r="D275" s="201" t="s">
        <v>126</v>
      </c>
      <c r="E275" s="202" t="s">
        <v>344</v>
      </c>
      <c r="F275" s="203" t="s">
        <v>345</v>
      </c>
      <c r="G275" s="204" t="s">
        <v>247</v>
      </c>
      <c r="H275" s="205">
        <v>11.4</v>
      </c>
      <c r="I275" s="206"/>
      <c r="J275" s="207">
        <f>ROUND(I275*H275,2)</f>
        <v>0</v>
      </c>
      <c r="K275" s="203" t="s">
        <v>303</v>
      </c>
      <c r="L275" s="45"/>
      <c r="M275" s="208" t="s">
        <v>19</v>
      </c>
      <c r="N275" s="209" t="s">
        <v>42</v>
      </c>
      <c r="O275" s="85"/>
      <c r="P275" s="210">
        <f>O275*H275</f>
        <v>0</v>
      </c>
      <c r="Q275" s="210">
        <v>0.00044000000000000002</v>
      </c>
      <c r="R275" s="210">
        <f>Q275*H275</f>
        <v>0.0050160000000000005</v>
      </c>
      <c r="S275" s="210">
        <v>0</v>
      </c>
      <c r="T275" s="21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2" t="s">
        <v>229</v>
      </c>
      <c r="AT275" s="212" t="s">
        <v>126</v>
      </c>
      <c r="AU275" s="212" t="s">
        <v>81</v>
      </c>
      <c r="AY275" s="18" t="s">
        <v>123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18" t="s">
        <v>79</v>
      </c>
      <c r="BK275" s="213">
        <f>ROUND(I275*H275,2)</f>
        <v>0</v>
      </c>
      <c r="BL275" s="18" t="s">
        <v>229</v>
      </c>
      <c r="BM275" s="212" t="s">
        <v>346</v>
      </c>
    </row>
    <row r="276" s="13" customFormat="1">
      <c r="A276" s="13"/>
      <c r="B276" s="214"/>
      <c r="C276" s="215"/>
      <c r="D276" s="216" t="s">
        <v>133</v>
      </c>
      <c r="E276" s="217" t="s">
        <v>19</v>
      </c>
      <c r="F276" s="218" t="s">
        <v>347</v>
      </c>
      <c r="G276" s="215"/>
      <c r="H276" s="217" t="s">
        <v>19</v>
      </c>
      <c r="I276" s="219"/>
      <c r="J276" s="215"/>
      <c r="K276" s="215"/>
      <c r="L276" s="220"/>
      <c r="M276" s="221"/>
      <c r="N276" s="222"/>
      <c r="O276" s="222"/>
      <c r="P276" s="222"/>
      <c r="Q276" s="222"/>
      <c r="R276" s="222"/>
      <c r="S276" s="222"/>
      <c r="T276" s="22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4" t="s">
        <v>133</v>
      </c>
      <c r="AU276" s="224" t="s">
        <v>81</v>
      </c>
      <c r="AV276" s="13" t="s">
        <v>79</v>
      </c>
      <c r="AW276" s="13" t="s">
        <v>33</v>
      </c>
      <c r="AX276" s="13" t="s">
        <v>71</v>
      </c>
      <c r="AY276" s="224" t="s">
        <v>123</v>
      </c>
    </row>
    <row r="277" s="14" customFormat="1">
      <c r="A277" s="14"/>
      <c r="B277" s="225"/>
      <c r="C277" s="226"/>
      <c r="D277" s="216" t="s">
        <v>133</v>
      </c>
      <c r="E277" s="227" t="s">
        <v>19</v>
      </c>
      <c r="F277" s="228" t="s">
        <v>348</v>
      </c>
      <c r="G277" s="226"/>
      <c r="H277" s="229">
        <v>11.4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5" t="s">
        <v>133</v>
      </c>
      <c r="AU277" s="235" t="s">
        <v>81</v>
      </c>
      <c r="AV277" s="14" t="s">
        <v>81</v>
      </c>
      <c r="AW277" s="14" t="s">
        <v>33</v>
      </c>
      <c r="AX277" s="14" t="s">
        <v>71</v>
      </c>
      <c r="AY277" s="235" t="s">
        <v>123</v>
      </c>
    </row>
    <row r="278" s="15" customFormat="1">
      <c r="A278" s="15"/>
      <c r="B278" s="236"/>
      <c r="C278" s="237"/>
      <c r="D278" s="216" t="s">
        <v>133</v>
      </c>
      <c r="E278" s="238" t="s">
        <v>19</v>
      </c>
      <c r="F278" s="239" t="s">
        <v>137</v>
      </c>
      <c r="G278" s="237"/>
      <c r="H278" s="240">
        <v>11.4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46" t="s">
        <v>133</v>
      </c>
      <c r="AU278" s="246" t="s">
        <v>81</v>
      </c>
      <c r="AV278" s="15" t="s">
        <v>131</v>
      </c>
      <c r="AW278" s="15" t="s">
        <v>33</v>
      </c>
      <c r="AX278" s="15" t="s">
        <v>79</v>
      </c>
      <c r="AY278" s="246" t="s">
        <v>123</v>
      </c>
    </row>
    <row r="279" s="2" customFormat="1" ht="16.5" customHeight="1">
      <c r="A279" s="39"/>
      <c r="B279" s="40"/>
      <c r="C279" s="201" t="s">
        <v>349</v>
      </c>
      <c r="D279" s="201" t="s">
        <v>126</v>
      </c>
      <c r="E279" s="202" t="s">
        <v>350</v>
      </c>
      <c r="F279" s="203" t="s">
        <v>351</v>
      </c>
      <c r="G279" s="204" t="s">
        <v>247</v>
      </c>
      <c r="H279" s="205">
        <v>4.7999999999999998</v>
      </c>
      <c r="I279" s="206"/>
      <c r="J279" s="207">
        <f>ROUND(I279*H279,2)</f>
        <v>0</v>
      </c>
      <c r="K279" s="203" t="s">
        <v>303</v>
      </c>
      <c r="L279" s="45"/>
      <c r="M279" s="208" t="s">
        <v>19</v>
      </c>
      <c r="N279" s="209" t="s">
        <v>42</v>
      </c>
      <c r="O279" s="85"/>
      <c r="P279" s="210">
        <f>O279*H279</f>
        <v>0</v>
      </c>
      <c r="Q279" s="210">
        <v>0.0021800000000000001</v>
      </c>
      <c r="R279" s="210">
        <f>Q279*H279</f>
        <v>0.010463999999999999</v>
      </c>
      <c r="S279" s="210">
        <v>0</v>
      </c>
      <c r="T279" s="21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2" t="s">
        <v>229</v>
      </c>
      <c r="AT279" s="212" t="s">
        <v>126</v>
      </c>
      <c r="AU279" s="212" t="s">
        <v>81</v>
      </c>
      <c r="AY279" s="18" t="s">
        <v>123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18" t="s">
        <v>79</v>
      </c>
      <c r="BK279" s="213">
        <f>ROUND(I279*H279,2)</f>
        <v>0</v>
      </c>
      <c r="BL279" s="18" t="s">
        <v>229</v>
      </c>
      <c r="BM279" s="212" t="s">
        <v>352</v>
      </c>
    </row>
    <row r="280" s="13" customFormat="1">
      <c r="A280" s="13"/>
      <c r="B280" s="214"/>
      <c r="C280" s="215"/>
      <c r="D280" s="216" t="s">
        <v>133</v>
      </c>
      <c r="E280" s="217" t="s">
        <v>19</v>
      </c>
      <c r="F280" s="218" t="s">
        <v>134</v>
      </c>
      <c r="G280" s="215"/>
      <c r="H280" s="217" t="s">
        <v>19</v>
      </c>
      <c r="I280" s="219"/>
      <c r="J280" s="215"/>
      <c r="K280" s="215"/>
      <c r="L280" s="220"/>
      <c r="M280" s="221"/>
      <c r="N280" s="222"/>
      <c r="O280" s="222"/>
      <c r="P280" s="222"/>
      <c r="Q280" s="222"/>
      <c r="R280" s="222"/>
      <c r="S280" s="222"/>
      <c r="T280" s="22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4" t="s">
        <v>133</v>
      </c>
      <c r="AU280" s="224" t="s">
        <v>81</v>
      </c>
      <c r="AV280" s="13" t="s">
        <v>79</v>
      </c>
      <c r="AW280" s="13" t="s">
        <v>33</v>
      </c>
      <c r="AX280" s="13" t="s">
        <v>71</v>
      </c>
      <c r="AY280" s="224" t="s">
        <v>123</v>
      </c>
    </row>
    <row r="281" s="13" customFormat="1">
      <c r="A281" s="13"/>
      <c r="B281" s="214"/>
      <c r="C281" s="215"/>
      <c r="D281" s="216" t="s">
        <v>133</v>
      </c>
      <c r="E281" s="217" t="s">
        <v>19</v>
      </c>
      <c r="F281" s="218" t="s">
        <v>353</v>
      </c>
      <c r="G281" s="215"/>
      <c r="H281" s="217" t="s">
        <v>19</v>
      </c>
      <c r="I281" s="219"/>
      <c r="J281" s="215"/>
      <c r="K281" s="215"/>
      <c r="L281" s="220"/>
      <c r="M281" s="221"/>
      <c r="N281" s="222"/>
      <c r="O281" s="222"/>
      <c r="P281" s="222"/>
      <c r="Q281" s="222"/>
      <c r="R281" s="222"/>
      <c r="S281" s="222"/>
      <c r="T281" s="22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4" t="s">
        <v>133</v>
      </c>
      <c r="AU281" s="224" t="s">
        <v>81</v>
      </c>
      <c r="AV281" s="13" t="s">
        <v>79</v>
      </c>
      <c r="AW281" s="13" t="s">
        <v>33</v>
      </c>
      <c r="AX281" s="13" t="s">
        <v>71</v>
      </c>
      <c r="AY281" s="224" t="s">
        <v>123</v>
      </c>
    </row>
    <row r="282" s="14" customFormat="1">
      <c r="A282" s="14"/>
      <c r="B282" s="225"/>
      <c r="C282" s="226"/>
      <c r="D282" s="216" t="s">
        <v>133</v>
      </c>
      <c r="E282" s="227" t="s">
        <v>19</v>
      </c>
      <c r="F282" s="228" t="s">
        <v>354</v>
      </c>
      <c r="G282" s="226"/>
      <c r="H282" s="229">
        <v>1.2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5" t="s">
        <v>133</v>
      </c>
      <c r="AU282" s="235" t="s">
        <v>81</v>
      </c>
      <c r="AV282" s="14" t="s">
        <v>81</v>
      </c>
      <c r="AW282" s="14" t="s">
        <v>33</v>
      </c>
      <c r="AX282" s="14" t="s">
        <v>71</v>
      </c>
      <c r="AY282" s="235" t="s">
        <v>123</v>
      </c>
    </row>
    <row r="283" s="14" customFormat="1">
      <c r="A283" s="14"/>
      <c r="B283" s="225"/>
      <c r="C283" s="226"/>
      <c r="D283" s="216" t="s">
        <v>133</v>
      </c>
      <c r="E283" s="227" t="s">
        <v>19</v>
      </c>
      <c r="F283" s="228" t="s">
        <v>355</v>
      </c>
      <c r="G283" s="226"/>
      <c r="H283" s="229">
        <v>3.6000000000000001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5" t="s">
        <v>133</v>
      </c>
      <c r="AU283" s="235" t="s">
        <v>81</v>
      </c>
      <c r="AV283" s="14" t="s">
        <v>81</v>
      </c>
      <c r="AW283" s="14" t="s">
        <v>33</v>
      </c>
      <c r="AX283" s="14" t="s">
        <v>71</v>
      </c>
      <c r="AY283" s="235" t="s">
        <v>123</v>
      </c>
    </row>
    <row r="284" s="15" customFormat="1">
      <c r="A284" s="15"/>
      <c r="B284" s="236"/>
      <c r="C284" s="237"/>
      <c r="D284" s="216" t="s">
        <v>133</v>
      </c>
      <c r="E284" s="238" t="s">
        <v>19</v>
      </c>
      <c r="F284" s="239" t="s">
        <v>137</v>
      </c>
      <c r="G284" s="237"/>
      <c r="H284" s="240">
        <v>4.7999999999999998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46" t="s">
        <v>133</v>
      </c>
      <c r="AU284" s="246" t="s">
        <v>81</v>
      </c>
      <c r="AV284" s="15" t="s">
        <v>131</v>
      </c>
      <c r="AW284" s="15" t="s">
        <v>33</v>
      </c>
      <c r="AX284" s="15" t="s">
        <v>79</v>
      </c>
      <c r="AY284" s="246" t="s">
        <v>123</v>
      </c>
    </row>
    <row r="285" s="2" customFormat="1" ht="16.5" customHeight="1">
      <c r="A285" s="39"/>
      <c r="B285" s="40"/>
      <c r="C285" s="201" t="s">
        <v>356</v>
      </c>
      <c r="D285" s="201" t="s">
        <v>126</v>
      </c>
      <c r="E285" s="202" t="s">
        <v>357</v>
      </c>
      <c r="F285" s="203" t="s">
        <v>358</v>
      </c>
      <c r="G285" s="204" t="s">
        <v>247</v>
      </c>
      <c r="H285" s="205">
        <v>6.4000000000000004</v>
      </c>
      <c r="I285" s="206"/>
      <c r="J285" s="207">
        <f>ROUND(I285*H285,2)</f>
        <v>0</v>
      </c>
      <c r="K285" s="203" t="s">
        <v>303</v>
      </c>
      <c r="L285" s="45"/>
      <c r="M285" s="208" t="s">
        <v>19</v>
      </c>
      <c r="N285" s="209" t="s">
        <v>42</v>
      </c>
      <c r="O285" s="85"/>
      <c r="P285" s="210">
        <f>O285*H285</f>
        <v>0</v>
      </c>
      <c r="Q285" s="210">
        <v>0.001</v>
      </c>
      <c r="R285" s="210">
        <f>Q285*H285</f>
        <v>0.0064000000000000003</v>
      </c>
      <c r="S285" s="210">
        <v>0</v>
      </c>
      <c r="T285" s="21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2" t="s">
        <v>229</v>
      </c>
      <c r="AT285" s="212" t="s">
        <v>126</v>
      </c>
      <c r="AU285" s="212" t="s">
        <v>81</v>
      </c>
      <c r="AY285" s="18" t="s">
        <v>123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8" t="s">
        <v>79</v>
      </c>
      <c r="BK285" s="213">
        <f>ROUND(I285*H285,2)</f>
        <v>0</v>
      </c>
      <c r="BL285" s="18" t="s">
        <v>229</v>
      </c>
      <c r="BM285" s="212" t="s">
        <v>359</v>
      </c>
    </row>
    <row r="286" s="13" customFormat="1">
      <c r="A286" s="13"/>
      <c r="B286" s="214"/>
      <c r="C286" s="215"/>
      <c r="D286" s="216" t="s">
        <v>133</v>
      </c>
      <c r="E286" s="217" t="s">
        <v>19</v>
      </c>
      <c r="F286" s="218" t="s">
        <v>347</v>
      </c>
      <c r="G286" s="215"/>
      <c r="H286" s="217" t="s">
        <v>19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4" t="s">
        <v>133</v>
      </c>
      <c r="AU286" s="224" t="s">
        <v>81</v>
      </c>
      <c r="AV286" s="13" t="s">
        <v>79</v>
      </c>
      <c r="AW286" s="13" t="s">
        <v>33</v>
      </c>
      <c r="AX286" s="13" t="s">
        <v>71</v>
      </c>
      <c r="AY286" s="224" t="s">
        <v>123</v>
      </c>
    </row>
    <row r="287" s="14" customFormat="1">
      <c r="A287" s="14"/>
      <c r="B287" s="225"/>
      <c r="C287" s="226"/>
      <c r="D287" s="216" t="s">
        <v>133</v>
      </c>
      <c r="E287" s="227" t="s">
        <v>19</v>
      </c>
      <c r="F287" s="228" t="s">
        <v>360</v>
      </c>
      <c r="G287" s="226"/>
      <c r="H287" s="229">
        <v>6.4000000000000004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5" t="s">
        <v>133</v>
      </c>
      <c r="AU287" s="235" t="s">
        <v>81</v>
      </c>
      <c r="AV287" s="14" t="s">
        <v>81</v>
      </c>
      <c r="AW287" s="14" t="s">
        <v>33</v>
      </c>
      <c r="AX287" s="14" t="s">
        <v>71</v>
      </c>
      <c r="AY287" s="235" t="s">
        <v>123</v>
      </c>
    </row>
    <row r="288" s="15" customFormat="1">
      <c r="A288" s="15"/>
      <c r="B288" s="236"/>
      <c r="C288" s="237"/>
      <c r="D288" s="216" t="s">
        <v>133</v>
      </c>
      <c r="E288" s="238" t="s">
        <v>19</v>
      </c>
      <c r="F288" s="239" t="s">
        <v>137</v>
      </c>
      <c r="G288" s="237"/>
      <c r="H288" s="240">
        <v>6.4000000000000004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46" t="s">
        <v>133</v>
      </c>
      <c r="AU288" s="246" t="s">
        <v>81</v>
      </c>
      <c r="AV288" s="15" t="s">
        <v>131</v>
      </c>
      <c r="AW288" s="15" t="s">
        <v>33</v>
      </c>
      <c r="AX288" s="15" t="s">
        <v>79</v>
      </c>
      <c r="AY288" s="246" t="s">
        <v>123</v>
      </c>
    </row>
    <row r="289" s="2" customFormat="1" ht="16.5" customHeight="1">
      <c r="A289" s="39"/>
      <c r="B289" s="40"/>
      <c r="C289" s="201" t="s">
        <v>361</v>
      </c>
      <c r="D289" s="201" t="s">
        <v>126</v>
      </c>
      <c r="E289" s="202" t="s">
        <v>362</v>
      </c>
      <c r="F289" s="203" t="s">
        <v>363</v>
      </c>
      <c r="G289" s="204" t="s">
        <v>247</v>
      </c>
      <c r="H289" s="205">
        <v>6.4000000000000004</v>
      </c>
      <c r="I289" s="206"/>
      <c r="J289" s="207">
        <f>ROUND(I289*H289,2)</f>
        <v>0</v>
      </c>
      <c r="K289" s="203" t="s">
        <v>303</v>
      </c>
      <c r="L289" s="45"/>
      <c r="M289" s="208" t="s">
        <v>19</v>
      </c>
      <c r="N289" s="209" t="s">
        <v>42</v>
      </c>
      <c r="O289" s="85"/>
      <c r="P289" s="210">
        <f>O289*H289</f>
        <v>0</v>
      </c>
      <c r="Q289" s="210">
        <v>0.001</v>
      </c>
      <c r="R289" s="210">
        <f>Q289*H289</f>
        <v>0.0064000000000000003</v>
      </c>
      <c r="S289" s="210">
        <v>0</v>
      </c>
      <c r="T289" s="21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2" t="s">
        <v>229</v>
      </c>
      <c r="AT289" s="212" t="s">
        <v>126</v>
      </c>
      <c r="AU289" s="212" t="s">
        <v>81</v>
      </c>
      <c r="AY289" s="18" t="s">
        <v>123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18" t="s">
        <v>79</v>
      </c>
      <c r="BK289" s="213">
        <f>ROUND(I289*H289,2)</f>
        <v>0</v>
      </c>
      <c r="BL289" s="18" t="s">
        <v>229</v>
      </c>
      <c r="BM289" s="212" t="s">
        <v>364</v>
      </c>
    </row>
    <row r="290" s="13" customFormat="1">
      <c r="A290" s="13"/>
      <c r="B290" s="214"/>
      <c r="C290" s="215"/>
      <c r="D290" s="216" t="s">
        <v>133</v>
      </c>
      <c r="E290" s="217" t="s">
        <v>19</v>
      </c>
      <c r="F290" s="218" t="s">
        <v>347</v>
      </c>
      <c r="G290" s="215"/>
      <c r="H290" s="217" t="s">
        <v>19</v>
      </c>
      <c r="I290" s="219"/>
      <c r="J290" s="215"/>
      <c r="K290" s="215"/>
      <c r="L290" s="220"/>
      <c r="M290" s="221"/>
      <c r="N290" s="222"/>
      <c r="O290" s="222"/>
      <c r="P290" s="222"/>
      <c r="Q290" s="222"/>
      <c r="R290" s="222"/>
      <c r="S290" s="222"/>
      <c r="T290" s="22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4" t="s">
        <v>133</v>
      </c>
      <c r="AU290" s="224" t="s">
        <v>81</v>
      </c>
      <c r="AV290" s="13" t="s">
        <v>79</v>
      </c>
      <c r="AW290" s="13" t="s">
        <v>33</v>
      </c>
      <c r="AX290" s="13" t="s">
        <v>71</v>
      </c>
      <c r="AY290" s="224" t="s">
        <v>123</v>
      </c>
    </row>
    <row r="291" s="14" customFormat="1">
      <c r="A291" s="14"/>
      <c r="B291" s="225"/>
      <c r="C291" s="226"/>
      <c r="D291" s="216" t="s">
        <v>133</v>
      </c>
      <c r="E291" s="227" t="s">
        <v>19</v>
      </c>
      <c r="F291" s="228" t="s">
        <v>360</v>
      </c>
      <c r="G291" s="226"/>
      <c r="H291" s="229">
        <v>6.4000000000000004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5" t="s">
        <v>133</v>
      </c>
      <c r="AU291" s="235" t="s">
        <v>81</v>
      </c>
      <c r="AV291" s="14" t="s">
        <v>81</v>
      </c>
      <c r="AW291" s="14" t="s">
        <v>33</v>
      </c>
      <c r="AX291" s="14" t="s">
        <v>71</v>
      </c>
      <c r="AY291" s="235" t="s">
        <v>123</v>
      </c>
    </row>
    <row r="292" s="15" customFormat="1">
      <c r="A292" s="15"/>
      <c r="B292" s="236"/>
      <c r="C292" s="237"/>
      <c r="D292" s="216" t="s">
        <v>133</v>
      </c>
      <c r="E292" s="238" t="s">
        <v>19</v>
      </c>
      <c r="F292" s="239" t="s">
        <v>137</v>
      </c>
      <c r="G292" s="237"/>
      <c r="H292" s="240">
        <v>6.4000000000000004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46" t="s">
        <v>133</v>
      </c>
      <c r="AU292" s="246" t="s">
        <v>81</v>
      </c>
      <c r="AV292" s="15" t="s">
        <v>131</v>
      </c>
      <c r="AW292" s="15" t="s">
        <v>33</v>
      </c>
      <c r="AX292" s="15" t="s">
        <v>79</v>
      </c>
      <c r="AY292" s="246" t="s">
        <v>123</v>
      </c>
    </row>
    <row r="293" s="2" customFormat="1" ht="16.5" customHeight="1">
      <c r="A293" s="39"/>
      <c r="B293" s="40"/>
      <c r="C293" s="201" t="s">
        <v>365</v>
      </c>
      <c r="D293" s="201" t="s">
        <v>126</v>
      </c>
      <c r="E293" s="202" t="s">
        <v>366</v>
      </c>
      <c r="F293" s="203" t="s">
        <v>367</v>
      </c>
      <c r="G293" s="204" t="s">
        <v>247</v>
      </c>
      <c r="H293" s="205">
        <v>5</v>
      </c>
      <c r="I293" s="206"/>
      <c r="J293" s="207">
        <f>ROUND(I293*H293,2)</f>
        <v>0</v>
      </c>
      <c r="K293" s="203" t="s">
        <v>303</v>
      </c>
      <c r="L293" s="45"/>
      <c r="M293" s="208" t="s">
        <v>19</v>
      </c>
      <c r="N293" s="209" t="s">
        <v>42</v>
      </c>
      <c r="O293" s="85"/>
      <c r="P293" s="210">
        <f>O293*H293</f>
        <v>0</v>
      </c>
      <c r="Q293" s="210">
        <v>0.0017099999999999999</v>
      </c>
      <c r="R293" s="210">
        <f>Q293*H293</f>
        <v>0.0085500000000000003</v>
      </c>
      <c r="S293" s="210">
        <v>0</v>
      </c>
      <c r="T293" s="21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2" t="s">
        <v>229</v>
      </c>
      <c r="AT293" s="212" t="s">
        <v>126</v>
      </c>
      <c r="AU293" s="212" t="s">
        <v>81</v>
      </c>
      <c r="AY293" s="18" t="s">
        <v>123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18" t="s">
        <v>79</v>
      </c>
      <c r="BK293" s="213">
        <f>ROUND(I293*H293,2)</f>
        <v>0</v>
      </c>
      <c r="BL293" s="18" t="s">
        <v>229</v>
      </c>
      <c r="BM293" s="212" t="s">
        <v>368</v>
      </c>
    </row>
    <row r="294" s="13" customFormat="1">
      <c r="A294" s="13"/>
      <c r="B294" s="214"/>
      <c r="C294" s="215"/>
      <c r="D294" s="216" t="s">
        <v>133</v>
      </c>
      <c r="E294" s="217" t="s">
        <v>19</v>
      </c>
      <c r="F294" s="218" t="s">
        <v>347</v>
      </c>
      <c r="G294" s="215"/>
      <c r="H294" s="217" t="s">
        <v>19</v>
      </c>
      <c r="I294" s="219"/>
      <c r="J294" s="215"/>
      <c r="K294" s="215"/>
      <c r="L294" s="220"/>
      <c r="M294" s="221"/>
      <c r="N294" s="222"/>
      <c r="O294" s="222"/>
      <c r="P294" s="222"/>
      <c r="Q294" s="222"/>
      <c r="R294" s="222"/>
      <c r="S294" s="222"/>
      <c r="T294" s="22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4" t="s">
        <v>133</v>
      </c>
      <c r="AU294" s="224" t="s">
        <v>81</v>
      </c>
      <c r="AV294" s="13" t="s">
        <v>79</v>
      </c>
      <c r="AW294" s="13" t="s">
        <v>33</v>
      </c>
      <c r="AX294" s="13" t="s">
        <v>71</v>
      </c>
      <c r="AY294" s="224" t="s">
        <v>123</v>
      </c>
    </row>
    <row r="295" s="14" customFormat="1">
      <c r="A295" s="14"/>
      <c r="B295" s="225"/>
      <c r="C295" s="226"/>
      <c r="D295" s="216" t="s">
        <v>133</v>
      </c>
      <c r="E295" s="227" t="s">
        <v>19</v>
      </c>
      <c r="F295" s="228" t="s">
        <v>154</v>
      </c>
      <c r="G295" s="226"/>
      <c r="H295" s="229">
        <v>5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5" t="s">
        <v>133</v>
      </c>
      <c r="AU295" s="235" t="s">
        <v>81</v>
      </c>
      <c r="AV295" s="14" t="s">
        <v>81</v>
      </c>
      <c r="AW295" s="14" t="s">
        <v>33</v>
      </c>
      <c r="AX295" s="14" t="s">
        <v>71</v>
      </c>
      <c r="AY295" s="235" t="s">
        <v>123</v>
      </c>
    </row>
    <row r="296" s="15" customFormat="1">
      <c r="A296" s="15"/>
      <c r="B296" s="236"/>
      <c r="C296" s="237"/>
      <c r="D296" s="216" t="s">
        <v>133</v>
      </c>
      <c r="E296" s="238" t="s">
        <v>19</v>
      </c>
      <c r="F296" s="239" t="s">
        <v>137</v>
      </c>
      <c r="G296" s="237"/>
      <c r="H296" s="240">
        <v>5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46" t="s">
        <v>133</v>
      </c>
      <c r="AU296" s="246" t="s">
        <v>81</v>
      </c>
      <c r="AV296" s="15" t="s">
        <v>131</v>
      </c>
      <c r="AW296" s="15" t="s">
        <v>33</v>
      </c>
      <c r="AX296" s="15" t="s">
        <v>79</v>
      </c>
      <c r="AY296" s="246" t="s">
        <v>123</v>
      </c>
    </row>
    <row r="297" s="2" customFormat="1" ht="16.5" customHeight="1">
      <c r="A297" s="39"/>
      <c r="B297" s="40"/>
      <c r="C297" s="201" t="s">
        <v>369</v>
      </c>
      <c r="D297" s="201" t="s">
        <v>126</v>
      </c>
      <c r="E297" s="202" t="s">
        <v>370</v>
      </c>
      <c r="F297" s="203" t="s">
        <v>371</v>
      </c>
      <c r="G297" s="204" t="s">
        <v>247</v>
      </c>
      <c r="H297" s="205">
        <v>5</v>
      </c>
      <c r="I297" s="206"/>
      <c r="J297" s="207">
        <f>ROUND(I297*H297,2)</f>
        <v>0</v>
      </c>
      <c r="K297" s="203" t="s">
        <v>303</v>
      </c>
      <c r="L297" s="45"/>
      <c r="M297" s="208" t="s">
        <v>19</v>
      </c>
      <c r="N297" s="209" t="s">
        <v>42</v>
      </c>
      <c r="O297" s="85"/>
      <c r="P297" s="210">
        <f>O297*H297</f>
        <v>0</v>
      </c>
      <c r="Q297" s="210">
        <v>0.0021800000000000001</v>
      </c>
      <c r="R297" s="210">
        <f>Q297*H297</f>
        <v>0.0109</v>
      </c>
      <c r="S297" s="210">
        <v>0</v>
      </c>
      <c r="T297" s="21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2" t="s">
        <v>229</v>
      </c>
      <c r="AT297" s="212" t="s">
        <v>126</v>
      </c>
      <c r="AU297" s="212" t="s">
        <v>81</v>
      </c>
      <c r="AY297" s="18" t="s">
        <v>123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18" t="s">
        <v>79</v>
      </c>
      <c r="BK297" s="213">
        <f>ROUND(I297*H297,2)</f>
        <v>0</v>
      </c>
      <c r="BL297" s="18" t="s">
        <v>229</v>
      </c>
      <c r="BM297" s="212" t="s">
        <v>372</v>
      </c>
    </row>
    <row r="298" s="13" customFormat="1">
      <c r="A298" s="13"/>
      <c r="B298" s="214"/>
      <c r="C298" s="215"/>
      <c r="D298" s="216" t="s">
        <v>133</v>
      </c>
      <c r="E298" s="217" t="s">
        <v>19</v>
      </c>
      <c r="F298" s="218" t="s">
        <v>347</v>
      </c>
      <c r="G298" s="215"/>
      <c r="H298" s="217" t="s">
        <v>19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4" t="s">
        <v>133</v>
      </c>
      <c r="AU298" s="224" t="s">
        <v>81</v>
      </c>
      <c r="AV298" s="13" t="s">
        <v>79</v>
      </c>
      <c r="AW298" s="13" t="s">
        <v>33</v>
      </c>
      <c r="AX298" s="13" t="s">
        <v>71</v>
      </c>
      <c r="AY298" s="224" t="s">
        <v>123</v>
      </c>
    </row>
    <row r="299" s="14" customFormat="1">
      <c r="A299" s="14"/>
      <c r="B299" s="225"/>
      <c r="C299" s="226"/>
      <c r="D299" s="216" t="s">
        <v>133</v>
      </c>
      <c r="E299" s="227" t="s">
        <v>19</v>
      </c>
      <c r="F299" s="228" t="s">
        <v>154</v>
      </c>
      <c r="G299" s="226"/>
      <c r="H299" s="229">
        <v>5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5" t="s">
        <v>133</v>
      </c>
      <c r="AU299" s="235" t="s">
        <v>81</v>
      </c>
      <c r="AV299" s="14" t="s">
        <v>81</v>
      </c>
      <c r="AW299" s="14" t="s">
        <v>33</v>
      </c>
      <c r="AX299" s="14" t="s">
        <v>71</v>
      </c>
      <c r="AY299" s="235" t="s">
        <v>123</v>
      </c>
    </row>
    <row r="300" s="15" customFormat="1">
      <c r="A300" s="15"/>
      <c r="B300" s="236"/>
      <c r="C300" s="237"/>
      <c r="D300" s="216" t="s">
        <v>133</v>
      </c>
      <c r="E300" s="238" t="s">
        <v>19</v>
      </c>
      <c r="F300" s="239" t="s">
        <v>137</v>
      </c>
      <c r="G300" s="237"/>
      <c r="H300" s="240">
        <v>5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46" t="s">
        <v>133</v>
      </c>
      <c r="AU300" s="246" t="s">
        <v>81</v>
      </c>
      <c r="AV300" s="15" t="s">
        <v>131</v>
      </c>
      <c r="AW300" s="15" t="s">
        <v>33</v>
      </c>
      <c r="AX300" s="15" t="s">
        <v>79</v>
      </c>
      <c r="AY300" s="246" t="s">
        <v>123</v>
      </c>
    </row>
    <row r="301" s="2" customFormat="1" ht="16.5" customHeight="1">
      <c r="A301" s="39"/>
      <c r="B301" s="40"/>
      <c r="C301" s="201" t="s">
        <v>373</v>
      </c>
      <c r="D301" s="201" t="s">
        <v>126</v>
      </c>
      <c r="E301" s="202" t="s">
        <v>374</v>
      </c>
      <c r="F301" s="203" t="s">
        <v>375</v>
      </c>
      <c r="G301" s="204" t="s">
        <v>247</v>
      </c>
      <c r="H301" s="205">
        <v>6.2999999999999998</v>
      </c>
      <c r="I301" s="206"/>
      <c r="J301" s="207">
        <f>ROUND(I301*H301,2)</f>
        <v>0</v>
      </c>
      <c r="K301" s="203" t="s">
        <v>303</v>
      </c>
      <c r="L301" s="45"/>
      <c r="M301" s="208" t="s">
        <v>19</v>
      </c>
      <c r="N301" s="209" t="s">
        <v>42</v>
      </c>
      <c r="O301" s="85"/>
      <c r="P301" s="210">
        <f>O301*H301</f>
        <v>0</v>
      </c>
      <c r="Q301" s="210">
        <v>0.00264</v>
      </c>
      <c r="R301" s="210">
        <f>Q301*H301</f>
        <v>0.016632000000000001</v>
      </c>
      <c r="S301" s="210">
        <v>0</v>
      </c>
      <c r="T301" s="21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2" t="s">
        <v>229</v>
      </c>
      <c r="AT301" s="212" t="s">
        <v>126</v>
      </c>
      <c r="AU301" s="212" t="s">
        <v>81</v>
      </c>
      <c r="AY301" s="18" t="s">
        <v>123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8" t="s">
        <v>79</v>
      </c>
      <c r="BK301" s="213">
        <f>ROUND(I301*H301,2)</f>
        <v>0</v>
      </c>
      <c r="BL301" s="18" t="s">
        <v>229</v>
      </c>
      <c r="BM301" s="212" t="s">
        <v>376</v>
      </c>
    </row>
    <row r="302" s="13" customFormat="1">
      <c r="A302" s="13"/>
      <c r="B302" s="214"/>
      <c r="C302" s="215"/>
      <c r="D302" s="216" t="s">
        <v>133</v>
      </c>
      <c r="E302" s="217" t="s">
        <v>19</v>
      </c>
      <c r="F302" s="218" t="s">
        <v>377</v>
      </c>
      <c r="G302" s="215"/>
      <c r="H302" s="217" t="s">
        <v>19</v>
      </c>
      <c r="I302" s="219"/>
      <c r="J302" s="215"/>
      <c r="K302" s="215"/>
      <c r="L302" s="220"/>
      <c r="M302" s="221"/>
      <c r="N302" s="222"/>
      <c r="O302" s="222"/>
      <c r="P302" s="222"/>
      <c r="Q302" s="222"/>
      <c r="R302" s="222"/>
      <c r="S302" s="222"/>
      <c r="T302" s="22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4" t="s">
        <v>133</v>
      </c>
      <c r="AU302" s="224" t="s">
        <v>81</v>
      </c>
      <c r="AV302" s="13" t="s">
        <v>79</v>
      </c>
      <c r="AW302" s="13" t="s">
        <v>33</v>
      </c>
      <c r="AX302" s="13" t="s">
        <v>71</v>
      </c>
      <c r="AY302" s="224" t="s">
        <v>123</v>
      </c>
    </row>
    <row r="303" s="13" customFormat="1">
      <c r="A303" s="13"/>
      <c r="B303" s="214"/>
      <c r="C303" s="215"/>
      <c r="D303" s="216" t="s">
        <v>133</v>
      </c>
      <c r="E303" s="217" t="s">
        <v>19</v>
      </c>
      <c r="F303" s="218" t="s">
        <v>378</v>
      </c>
      <c r="G303" s="215"/>
      <c r="H303" s="217" t="s">
        <v>19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4" t="s">
        <v>133</v>
      </c>
      <c r="AU303" s="224" t="s">
        <v>81</v>
      </c>
      <c r="AV303" s="13" t="s">
        <v>79</v>
      </c>
      <c r="AW303" s="13" t="s">
        <v>33</v>
      </c>
      <c r="AX303" s="13" t="s">
        <v>71</v>
      </c>
      <c r="AY303" s="224" t="s">
        <v>123</v>
      </c>
    </row>
    <row r="304" s="14" customFormat="1">
      <c r="A304" s="14"/>
      <c r="B304" s="225"/>
      <c r="C304" s="226"/>
      <c r="D304" s="216" t="s">
        <v>133</v>
      </c>
      <c r="E304" s="227" t="s">
        <v>19</v>
      </c>
      <c r="F304" s="228" t="s">
        <v>379</v>
      </c>
      <c r="G304" s="226"/>
      <c r="H304" s="229">
        <v>6.2999999999999998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5" t="s">
        <v>133</v>
      </c>
      <c r="AU304" s="235" t="s">
        <v>81</v>
      </c>
      <c r="AV304" s="14" t="s">
        <v>81</v>
      </c>
      <c r="AW304" s="14" t="s">
        <v>33</v>
      </c>
      <c r="AX304" s="14" t="s">
        <v>71</v>
      </c>
      <c r="AY304" s="235" t="s">
        <v>123</v>
      </c>
    </row>
    <row r="305" s="15" customFormat="1">
      <c r="A305" s="15"/>
      <c r="B305" s="236"/>
      <c r="C305" s="237"/>
      <c r="D305" s="216" t="s">
        <v>133</v>
      </c>
      <c r="E305" s="238" t="s">
        <v>19</v>
      </c>
      <c r="F305" s="239" t="s">
        <v>137</v>
      </c>
      <c r="G305" s="237"/>
      <c r="H305" s="240">
        <v>6.2999999999999998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46" t="s">
        <v>133</v>
      </c>
      <c r="AU305" s="246" t="s">
        <v>81</v>
      </c>
      <c r="AV305" s="15" t="s">
        <v>131</v>
      </c>
      <c r="AW305" s="15" t="s">
        <v>33</v>
      </c>
      <c r="AX305" s="15" t="s">
        <v>79</v>
      </c>
      <c r="AY305" s="246" t="s">
        <v>123</v>
      </c>
    </row>
    <row r="306" s="2" customFormat="1">
      <c r="A306" s="39"/>
      <c r="B306" s="40"/>
      <c r="C306" s="201" t="s">
        <v>380</v>
      </c>
      <c r="D306" s="201" t="s">
        <v>126</v>
      </c>
      <c r="E306" s="202" t="s">
        <v>381</v>
      </c>
      <c r="F306" s="203" t="s">
        <v>382</v>
      </c>
      <c r="G306" s="204" t="s">
        <v>339</v>
      </c>
      <c r="H306" s="247"/>
      <c r="I306" s="206"/>
      <c r="J306" s="207">
        <f>ROUND(I306*H306,2)</f>
        <v>0</v>
      </c>
      <c r="K306" s="203" t="s">
        <v>130</v>
      </c>
      <c r="L306" s="45"/>
      <c r="M306" s="208" t="s">
        <v>19</v>
      </c>
      <c r="N306" s="209" t="s">
        <v>42</v>
      </c>
      <c r="O306" s="85"/>
      <c r="P306" s="210">
        <f>O306*H306</f>
        <v>0</v>
      </c>
      <c r="Q306" s="210">
        <v>0</v>
      </c>
      <c r="R306" s="210">
        <f>Q306*H306</f>
        <v>0</v>
      </c>
      <c r="S306" s="210">
        <v>0</v>
      </c>
      <c r="T306" s="21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2" t="s">
        <v>229</v>
      </c>
      <c r="AT306" s="212" t="s">
        <v>126</v>
      </c>
      <c r="AU306" s="212" t="s">
        <v>81</v>
      </c>
      <c r="AY306" s="18" t="s">
        <v>123</v>
      </c>
      <c r="BE306" s="213">
        <f>IF(N306="základní",J306,0)</f>
        <v>0</v>
      </c>
      <c r="BF306" s="213">
        <f>IF(N306="snížená",J306,0)</f>
        <v>0</v>
      </c>
      <c r="BG306" s="213">
        <f>IF(N306="zákl. přenesená",J306,0)</f>
        <v>0</v>
      </c>
      <c r="BH306" s="213">
        <f>IF(N306="sníž. přenesená",J306,0)</f>
        <v>0</v>
      </c>
      <c r="BI306" s="213">
        <f>IF(N306="nulová",J306,0)</f>
        <v>0</v>
      </c>
      <c r="BJ306" s="18" t="s">
        <v>79</v>
      </c>
      <c r="BK306" s="213">
        <f>ROUND(I306*H306,2)</f>
        <v>0</v>
      </c>
      <c r="BL306" s="18" t="s">
        <v>229</v>
      </c>
      <c r="BM306" s="212" t="s">
        <v>383</v>
      </c>
    </row>
    <row r="307" s="12" customFormat="1" ht="22.8" customHeight="1">
      <c r="A307" s="12"/>
      <c r="B307" s="185"/>
      <c r="C307" s="186"/>
      <c r="D307" s="187" t="s">
        <v>70</v>
      </c>
      <c r="E307" s="199" t="s">
        <v>384</v>
      </c>
      <c r="F307" s="199" t="s">
        <v>385</v>
      </c>
      <c r="G307" s="186"/>
      <c r="H307" s="186"/>
      <c r="I307" s="189"/>
      <c r="J307" s="200">
        <f>BK307</f>
        <v>0</v>
      </c>
      <c r="K307" s="186"/>
      <c r="L307" s="191"/>
      <c r="M307" s="192"/>
      <c r="N307" s="193"/>
      <c r="O307" s="193"/>
      <c r="P307" s="194">
        <f>SUM(P308:P327)</f>
        <v>0</v>
      </c>
      <c r="Q307" s="193"/>
      <c r="R307" s="194">
        <f>SUM(R308:R327)</f>
        <v>0.027791680000000003</v>
      </c>
      <c r="S307" s="193"/>
      <c r="T307" s="195">
        <f>SUM(T308:T327)</f>
        <v>0.21616195000000002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96" t="s">
        <v>81</v>
      </c>
      <c r="AT307" s="197" t="s">
        <v>70</v>
      </c>
      <c r="AU307" s="197" t="s">
        <v>79</v>
      </c>
      <c r="AY307" s="196" t="s">
        <v>123</v>
      </c>
      <c r="BK307" s="198">
        <f>SUM(BK308:BK327)</f>
        <v>0</v>
      </c>
    </row>
    <row r="308" s="2" customFormat="1" ht="16.5" customHeight="1">
      <c r="A308" s="39"/>
      <c r="B308" s="40"/>
      <c r="C308" s="201" t="s">
        <v>386</v>
      </c>
      <c r="D308" s="201" t="s">
        <v>126</v>
      </c>
      <c r="E308" s="202" t="s">
        <v>387</v>
      </c>
      <c r="F308" s="203" t="s">
        <v>388</v>
      </c>
      <c r="G308" s="204" t="s">
        <v>129</v>
      </c>
      <c r="H308" s="205">
        <v>11.101000000000001</v>
      </c>
      <c r="I308" s="206"/>
      <c r="J308" s="207">
        <f>ROUND(I308*H308,2)</f>
        <v>0</v>
      </c>
      <c r="K308" s="203" t="s">
        <v>130</v>
      </c>
      <c r="L308" s="45"/>
      <c r="M308" s="208" t="s">
        <v>19</v>
      </c>
      <c r="N308" s="209" t="s">
        <v>42</v>
      </c>
      <c r="O308" s="85"/>
      <c r="P308" s="210">
        <f>O308*H308</f>
        <v>0</v>
      </c>
      <c r="Q308" s="210">
        <v>0</v>
      </c>
      <c r="R308" s="210">
        <f>Q308*H308</f>
        <v>0</v>
      </c>
      <c r="S308" s="210">
        <v>0.01695</v>
      </c>
      <c r="T308" s="211">
        <f>S308*H308</f>
        <v>0.18816195000000002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2" t="s">
        <v>229</v>
      </c>
      <c r="AT308" s="212" t="s">
        <v>126</v>
      </c>
      <c r="AU308" s="212" t="s">
        <v>81</v>
      </c>
      <c r="AY308" s="18" t="s">
        <v>123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18" t="s">
        <v>79</v>
      </c>
      <c r="BK308" s="213">
        <f>ROUND(I308*H308,2)</f>
        <v>0</v>
      </c>
      <c r="BL308" s="18" t="s">
        <v>229</v>
      </c>
      <c r="BM308" s="212" t="s">
        <v>389</v>
      </c>
    </row>
    <row r="309" s="13" customFormat="1">
      <c r="A309" s="13"/>
      <c r="B309" s="214"/>
      <c r="C309" s="215"/>
      <c r="D309" s="216" t="s">
        <v>133</v>
      </c>
      <c r="E309" s="217" t="s">
        <v>19</v>
      </c>
      <c r="F309" s="218" t="s">
        <v>377</v>
      </c>
      <c r="G309" s="215"/>
      <c r="H309" s="217" t="s">
        <v>19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4" t="s">
        <v>133</v>
      </c>
      <c r="AU309" s="224" t="s">
        <v>81</v>
      </c>
      <c r="AV309" s="13" t="s">
        <v>79</v>
      </c>
      <c r="AW309" s="13" t="s">
        <v>33</v>
      </c>
      <c r="AX309" s="13" t="s">
        <v>71</v>
      </c>
      <c r="AY309" s="224" t="s">
        <v>123</v>
      </c>
    </row>
    <row r="310" s="14" customFormat="1">
      <c r="A310" s="14"/>
      <c r="B310" s="225"/>
      <c r="C310" s="226"/>
      <c r="D310" s="216" t="s">
        <v>133</v>
      </c>
      <c r="E310" s="227" t="s">
        <v>19</v>
      </c>
      <c r="F310" s="228" t="s">
        <v>390</v>
      </c>
      <c r="G310" s="226"/>
      <c r="H310" s="229">
        <v>11.101000000000001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5" t="s">
        <v>133</v>
      </c>
      <c r="AU310" s="235" t="s">
        <v>81</v>
      </c>
      <c r="AV310" s="14" t="s">
        <v>81</v>
      </c>
      <c r="AW310" s="14" t="s">
        <v>33</v>
      </c>
      <c r="AX310" s="14" t="s">
        <v>71</v>
      </c>
      <c r="AY310" s="235" t="s">
        <v>123</v>
      </c>
    </row>
    <row r="311" s="15" customFormat="1">
      <c r="A311" s="15"/>
      <c r="B311" s="236"/>
      <c r="C311" s="237"/>
      <c r="D311" s="216" t="s">
        <v>133</v>
      </c>
      <c r="E311" s="238" t="s">
        <v>19</v>
      </c>
      <c r="F311" s="239" t="s">
        <v>137</v>
      </c>
      <c r="G311" s="237"/>
      <c r="H311" s="240">
        <v>11.101000000000001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46" t="s">
        <v>133</v>
      </c>
      <c r="AU311" s="246" t="s">
        <v>81</v>
      </c>
      <c r="AV311" s="15" t="s">
        <v>131</v>
      </c>
      <c r="AW311" s="15" t="s">
        <v>33</v>
      </c>
      <c r="AX311" s="15" t="s">
        <v>79</v>
      </c>
      <c r="AY311" s="246" t="s">
        <v>123</v>
      </c>
    </row>
    <row r="312" s="2" customFormat="1" ht="16.5" customHeight="1">
      <c r="A312" s="39"/>
      <c r="B312" s="40"/>
      <c r="C312" s="201" t="s">
        <v>391</v>
      </c>
      <c r="D312" s="201" t="s">
        <v>126</v>
      </c>
      <c r="E312" s="202" t="s">
        <v>392</v>
      </c>
      <c r="F312" s="203" t="s">
        <v>393</v>
      </c>
      <c r="G312" s="204" t="s">
        <v>140</v>
      </c>
      <c r="H312" s="205">
        <v>7</v>
      </c>
      <c r="I312" s="206"/>
      <c r="J312" s="207">
        <f>ROUND(I312*H312,2)</f>
        <v>0</v>
      </c>
      <c r="K312" s="203" t="s">
        <v>130</v>
      </c>
      <c r="L312" s="45"/>
      <c r="M312" s="208" t="s">
        <v>19</v>
      </c>
      <c r="N312" s="209" t="s">
        <v>42</v>
      </c>
      <c r="O312" s="85"/>
      <c r="P312" s="210">
        <f>O312*H312</f>
        <v>0</v>
      </c>
      <c r="Q312" s="210">
        <v>0</v>
      </c>
      <c r="R312" s="210">
        <f>Q312*H312</f>
        <v>0</v>
      </c>
      <c r="S312" s="210">
        <v>0.0040000000000000001</v>
      </c>
      <c r="T312" s="211">
        <f>S312*H312</f>
        <v>0.028000000000000001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2" t="s">
        <v>229</v>
      </c>
      <c r="AT312" s="212" t="s">
        <v>126</v>
      </c>
      <c r="AU312" s="212" t="s">
        <v>81</v>
      </c>
      <c r="AY312" s="18" t="s">
        <v>123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18" t="s">
        <v>79</v>
      </c>
      <c r="BK312" s="213">
        <f>ROUND(I312*H312,2)</f>
        <v>0</v>
      </c>
      <c r="BL312" s="18" t="s">
        <v>229</v>
      </c>
      <c r="BM312" s="212" t="s">
        <v>394</v>
      </c>
    </row>
    <row r="313" s="13" customFormat="1">
      <c r="A313" s="13"/>
      <c r="B313" s="214"/>
      <c r="C313" s="215"/>
      <c r="D313" s="216" t="s">
        <v>133</v>
      </c>
      <c r="E313" s="217" t="s">
        <v>19</v>
      </c>
      <c r="F313" s="218" t="s">
        <v>395</v>
      </c>
      <c r="G313" s="215"/>
      <c r="H313" s="217" t="s">
        <v>19</v>
      </c>
      <c r="I313" s="219"/>
      <c r="J313" s="215"/>
      <c r="K313" s="215"/>
      <c r="L313" s="220"/>
      <c r="M313" s="221"/>
      <c r="N313" s="222"/>
      <c r="O313" s="222"/>
      <c r="P313" s="222"/>
      <c r="Q313" s="222"/>
      <c r="R313" s="222"/>
      <c r="S313" s="222"/>
      <c r="T313" s="22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4" t="s">
        <v>133</v>
      </c>
      <c r="AU313" s="224" t="s">
        <v>81</v>
      </c>
      <c r="AV313" s="13" t="s">
        <v>79</v>
      </c>
      <c r="AW313" s="13" t="s">
        <v>33</v>
      </c>
      <c r="AX313" s="13" t="s">
        <v>71</v>
      </c>
      <c r="AY313" s="224" t="s">
        <v>123</v>
      </c>
    </row>
    <row r="314" s="13" customFormat="1">
      <c r="A314" s="13"/>
      <c r="B314" s="214"/>
      <c r="C314" s="215"/>
      <c r="D314" s="216" t="s">
        <v>133</v>
      </c>
      <c r="E314" s="217" t="s">
        <v>19</v>
      </c>
      <c r="F314" s="218" t="s">
        <v>396</v>
      </c>
      <c r="G314" s="215"/>
      <c r="H314" s="217" t="s">
        <v>19</v>
      </c>
      <c r="I314" s="219"/>
      <c r="J314" s="215"/>
      <c r="K314" s="215"/>
      <c r="L314" s="220"/>
      <c r="M314" s="221"/>
      <c r="N314" s="222"/>
      <c r="O314" s="222"/>
      <c r="P314" s="222"/>
      <c r="Q314" s="222"/>
      <c r="R314" s="222"/>
      <c r="S314" s="222"/>
      <c r="T314" s="22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4" t="s">
        <v>133</v>
      </c>
      <c r="AU314" s="224" t="s">
        <v>81</v>
      </c>
      <c r="AV314" s="13" t="s">
        <v>79</v>
      </c>
      <c r="AW314" s="13" t="s">
        <v>33</v>
      </c>
      <c r="AX314" s="13" t="s">
        <v>71</v>
      </c>
      <c r="AY314" s="224" t="s">
        <v>123</v>
      </c>
    </row>
    <row r="315" s="14" customFormat="1">
      <c r="A315" s="14"/>
      <c r="B315" s="225"/>
      <c r="C315" s="226"/>
      <c r="D315" s="216" t="s">
        <v>133</v>
      </c>
      <c r="E315" s="227" t="s">
        <v>19</v>
      </c>
      <c r="F315" s="228" t="s">
        <v>163</v>
      </c>
      <c r="G315" s="226"/>
      <c r="H315" s="229">
        <v>7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5" t="s">
        <v>133</v>
      </c>
      <c r="AU315" s="235" t="s">
        <v>81</v>
      </c>
      <c r="AV315" s="14" t="s">
        <v>81</v>
      </c>
      <c r="AW315" s="14" t="s">
        <v>33</v>
      </c>
      <c r="AX315" s="14" t="s">
        <v>71</v>
      </c>
      <c r="AY315" s="235" t="s">
        <v>123</v>
      </c>
    </row>
    <row r="316" s="15" customFormat="1">
      <c r="A316" s="15"/>
      <c r="B316" s="236"/>
      <c r="C316" s="237"/>
      <c r="D316" s="216" t="s">
        <v>133</v>
      </c>
      <c r="E316" s="238" t="s">
        <v>19</v>
      </c>
      <c r="F316" s="239" t="s">
        <v>137</v>
      </c>
      <c r="G316" s="237"/>
      <c r="H316" s="240">
        <v>7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46" t="s">
        <v>133</v>
      </c>
      <c r="AU316" s="246" t="s">
        <v>81</v>
      </c>
      <c r="AV316" s="15" t="s">
        <v>131</v>
      </c>
      <c r="AW316" s="15" t="s">
        <v>33</v>
      </c>
      <c r="AX316" s="15" t="s">
        <v>79</v>
      </c>
      <c r="AY316" s="246" t="s">
        <v>123</v>
      </c>
    </row>
    <row r="317" s="2" customFormat="1" ht="16.5" customHeight="1">
      <c r="A317" s="39"/>
      <c r="B317" s="40"/>
      <c r="C317" s="201" t="s">
        <v>397</v>
      </c>
      <c r="D317" s="201" t="s">
        <v>126</v>
      </c>
      <c r="E317" s="202" t="s">
        <v>398</v>
      </c>
      <c r="F317" s="203" t="s">
        <v>399</v>
      </c>
      <c r="G317" s="204" t="s">
        <v>247</v>
      </c>
      <c r="H317" s="205">
        <v>6.5300000000000002</v>
      </c>
      <c r="I317" s="206"/>
      <c r="J317" s="207">
        <f>ROUND(I317*H317,2)</f>
        <v>0</v>
      </c>
      <c r="K317" s="203" t="s">
        <v>130</v>
      </c>
      <c r="L317" s="45"/>
      <c r="M317" s="208" t="s">
        <v>19</v>
      </c>
      <c r="N317" s="209" t="s">
        <v>42</v>
      </c>
      <c r="O317" s="85"/>
      <c r="P317" s="210">
        <f>O317*H317</f>
        <v>0</v>
      </c>
      <c r="Q317" s="210">
        <v>0</v>
      </c>
      <c r="R317" s="210">
        <f>Q317*H317</f>
        <v>0</v>
      </c>
      <c r="S317" s="210">
        <v>0</v>
      </c>
      <c r="T317" s="21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2" t="s">
        <v>229</v>
      </c>
      <c r="AT317" s="212" t="s">
        <v>126</v>
      </c>
      <c r="AU317" s="212" t="s">
        <v>81</v>
      </c>
      <c r="AY317" s="18" t="s">
        <v>123</v>
      </c>
      <c r="BE317" s="213">
        <f>IF(N317="základní",J317,0)</f>
        <v>0</v>
      </c>
      <c r="BF317" s="213">
        <f>IF(N317="snížená",J317,0)</f>
        <v>0</v>
      </c>
      <c r="BG317" s="213">
        <f>IF(N317="zákl. přenesená",J317,0)</f>
        <v>0</v>
      </c>
      <c r="BH317" s="213">
        <f>IF(N317="sníž. přenesená",J317,0)</f>
        <v>0</v>
      </c>
      <c r="BI317" s="213">
        <f>IF(N317="nulová",J317,0)</f>
        <v>0</v>
      </c>
      <c r="BJ317" s="18" t="s">
        <v>79</v>
      </c>
      <c r="BK317" s="213">
        <f>ROUND(I317*H317,2)</f>
        <v>0</v>
      </c>
      <c r="BL317" s="18" t="s">
        <v>229</v>
      </c>
      <c r="BM317" s="212" t="s">
        <v>400</v>
      </c>
    </row>
    <row r="318" s="13" customFormat="1">
      <c r="A318" s="13"/>
      <c r="B318" s="214"/>
      <c r="C318" s="215"/>
      <c r="D318" s="216" t="s">
        <v>133</v>
      </c>
      <c r="E318" s="217" t="s">
        <v>19</v>
      </c>
      <c r="F318" s="218" t="s">
        <v>377</v>
      </c>
      <c r="G318" s="215"/>
      <c r="H318" s="217" t="s">
        <v>19</v>
      </c>
      <c r="I318" s="219"/>
      <c r="J318" s="215"/>
      <c r="K318" s="215"/>
      <c r="L318" s="220"/>
      <c r="M318" s="221"/>
      <c r="N318" s="222"/>
      <c r="O318" s="222"/>
      <c r="P318" s="222"/>
      <c r="Q318" s="222"/>
      <c r="R318" s="222"/>
      <c r="S318" s="222"/>
      <c r="T318" s="22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4" t="s">
        <v>133</v>
      </c>
      <c r="AU318" s="224" t="s">
        <v>81</v>
      </c>
      <c r="AV318" s="13" t="s">
        <v>79</v>
      </c>
      <c r="AW318" s="13" t="s">
        <v>33</v>
      </c>
      <c r="AX318" s="13" t="s">
        <v>71</v>
      </c>
      <c r="AY318" s="224" t="s">
        <v>123</v>
      </c>
    </row>
    <row r="319" s="13" customFormat="1">
      <c r="A319" s="13"/>
      <c r="B319" s="214"/>
      <c r="C319" s="215"/>
      <c r="D319" s="216" t="s">
        <v>133</v>
      </c>
      <c r="E319" s="217" t="s">
        <v>19</v>
      </c>
      <c r="F319" s="218" t="s">
        <v>378</v>
      </c>
      <c r="G319" s="215"/>
      <c r="H319" s="217" t="s">
        <v>19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4" t="s">
        <v>133</v>
      </c>
      <c r="AU319" s="224" t="s">
        <v>81</v>
      </c>
      <c r="AV319" s="13" t="s">
        <v>79</v>
      </c>
      <c r="AW319" s="13" t="s">
        <v>33</v>
      </c>
      <c r="AX319" s="13" t="s">
        <v>71</v>
      </c>
      <c r="AY319" s="224" t="s">
        <v>123</v>
      </c>
    </row>
    <row r="320" s="14" customFormat="1">
      <c r="A320" s="14"/>
      <c r="B320" s="225"/>
      <c r="C320" s="226"/>
      <c r="D320" s="216" t="s">
        <v>133</v>
      </c>
      <c r="E320" s="227" t="s">
        <v>19</v>
      </c>
      <c r="F320" s="228" t="s">
        <v>321</v>
      </c>
      <c r="G320" s="226"/>
      <c r="H320" s="229">
        <v>6.5300000000000002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5" t="s">
        <v>133</v>
      </c>
      <c r="AU320" s="235" t="s">
        <v>81</v>
      </c>
      <c r="AV320" s="14" t="s">
        <v>81</v>
      </c>
      <c r="AW320" s="14" t="s">
        <v>33</v>
      </c>
      <c r="AX320" s="14" t="s">
        <v>71</v>
      </c>
      <c r="AY320" s="235" t="s">
        <v>123</v>
      </c>
    </row>
    <row r="321" s="15" customFormat="1">
      <c r="A321" s="15"/>
      <c r="B321" s="236"/>
      <c r="C321" s="237"/>
      <c r="D321" s="216" t="s">
        <v>133</v>
      </c>
      <c r="E321" s="238" t="s">
        <v>19</v>
      </c>
      <c r="F321" s="239" t="s">
        <v>137</v>
      </c>
      <c r="G321" s="237"/>
      <c r="H321" s="240">
        <v>6.5300000000000002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46" t="s">
        <v>133</v>
      </c>
      <c r="AU321" s="246" t="s">
        <v>81</v>
      </c>
      <c r="AV321" s="15" t="s">
        <v>131</v>
      </c>
      <c r="AW321" s="15" t="s">
        <v>33</v>
      </c>
      <c r="AX321" s="15" t="s">
        <v>79</v>
      </c>
      <c r="AY321" s="246" t="s">
        <v>123</v>
      </c>
    </row>
    <row r="322" s="2" customFormat="1" ht="16.5" customHeight="1">
      <c r="A322" s="39"/>
      <c r="B322" s="40"/>
      <c r="C322" s="248" t="s">
        <v>401</v>
      </c>
      <c r="D322" s="248" t="s">
        <v>402</v>
      </c>
      <c r="E322" s="249" t="s">
        <v>403</v>
      </c>
      <c r="F322" s="250" t="s">
        <v>404</v>
      </c>
      <c r="G322" s="251" t="s">
        <v>129</v>
      </c>
      <c r="H322" s="252">
        <v>2.6120000000000001</v>
      </c>
      <c r="I322" s="253"/>
      <c r="J322" s="254">
        <f>ROUND(I322*H322,2)</f>
        <v>0</v>
      </c>
      <c r="K322" s="250" t="s">
        <v>130</v>
      </c>
      <c r="L322" s="255"/>
      <c r="M322" s="256" t="s">
        <v>19</v>
      </c>
      <c r="N322" s="257" t="s">
        <v>42</v>
      </c>
      <c r="O322" s="85"/>
      <c r="P322" s="210">
        <f>O322*H322</f>
        <v>0</v>
      </c>
      <c r="Q322" s="210">
        <v>0.01064</v>
      </c>
      <c r="R322" s="210">
        <f>Q322*H322</f>
        <v>0.027791680000000003</v>
      </c>
      <c r="S322" s="210">
        <v>0</v>
      </c>
      <c r="T322" s="21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2" t="s">
        <v>322</v>
      </c>
      <c r="AT322" s="212" t="s">
        <v>402</v>
      </c>
      <c r="AU322" s="212" t="s">
        <v>81</v>
      </c>
      <c r="AY322" s="18" t="s">
        <v>123</v>
      </c>
      <c r="BE322" s="213">
        <f>IF(N322="základní",J322,0)</f>
        <v>0</v>
      </c>
      <c r="BF322" s="213">
        <f>IF(N322="snížená",J322,0)</f>
        <v>0</v>
      </c>
      <c r="BG322" s="213">
        <f>IF(N322="zákl. přenesená",J322,0)</f>
        <v>0</v>
      </c>
      <c r="BH322" s="213">
        <f>IF(N322="sníž. přenesená",J322,0)</f>
        <v>0</v>
      </c>
      <c r="BI322" s="213">
        <f>IF(N322="nulová",J322,0)</f>
        <v>0</v>
      </c>
      <c r="BJ322" s="18" t="s">
        <v>79</v>
      </c>
      <c r="BK322" s="213">
        <f>ROUND(I322*H322,2)</f>
        <v>0</v>
      </c>
      <c r="BL322" s="18" t="s">
        <v>229</v>
      </c>
      <c r="BM322" s="212" t="s">
        <v>405</v>
      </c>
    </row>
    <row r="323" s="13" customFormat="1">
      <c r="A323" s="13"/>
      <c r="B323" s="214"/>
      <c r="C323" s="215"/>
      <c r="D323" s="216" t="s">
        <v>133</v>
      </c>
      <c r="E323" s="217" t="s">
        <v>19</v>
      </c>
      <c r="F323" s="218" t="s">
        <v>377</v>
      </c>
      <c r="G323" s="215"/>
      <c r="H323" s="217" t="s">
        <v>19</v>
      </c>
      <c r="I323" s="219"/>
      <c r="J323" s="215"/>
      <c r="K323" s="215"/>
      <c r="L323" s="220"/>
      <c r="M323" s="221"/>
      <c r="N323" s="222"/>
      <c r="O323" s="222"/>
      <c r="P323" s="222"/>
      <c r="Q323" s="222"/>
      <c r="R323" s="222"/>
      <c r="S323" s="222"/>
      <c r="T323" s="22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4" t="s">
        <v>133</v>
      </c>
      <c r="AU323" s="224" t="s">
        <v>81</v>
      </c>
      <c r="AV323" s="13" t="s">
        <v>79</v>
      </c>
      <c r="AW323" s="13" t="s">
        <v>33</v>
      </c>
      <c r="AX323" s="13" t="s">
        <v>71</v>
      </c>
      <c r="AY323" s="224" t="s">
        <v>123</v>
      </c>
    </row>
    <row r="324" s="13" customFormat="1">
      <c r="A324" s="13"/>
      <c r="B324" s="214"/>
      <c r="C324" s="215"/>
      <c r="D324" s="216" t="s">
        <v>133</v>
      </c>
      <c r="E324" s="217" t="s">
        <v>19</v>
      </c>
      <c r="F324" s="218" t="s">
        <v>378</v>
      </c>
      <c r="G324" s="215"/>
      <c r="H324" s="217" t="s">
        <v>19</v>
      </c>
      <c r="I324" s="219"/>
      <c r="J324" s="215"/>
      <c r="K324" s="215"/>
      <c r="L324" s="220"/>
      <c r="M324" s="221"/>
      <c r="N324" s="222"/>
      <c r="O324" s="222"/>
      <c r="P324" s="222"/>
      <c r="Q324" s="222"/>
      <c r="R324" s="222"/>
      <c r="S324" s="222"/>
      <c r="T324" s="22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4" t="s">
        <v>133</v>
      </c>
      <c r="AU324" s="224" t="s">
        <v>81</v>
      </c>
      <c r="AV324" s="13" t="s">
        <v>79</v>
      </c>
      <c r="AW324" s="13" t="s">
        <v>33</v>
      </c>
      <c r="AX324" s="13" t="s">
        <v>71</v>
      </c>
      <c r="AY324" s="224" t="s">
        <v>123</v>
      </c>
    </row>
    <row r="325" s="14" customFormat="1">
      <c r="A325" s="14"/>
      <c r="B325" s="225"/>
      <c r="C325" s="226"/>
      <c r="D325" s="216" t="s">
        <v>133</v>
      </c>
      <c r="E325" s="227" t="s">
        <v>19</v>
      </c>
      <c r="F325" s="228" t="s">
        <v>194</v>
      </c>
      <c r="G325" s="226"/>
      <c r="H325" s="229">
        <v>2.6120000000000001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5" t="s">
        <v>133</v>
      </c>
      <c r="AU325" s="235" t="s">
        <v>81</v>
      </c>
      <c r="AV325" s="14" t="s">
        <v>81</v>
      </c>
      <c r="AW325" s="14" t="s">
        <v>33</v>
      </c>
      <c r="AX325" s="14" t="s">
        <v>71</v>
      </c>
      <c r="AY325" s="235" t="s">
        <v>123</v>
      </c>
    </row>
    <row r="326" s="15" customFormat="1">
      <c r="A326" s="15"/>
      <c r="B326" s="236"/>
      <c r="C326" s="237"/>
      <c r="D326" s="216" t="s">
        <v>133</v>
      </c>
      <c r="E326" s="238" t="s">
        <v>19</v>
      </c>
      <c r="F326" s="239" t="s">
        <v>137</v>
      </c>
      <c r="G326" s="237"/>
      <c r="H326" s="240">
        <v>2.6120000000000001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46" t="s">
        <v>133</v>
      </c>
      <c r="AU326" s="246" t="s">
        <v>81</v>
      </c>
      <c r="AV326" s="15" t="s">
        <v>131</v>
      </c>
      <c r="AW326" s="15" t="s">
        <v>33</v>
      </c>
      <c r="AX326" s="15" t="s">
        <v>79</v>
      </c>
      <c r="AY326" s="246" t="s">
        <v>123</v>
      </c>
    </row>
    <row r="327" s="2" customFormat="1">
      <c r="A327" s="39"/>
      <c r="B327" s="40"/>
      <c r="C327" s="201" t="s">
        <v>406</v>
      </c>
      <c r="D327" s="201" t="s">
        <v>126</v>
      </c>
      <c r="E327" s="202" t="s">
        <v>407</v>
      </c>
      <c r="F327" s="203" t="s">
        <v>408</v>
      </c>
      <c r="G327" s="204" t="s">
        <v>339</v>
      </c>
      <c r="H327" s="247"/>
      <c r="I327" s="206"/>
      <c r="J327" s="207">
        <f>ROUND(I327*H327,2)</f>
        <v>0</v>
      </c>
      <c r="K327" s="203" t="s">
        <v>130</v>
      </c>
      <c r="L327" s="45"/>
      <c r="M327" s="208" t="s">
        <v>19</v>
      </c>
      <c r="N327" s="209" t="s">
        <v>42</v>
      </c>
      <c r="O327" s="85"/>
      <c r="P327" s="210">
        <f>O327*H327</f>
        <v>0</v>
      </c>
      <c r="Q327" s="210">
        <v>0</v>
      </c>
      <c r="R327" s="210">
        <f>Q327*H327</f>
        <v>0</v>
      </c>
      <c r="S327" s="210">
        <v>0</v>
      </c>
      <c r="T327" s="21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2" t="s">
        <v>229</v>
      </c>
      <c r="AT327" s="212" t="s">
        <v>126</v>
      </c>
      <c r="AU327" s="212" t="s">
        <v>81</v>
      </c>
      <c r="AY327" s="18" t="s">
        <v>123</v>
      </c>
      <c r="BE327" s="213">
        <f>IF(N327="základní",J327,0)</f>
        <v>0</v>
      </c>
      <c r="BF327" s="213">
        <f>IF(N327="snížená",J327,0)</f>
        <v>0</v>
      </c>
      <c r="BG327" s="213">
        <f>IF(N327="zákl. přenesená",J327,0)</f>
        <v>0</v>
      </c>
      <c r="BH327" s="213">
        <f>IF(N327="sníž. přenesená",J327,0)</f>
        <v>0</v>
      </c>
      <c r="BI327" s="213">
        <f>IF(N327="nulová",J327,0)</f>
        <v>0</v>
      </c>
      <c r="BJ327" s="18" t="s">
        <v>79</v>
      </c>
      <c r="BK327" s="213">
        <f>ROUND(I327*H327,2)</f>
        <v>0</v>
      </c>
      <c r="BL327" s="18" t="s">
        <v>229</v>
      </c>
      <c r="BM327" s="212" t="s">
        <v>409</v>
      </c>
    </row>
    <row r="328" s="12" customFormat="1" ht="22.8" customHeight="1">
      <c r="A328" s="12"/>
      <c r="B328" s="185"/>
      <c r="C328" s="186"/>
      <c r="D328" s="187" t="s">
        <v>70</v>
      </c>
      <c r="E328" s="199" t="s">
        <v>410</v>
      </c>
      <c r="F328" s="199" t="s">
        <v>411</v>
      </c>
      <c r="G328" s="186"/>
      <c r="H328" s="186"/>
      <c r="I328" s="189"/>
      <c r="J328" s="200">
        <f>BK328</f>
        <v>0</v>
      </c>
      <c r="K328" s="186"/>
      <c r="L328" s="191"/>
      <c r="M328" s="192"/>
      <c r="N328" s="193"/>
      <c r="O328" s="193"/>
      <c r="P328" s="194">
        <f>SUM(P329:P345)</f>
        <v>0</v>
      </c>
      <c r="Q328" s="193"/>
      <c r="R328" s="194">
        <f>SUM(R329:R345)</f>
        <v>0.087576200000000007</v>
      </c>
      <c r="S328" s="193"/>
      <c r="T328" s="195">
        <f>SUM(T329:T345)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6" t="s">
        <v>81</v>
      </c>
      <c r="AT328" s="197" t="s">
        <v>70</v>
      </c>
      <c r="AU328" s="197" t="s">
        <v>79</v>
      </c>
      <c r="AY328" s="196" t="s">
        <v>123</v>
      </c>
      <c r="BK328" s="198">
        <f>SUM(BK329:BK345)</f>
        <v>0</v>
      </c>
    </row>
    <row r="329" s="2" customFormat="1" ht="16.5" customHeight="1">
      <c r="A329" s="39"/>
      <c r="B329" s="40"/>
      <c r="C329" s="201" t="s">
        <v>412</v>
      </c>
      <c r="D329" s="201" t="s">
        <v>126</v>
      </c>
      <c r="E329" s="202" t="s">
        <v>413</v>
      </c>
      <c r="F329" s="203" t="s">
        <v>414</v>
      </c>
      <c r="G329" s="204" t="s">
        <v>415</v>
      </c>
      <c r="H329" s="205">
        <v>1</v>
      </c>
      <c r="I329" s="206"/>
      <c r="J329" s="207">
        <f>ROUND(I329*H329,2)</f>
        <v>0</v>
      </c>
      <c r="K329" s="203" t="s">
        <v>130</v>
      </c>
      <c r="L329" s="45"/>
      <c r="M329" s="208" t="s">
        <v>19</v>
      </c>
      <c r="N329" s="209" t="s">
        <v>42</v>
      </c>
      <c r="O329" s="85"/>
      <c r="P329" s="210">
        <f>O329*H329</f>
        <v>0</v>
      </c>
      <c r="Q329" s="210">
        <v>6.9999999999999994E-05</v>
      </c>
      <c r="R329" s="210">
        <f>Q329*H329</f>
        <v>6.9999999999999994E-05</v>
      </c>
      <c r="S329" s="210">
        <v>0</v>
      </c>
      <c r="T329" s="21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2" t="s">
        <v>229</v>
      </c>
      <c r="AT329" s="212" t="s">
        <v>126</v>
      </c>
      <c r="AU329" s="212" t="s">
        <v>81</v>
      </c>
      <c r="AY329" s="18" t="s">
        <v>123</v>
      </c>
      <c r="BE329" s="213">
        <f>IF(N329="základní",J329,0)</f>
        <v>0</v>
      </c>
      <c r="BF329" s="213">
        <f>IF(N329="snížená",J329,0)</f>
        <v>0</v>
      </c>
      <c r="BG329" s="213">
        <f>IF(N329="zákl. přenesená",J329,0)</f>
        <v>0</v>
      </c>
      <c r="BH329" s="213">
        <f>IF(N329="sníž. přenesená",J329,0)</f>
        <v>0</v>
      </c>
      <c r="BI329" s="213">
        <f>IF(N329="nulová",J329,0)</f>
        <v>0</v>
      </c>
      <c r="BJ329" s="18" t="s">
        <v>79</v>
      </c>
      <c r="BK329" s="213">
        <f>ROUND(I329*H329,2)</f>
        <v>0</v>
      </c>
      <c r="BL329" s="18" t="s">
        <v>229</v>
      </c>
      <c r="BM329" s="212" t="s">
        <v>416</v>
      </c>
    </row>
    <row r="330" s="13" customFormat="1">
      <c r="A330" s="13"/>
      <c r="B330" s="214"/>
      <c r="C330" s="215"/>
      <c r="D330" s="216" t="s">
        <v>133</v>
      </c>
      <c r="E330" s="217" t="s">
        <v>19</v>
      </c>
      <c r="F330" s="218" t="s">
        <v>417</v>
      </c>
      <c r="G330" s="215"/>
      <c r="H330" s="217" t="s">
        <v>19</v>
      </c>
      <c r="I330" s="219"/>
      <c r="J330" s="215"/>
      <c r="K330" s="215"/>
      <c r="L330" s="220"/>
      <c r="M330" s="221"/>
      <c r="N330" s="222"/>
      <c r="O330" s="222"/>
      <c r="P330" s="222"/>
      <c r="Q330" s="222"/>
      <c r="R330" s="222"/>
      <c r="S330" s="222"/>
      <c r="T330" s="22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4" t="s">
        <v>133</v>
      </c>
      <c r="AU330" s="224" t="s">
        <v>81</v>
      </c>
      <c r="AV330" s="13" t="s">
        <v>79</v>
      </c>
      <c r="AW330" s="13" t="s">
        <v>33</v>
      </c>
      <c r="AX330" s="13" t="s">
        <v>71</v>
      </c>
      <c r="AY330" s="224" t="s">
        <v>123</v>
      </c>
    </row>
    <row r="331" s="14" customFormat="1">
      <c r="A331" s="14"/>
      <c r="B331" s="225"/>
      <c r="C331" s="226"/>
      <c r="D331" s="216" t="s">
        <v>133</v>
      </c>
      <c r="E331" s="227" t="s">
        <v>19</v>
      </c>
      <c r="F331" s="228" t="s">
        <v>79</v>
      </c>
      <c r="G331" s="226"/>
      <c r="H331" s="229">
        <v>1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5" t="s">
        <v>133</v>
      </c>
      <c r="AU331" s="235" t="s">
        <v>81</v>
      </c>
      <c r="AV331" s="14" t="s">
        <v>81</v>
      </c>
      <c r="AW331" s="14" t="s">
        <v>33</v>
      </c>
      <c r="AX331" s="14" t="s">
        <v>71</v>
      </c>
      <c r="AY331" s="235" t="s">
        <v>123</v>
      </c>
    </row>
    <row r="332" s="15" customFormat="1">
      <c r="A332" s="15"/>
      <c r="B332" s="236"/>
      <c r="C332" s="237"/>
      <c r="D332" s="216" t="s">
        <v>133</v>
      </c>
      <c r="E332" s="238" t="s">
        <v>19</v>
      </c>
      <c r="F332" s="239" t="s">
        <v>137</v>
      </c>
      <c r="G332" s="237"/>
      <c r="H332" s="240">
        <v>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46" t="s">
        <v>133</v>
      </c>
      <c r="AU332" s="246" t="s">
        <v>81</v>
      </c>
      <c r="AV332" s="15" t="s">
        <v>131</v>
      </c>
      <c r="AW332" s="15" t="s">
        <v>33</v>
      </c>
      <c r="AX332" s="15" t="s">
        <v>79</v>
      </c>
      <c r="AY332" s="246" t="s">
        <v>123</v>
      </c>
    </row>
    <row r="333" s="2" customFormat="1" ht="16.5" customHeight="1">
      <c r="A333" s="39"/>
      <c r="B333" s="40"/>
      <c r="C333" s="248" t="s">
        <v>418</v>
      </c>
      <c r="D333" s="248" t="s">
        <v>402</v>
      </c>
      <c r="E333" s="249" t="s">
        <v>419</v>
      </c>
      <c r="F333" s="250" t="s">
        <v>420</v>
      </c>
      <c r="G333" s="251" t="s">
        <v>247</v>
      </c>
      <c r="H333" s="252">
        <v>1.1799999999999999</v>
      </c>
      <c r="I333" s="253"/>
      <c r="J333" s="254">
        <f>ROUND(I333*H333,2)</f>
        <v>0</v>
      </c>
      <c r="K333" s="250" t="s">
        <v>130</v>
      </c>
      <c r="L333" s="255"/>
      <c r="M333" s="256" t="s">
        <v>19</v>
      </c>
      <c r="N333" s="257" t="s">
        <v>42</v>
      </c>
      <c r="O333" s="85"/>
      <c r="P333" s="210">
        <f>O333*H333</f>
        <v>0</v>
      </c>
      <c r="Q333" s="210">
        <v>0.0022699999999999999</v>
      </c>
      <c r="R333" s="210">
        <f>Q333*H333</f>
        <v>0.0026785999999999997</v>
      </c>
      <c r="S333" s="210">
        <v>0</v>
      </c>
      <c r="T333" s="21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2" t="s">
        <v>322</v>
      </c>
      <c r="AT333" s="212" t="s">
        <v>402</v>
      </c>
      <c r="AU333" s="212" t="s">
        <v>81</v>
      </c>
      <c r="AY333" s="18" t="s">
        <v>123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18" t="s">
        <v>79</v>
      </c>
      <c r="BK333" s="213">
        <f>ROUND(I333*H333,2)</f>
        <v>0</v>
      </c>
      <c r="BL333" s="18" t="s">
        <v>229</v>
      </c>
      <c r="BM333" s="212" t="s">
        <v>421</v>
      </c>
    </row>
    <row r="334" s="13" customFormat="1">
      <c r="A334" s="13"/>
      <c r="B334" s="214"/>
      <c r="C334" s="215"/>
      <c r="D334" s="216" t="s">
        <v>133</v>
      </c>
      <c r="E334" s="217" t="s">
        <v>19</v>
      </c>
      <c r="F334" s="218" t="s">
        <v>417</v>
      </c>
      <c r="G334" s="215"/>
      <c r="H334" s="217" t="s">
        <v>19</v>
      </c>
      <c r="I334" s="219"/>
      <c r="J334" s="215"/>
      <c r="K334" s="215"/>
      <c r="L334" s="220"/>
      <c r="M334" s="221"/>
      <c r="N334" s="222"/>
      <c r="O334" s="222"/>
      <c r="P334" s="222"/>
      <c r="Q334" s="222"/>
      <c r="R334" s="222"/>
      <c r="S334" s="222"/>
      <c r="T334" s="22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4" t="s">
        <v>133</v>
      </c>
      <c r="AU334" s="224" t="s">
        <v>81</v>
      </c>
      <c r="AV334" s="13" t="s">
        <v>79</v>
      </c>
      <c r="AW334" s="13" t="s">
        <v>33</v>
      </c>
      <c r="AX334" s="13" t="s">
        <v>71</v>
      </c>
      <c r="AY334" s="224" t="s">
        <v>123</v>
      </c>
    </row>
    <row r="335" s="14" customFormat="1">
      <c r="A335" s="14"/>
      <c r="B335" s="225"/>
      <c r="C335" s="226"/>
      <c r="D335" s="216" t="s">
        <v>133</v>
      </c>
      <c r="E335" s="227" t="s">
        <v>19</v>
      </c>
      <c r="F335" s="228" t="s">
        <v>422</v>
      </c>
      <c r="G335" s="226"/>
      <c r="H335" s="229">
        <v>1.1799999999999999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5" t="s">
        <v>133</v>
      </c>
      <c r="AU335" s="235" t="s">
        <v>81</v>
      </c>
      <c r="AV335" s="14" t="s">
        <v>81</v>
      </c>
      <c r="AW335" s="14" t="s">
        <v>33</v>
      </c>
      <c r="AX335" s="14" t="s">
        <v>71</v>
      </c>
      <c r="AY335" s="235" t="s">
        <v>123</v>
      </c>
    </row>
    <row r="336" s="15" customFormat="1">
      <c r="A336" s="15"/>
      <c r="B336" s="236"/>
      <c r="C336" s="237"/>
      <c r="D336" s="216" t="s">
        <v>133</v>
      </c>
      <c r="E336" s="238" t="s">
        <v>19</v>
      </c>
      <c r="F336" s="239" t="s">
        <v>137</v>
      </c>
      <c r="G336" s="237"/>
      <c r="H336" s="240">
        <v>1.1799999999999999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46" t="s">
        <v>133</v>
      </c>
      <c r="AU336" s="246" t="s">
        <v>81</v>
      </c>
      <c r="AV336" s="15" t="s">
        <v>131</v>
      </c>
      <c r="AW336" s="15" t="s">
        <v>33</v>
      </c>
      <c r="AX336" s="15" t="s">
        <v>79</v>
      </c>
      <c r="AY336" s="246" t="s">
        <v>123</v>
      </c>
    </row>
    <row r="337" s="2" customFormat="1" ht="16.5" customHeight="1">
      <c r="A337" s="39"/>
      <c r="B337" s="40"/>
      <c r="C337" s="201" t="s">
        <v>423</v>
      </c>
      <c r="D337" s="201" t="s">
        <v>126</v>
      </c>
      <c r="E337" s="202" t="s">
        <v>424</v>
      </c>
      <c r="F337" s="203" t="s">
        <v>425</v>
      </c>
      <c r="G337" s="204" t="s">
        <v>415</v>
      </c>
      <c r="H337" s="205">
        <v>80.459999999999994</v>
      </c>
      <c r="I337" s="206"/>
      <c r="J337" s="207">
        <f>ROUND(I337*H337,2)</f>
        <v>0</v>
      </c>
      <c r="K337" s="203" t="s">
        <v>130</v>
      </c>
      <c r="L337" s="45"/>
      <c r="M337" s="208" t="s">
        <v>19</v>
      </c>
      <c r="N337" s="209" t="s">
        <v>42</v>
      </c>
      <c r="O337" s="85"/>
      <c r="P337" s="210">
        <f>O337*H337</f>
        <v>0</v>
      </c>
      <c r="Q337" s="210">
        <v>6.0000000000000002E-05</v>
      </c>
      <c r="R337" s="210">
        <f>Q337*H337</f>
        <v>0.0048275999999999996</v>
      </c>
      <c r="S337" s="210">
        <v>0</v>
      </c>
      <c r="T337" s="21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2" t="s">
        <v>229</v>
      </c>
      <c r="AT337" s="212" t="s">
        <v>126</v>
      </c>
      <c r="AU337" s="212" t="s">
        <v>81</v>
      </c>
      <c r="AY337" s="18" t="s">
        <v>123</v>
      </c>
      <c r="BE337" s="213">
        <f>IF(N337="základní",J337,0)</f>
        <v>0</v>
      </c>
      <c r="BF337" s="213">
        <f>IF(N337="snížená",J337,0)</f>
        <v>0</v>
      </c>
      <c r="BG337" s="213">
        <f>IF(N337="zákl. přenesená",J337,0)</f>
        <v>0</v>
      </c>
      <c r="BH337" s="213">
        <f>IF(N337="sníž. přenesená",J337,0)</f>
        <v>0</v>
      </c>
      <c r="BI337" s="213">
        <f>IF(N337="nulová",J337,0)</f>
        <v>0</v>
      </c>
      <c r="BJ337" s="18" t="s">
        <v>79</v>
      </c>
      <c r="BK337" s="213">
        <f>ROUND(I337*H337,2)</f>
        <v>0</v>
      </c>
      <c r="BL337" s="18" t="s">
        <v>229</v>
      </c>
      <c r="BM337" s="212" t="s">
        <v>426</v>
      </c>
    </row>
    <row r="338" s="13" customFormat="1">
      <c r="A338" s="13"/>
      <c r="B338" s="214"/>
      <c r="C338" s="215"/>
      <c r="D338" s="216" t="s">
        <v>133</v>
      </c>
      <c r="E338" s="217" t="s">
        <v>19</v>
      </c>
      <c r="F338" s="218" t="s">
        <v>427</v>
      </c>
      <c r="G338" s="215"/>
      <c r="H338" s="217" t="s">
        <v>19</v>
      </c>
      <c r="I338" s="219"/>
      <c r="J338" s="215"/>
      <c r="K338" s="215"/>
      <c r="L338" s="220"/>
      <c r="M338" s="221"/>
      <c r="N338" s="222"/>
      <c r="O338" s="222"/>
      <c r="P338" s="222"/>
      <c r="Q338" s="222"/>
      <c r="R338" s="222"/>
      <c r="S338" s="222"/>
      <c r="T338" s="22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4" t="s">
        <v>133</v>
      </c>
      <c r="AU338" s="224" t="s">
        <v>81</v>
      </c>
      <c r="AV338" s="13" t="s">
        <v>79</v>
      </c>
      <c r="AW338" s="13" t="s">
        <v>33</v>
      </c>
      <c r="AX338" s="13" t="s">
        <v>71</v>
      </c>
      <c r="AY338" s="224" t="s">
        <v>123</v>
      </c>
    </row>
    <row r="339" s="14" customFormat="1">
      <c r="A339" s="14"/>
      <c r="B339" s="225"/>
      <c r="C339" s="226"/>
      <c r="D339" s="216" t="s">
        <v>133</v>
      </c>
      <c r="E339" s="227" t="s">
        <v>19</v>
      </c>
      <c r="F339" s="228" t="s">
        <v>428</v>
      </c>
      <c r="G339" s="226"/>
      <c r="H339" s="229">
        <v>80.459999999999994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5" t="s">
        <v>133</v>
      </c>
      <c r="AU339" s="235" t="s">
        <v>81</v>
      </c>
      <c r="AV339" s="14" t="s">
        <v>81</v>
      </c>
      <c r="AW339" s="14" t="s">
        <v>33</v>
      </c>
      <c r="AX339" s="14" t="s">
        <v>71</v>
      </c>
      <c r="AY339" s="235" t="s">
        <v>123</v>
      </c>
    </row>
    <row r="340" s="15" customFormat="1">
      <c r="A340" s="15"/>
      <c r="B340" s="236"/>
      <c r="C340" s="237"/>
      <c r="D340" s="216" t="s">
        <v>133</v>
      </c>
      <c r="E340" s="238" t="s">
        <v>19</v>
      </c>
      <c r="F340" s="239" t="s">
        <v>137</v>
      </c>
      <c r="G340" s="237"/>
      <c r="H340" s="240">
        <v>80.459999999999994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46" t="s">
        <v>133</v>
      </c>
      <c r="AU340" s="246" t="s">
        <v>81</v>
      </c>
      <c r="AV340" s="15" t="s">
        <v>131</v>
      </c>
      <c r="AW340" s="15" t="s">
        <v>33</v>
      </c>
      <c r="AX340" s="15" t="s">
        <v>79</v>
      </c>
      <c r="AY340" s="246" t="s">
        <v>123</v>
      </c>
    </row>
    <row r="341" s="2" customFormat="1" ht="16.5" customHeight="1">
      <c r="A341" s="39"/>
      <c r="B341" s="40"/>
      <c r="C341" s="248" t="s">
        <v>429</v>
      </c>
      <c r="D341" s="248" t="s">
        <v>402</v>
      </c>
      <c r="E341" s="249" t="s">
        <v>430</v>
      </c>
      <c r="F341" s="250" t="s">
        <v>431</v>
      </c>
      <c r="G341" s="251" t="s">
        <v>166</v>
      </c>
      <c r="H341" s="252">
        <v>0.080000000000000002</v>
      </c>
      <c r="I341" s="253"/>
      <c r="J341" s="254">
        <f>ROUND(I341*H341,2)</f>
        <v>0</v>
      </c>
      <c r="K341" s="250" t="s">
        <v>303</v>
      </c>
      <c r="L341" s="255"/>
      <c r="M341" s="256" t="s">
        <v>19</v>
      </c>
      <c r="N341" s="257" t="s">
        <v>42</v>
      </c>
      <c r="O341" s="85"/>
      <c r="P341" s="210">
        <f>O341*H341</f>
        <v>0</v>
      </c>
      <c r="Q341" s="210">
        <v>1</v>
      </c>
      <c r="R341" s="210">
        <f>Q341*H341</f>
        <v>0.080000000000000002</v>
      </c>
      <c r="S341" s="210">
        <v>0</v>
      </c>
      <c r="T341" s="21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2" t="s">
        <v>322</v>
      </c>
      <c r="AT341" s="212" t="s">
        <v>402</v>
      </c>
      <c r="AU341" s="212" t="s">
        <v>81</v>
      </c>
      <c r="AY341" s="18" t="s">
        <v>123</v>
      </c>
      <c r="BE341" s="213">
        <f>IF(N341="základní",J341,0)</f>
        <v>0</v>
      </c>
      <c r="BF341" s="213">
        <f>IF(N341="snížená",J341,0)</f>
        <v>0</v>
      </c>
      <c r="BG341" s="213">
        <f>IF(N341="zákl. přenesená",J341,0)</f>
        <v>0</v>
      </c>
      <c r="BH341" s="213">
        <f>IF(N341="sníž. přenesená",J341,0)</f>
        <v>0</v>
      </c>
      <c r="BI341" s="213">
        <f>IF(N341="nulová",J341,0)</f>
        <v>0</v>
      </c>
      <c r="BJ341" s="18" t="s">
        <v>79</v>
      </c>
      <c r="BK341" s="213">
        <f>ROUND(I341*H341,2)</f>
        <v>0</v>
      </c>
      <c r="BL341" s="18" t="s">
        <v>229</v>
      </c>
      <c r="BM341" s="212" t="s">
        <v>432</v>
      </c>
    </row>
    <row r="342" s="13" customFormat="1">
      <c r="A342" s="13"/>
      <c r="B342" s="214"/>
      <c r="C342" s="215"/>
      <c r="D342" s="216" t="s">
        <v>133</v>
      </c>
      <c r="E342" s="217" t="s">
        <v>19</v>
      </c>
      <c r="F342" s="218" t="s">
        <v>427</v>
      </c>
      <c r="G342" s="215"/>
      <c r="H342" s="217" t="s">
        <v>19</v>
      </c>
      <c r="I342" s="219"/>
      <c r="J342" s="215"/>
      <c r="K342" s="215"/>
      <c r="L342" s="220"/>
      <c r="M342" s="221"/>
      <c r="N342" s="222"/>
      <c r="O342" s="222"/>
      <c r="P342" s="222"/>
      <c r="Q342" s="222"/>
      <c r="R342" s="222"/>
      <c r="S342" s="222"/>
      <c r="T342" s="22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4" t="s">
        <v>133</v>
      </c>
      <c r="AU342" s="224" t="s">
        <v>81</v>
      </c>
      <c r="AV342" s="13" t="s">
        <v>79</v>
      </c>
      <c r="AW342" s="13" t="s">
        <v>33</v>
      </c>
      <c r="AX342" s="13" t="s">
        <v>71</v>
      </c>
      <c r="AY342" s="224" t="s">
        <v>123</v>
      </c>
    </row>
    <row r="343" s="14" customFormat="1">
      <c r="A343" s="14"/>
      <c r="B343" s="225"/>
      <c r="C343" s="226"/>
      <c r="D343" s="216" t="s">
        <v>133</v>
      </c>
      <c r="E343" s="227" t="s">
        <v>19</v>
      </c>
      <c r="F343" s="228" t="s">
        <v>433</v>
      </c>
      <c r="G343" s="226"/>
      <c r="H343" s="229">
        <v>0.080000000000000002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5" t="s">
        <v>133</v>
      </c>
      <c r="AU343" s="235" t="s">
        <v>81</v>
      </c>
      <c r="AV343" s="14" t="s">
        <v>81</v>
      </c>
      <c r="AW343" s="14" t="s">
        <v>33</v>
      </c>
      <c r="AX343" s="14" t="s">
        <v>71</v>
      </c>
      <c r="AY343" s="235" t="s">
        <v>123</v>
      </c>
    </row>
    <row r="344" s="15" customFormat="1">
      <c r="A344" s="15"/>
      <c r="B344" s="236"/>
      <c r="C344" s="237"/>
      <c r="D344" s="216" t="s">
        <v>133</v>
      </c>
      <c r="E344" s="238" t="s">
        <v>19</v>
      </c>
      <c r="F344" s="239" t="s">
        <v>137</v>
      </c>
      <c r="G344" s="237"/>
      <c r="H344" s="240">
        <v>0.080000000000000002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46" t="s">
        <v>133</v>
      </c>
      <c r="AU344" s="246" t="s">
        <v>81</v>
      </c>
      <c r="AV344" s="15" t="s">
        <v>131</v>
      </c>
      <c r="AW344" s="15" t="s">
        <v>33</v>
      </c>
      <c r="AX344" s="15" t="s">
        <v>79</v>
      </c>
      <c r="AY344" s="246" t="s">
        <v>123</v>
      </c>
    </row>
    <row r="345" s="2" customFormat="1">
      <c r="A345" s="39"/>
      <c r="B345" s="40"/>
      <c r="C345" s="201" t="s">
        <v>434</v>
      </c>
      <c r="D345" s="201" t="s">
        <v>126</v>
      </c>
      <c r="E345" s="202" t="s">
        <v>435</v>
      </c>
      <c r="F345" s="203" t="s">
        <v>436</v>
      </c>
      <c r="G345" s="204" t="s">
        <v>339</v>
      </c>
      <c r="H345" s="247"/>
      <c r="I345" s="206"/>
      <c r="J345" s="207">
        <f>ROUND(I345*H345,2)</f>
        <v>0</v>
      </c>
      <c r="K345" s="203" t="s">
        <v>130</v>
      </c>
      <c r="L345" s="45"/>
      <c r="M345" s="208" t="s">
        <v>19</v>
      </c>
      <c r="N345" s="209" t="s">
        <v>42</v>
      </c>
      <c r="O345" s="85"/>
      <c r="P345" s="210">
        <f>O345*H345</f>
        <v>0</v>
      </c>
      <c r="Q345" s="210">
        <v>0</v>
      </c>
      <c r="R345" s="210">
        <f>Q345*H345</f>
        <v>0</v>
      </c>
      <c r="S345" s="210">
        <v>0</v>
      </c>
      <c r="T345" s="21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2" t="s">
        <v>229</v>
      </c>
      <c r="AT345" s="212" t="s">
        <v>126</v>
      </c>
      <c r="AU345" s="212" t="s">
        <v>81</v>
      </c>
      <c r="AY345" s="18" t="s">
        <v>123</v>
      </c>
      <c r="BE345" s="213">
        <f>IF(N345="základní",J345,0)</f>
        <v>0</v>
      </c>
      <c r="BF345" s="213">
        <f>IF(N345="snížená",J345,0)</f>
        <v>0</v>
      </c>
      <c r="BG345" s="213">
        <f>IF(N345="zákl. přenesená",J345,0)</f>
        <v>0</v>
      </c>
      <c r="BH345" s="213">
        <f>IF(N345="sníž. přenesená",J345,0)</f>
        <v>0</v>
      </c>
      <c r="BI345" s="213">
        <f>IF(N345="nulová",J345,0)</f>
        <v>0</v>
      </c>
      <c r="BJ345" s="18" t="s">
        <v>79</v>
      </c>
      <c r="BK345" s="213">
        <f>ROUND(I345*H345,2)</f>
        <v>0</v>
      </c>
      <c r="BL345" s="18" t="s">
        <v>229</v>
      </c>
      <c r="BM345" s="212" t="s">
        <v>437</v>
      </c>
    </row>
    <row r="346" s="12" customFormat="1" ht="22.8" customHeight="1">
      <c r="A346" s="12"/>
      <c r="B346" s="185"/>
      <c r="C346" s="186"/>
      <c r="D346" s="187" t="s">
        <v>70</v>
      </c>
      <c r="E346" s="199" t="s">
        <v>438</v>
      </c>
      <c r="F346" s="199" t="s">
        <v>439</v>
      </c>
      <c r="G346" s="186"/>
      <c r="H346" s="186"/>
      <c r="I346" s="189"/>
      <c r="J346" s="200">
        <f>BK346</f>
        <v>0</v>
      </c>
      <c r="K346" s="186"/>
      <c r="L346" s="191"/>
      <c r="M346" s="192"/>
      <c r="N346" s="193"/>
      <c r="O346" s="193"/>
      <c r="P346" s="194">
        <f>SUM(P347:P350)</f>
        <v>0</v>
      </c>
      <c r="Q346" s="193"/>
      <c r="R346" s="194">
        <f>SUM(R347:R350)</f>
        <v>0</v>
      </c>
      <c r="S346" s="193"/>
      <c r="T346" s="195">
        <f>SUM(T347:T350)</f>
        <v>0.0016325000000000001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96" t="s">
        <v>81</v>
      </c>
      <c r="AT346" s="197" t="s">
        <v>70</v>
      </c>
      <c r="AU346" s="197" t="s">
        <v>79</v>
      </c>
      <c r="AY346" s="196" t="s">
        <v>123</v>
      </c>
      <c r="BK346" s="198">
        <f>SUM(BK347:BK350)</f>
        <v>0</v>
      </c>
    </row>
    <row r="347" s="2" customFormat="1" ht="16.5" customHeight="1">
      <c r="A347" s="39"/>
      <c r="B347" s="40"/>
      <c r="C347" s="201" t="s">
        <v>440</v>
      </c>
      <c r="D347" s="201" t="s">
        <v>126</v>
      </c>
      <c r="E347" s="202" t="s">
        <v>441</v>
      </c>
      <c r="F347" s="203" t="s">
        <v>442</v>
      </c>
      <c r="G347" s="204" t="s">
        <v>129</v>
      </c>
      <c r="H347" s="205">
        <v>0.65300000000000002</v>
      </c>
      <c r="I347" s="206"/>
      <c r="J347" s="207">
        <f>ROUND(I347*H347,2)</f>
        <v>0</v>
      </c>
      <c r="K347" s="203" t="s">
        <v>130</v>
      </c>
      <c r="L347" s="45"/>
      <c r="M347" s="208" t="s">
        <v>19</v>
      </c>
      <c r="N347" s="209" t="s">
        <v>42</v>
      </c>
      <c r="O347" s="85"/>
      <c r="P347" s="210">
        <f>O347*H347</f>
        <v>0</v>
      </c>
      <c r="Q347" s="210">
        <v>0</v>
      </c>
      <c r="R347" s="210">
        <f>Q347*H347</f>
        <v>0</v>
      </c>
      <c r="S347" s="210">
        <v>0.0025000000000000001</v>
      </c>
      <c r="T347" s="211">
        <f>S347*H347</f>
        <v>0.0016325000000000001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2" t="s">
        <v>229</v>
      </c>
      <c r="AT347" s="212" t="s">
        <v>126</v>
      </c>
      <c r="AU347" s="212" t="s">
        <v>81</v>
      </c>
      <c r="AY347" s="18" t="s">
        <v>123</v>
      </c>
      <c r="BE347" s="213">
        <f>IF(N347="základní",J347,0)</f>
        <v>0</v>
      </c>
      <c r="BF347" s="213">
        <f>IF(N347="snížená",J347,0)</f>
        <v>0</v>
      </c>
      <c r="BG347" s="213">
        <f>IF(N347="zákl. přenesená",J347,0)</f>
        <v>0</v>
      </c>
      <c r="BH347" s="213">
        <f>IF(N347="sníž. přenesená",J347,0)</f>
        <v>0</v>
      </c>
      <c r="BI347" s="213">
        <f>IF(N347="nulová",J347,0)</f>
        <v>0</v>
      </c>
      <c r="BJ347" s="18" t="s">
        <v>79</v>
      </c>
      <c r="BK347" s="213">
        <f>ROUND(I347*H347,2)</f>
        <v>0</v>
      </c>
      <c r="BL347" s="18" t="s">
        <v>229</v>
      </c>
      <c r="BM347" s="212" t="s">
        <v>443</v>
      </c>
    </row>
    <row r="348" s="13" customFormat="1">
      <c r="A348" s="13"/>
      <c r="B348" s="214"/>
      <c r="C348" s="215"/>
      <c r="D348" s="216" t="s">
        <v>133</v>
      </c>
      <c r="E348" s="217" t="s">
        <v>19</v>
      </c>
      <c r="F348" s="218" t="s">
        <v>444</v>
      </c>
      <c r="G348" s="215"/>
      <c r="H348" s="217" t="s">
        <v>19</v>
      </c>
      <c r="I348" s="219"/>
      <c r="J348" s="215"/>
      <c r="K348" s="215"/>
      <c r="L348" s="220"/>
      <c r="M348" s="221"/>
      <c r="N348" s="222"/>
      <c r="O348" s="222"/>
      <c r="P348" s="222"/>
      <c r="Q348" s="222"/>
      <c r="R348" s="222"/>
      <c r="S348" s="222"/>
      <c r="T348" s="22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4" t="s">
        <v>133</v>
      </c>
      <c r="AU348" s="224" t="s">
        <v>81</v>
      </c>
      <c r="AV348" s="13" t="s">
        <v>79</v>
      </c>
      <c r="AW348" s="13" t="s">
        <v>33</v>
      </c>
      <c r="AX348" s="13" t="s">
        <v>71</v>
      </c>
      <c r="AY348" s="224" t="s">
        <v>123</v>
      </c>
    </row>
    <row r="349" s="14" customFormat="1">
      <c r="A349" s="14"/>
      <c r="B349" s="225"/>
      <c r="C349" s="226"/>
      <c r="D349" s="216" t="s">
        <v>133</v>
      </c>
      <c r="E349" s="227" t="s">
        <v>19</v>
      </c>
      <c r="F349" s="228" t="s">
        <v>445</v>
      </c>
      <c r="G349" s="226"/>
      <c r="H349" s="229">
        <v>0.65300000000000002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5" t="s">
        <v>133</v>
      </c>
      <c r="AU349" s="235" t="s">
        <v>81</v>
      </c>
      <c r="AV349" s="14" t="s">
        <v>81</v>
      </c>
      <c r="AW349" s="14" t="s">
        <v>33</v>
      </c>
      <c r="AX349" s="14" t="s">
        <v>71</v>
      </c>
      <c r="AY349" s="235" t="s">
        <v>123</v>
      </c>
    </row>
    <row r="350" s="15" customFormat="1">
      <c r="A350" s="15"/>
      <c r="B350" s="236"/>
      <c r="C350" s="237"/>
      <c r="D350" s="216" t="s">
        <v>133</v>
      </c>
      <c r="E350" s="238" t="s">
        <v>19</v>
      </c>
      <c r="F350" s="239" t="s">
        <v>137</v>
      </c>
      <c r="G350" s="237"/>
      <c r="H350" s="240">
        <v>0.65300000000000002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46" t="s">
        <v>133</v>
      </c>
      <c r="AU350" s="246" t="s">
        <v>81</v>
      </c>
      <c r="AV350" s="15" t="s">
        <v>131</v>
      </c>
      <c r="AW350" s="15" t="s">
        <v>33</v>
      </c>
      <c r="AX350" s="15" t="s">
        <v>79</v>
      </c>
      <c r="AY350" s="246" t="s">
        <v>123</v>
      </c>
    </row>
    <row r="351" s="12" customFormat="1" ht="22.8" customHeight="1">
      <c r="A351" s="12"/>
      <c r="B351" s="185"/>
      <c r="C351" s="186"/>
      <c r="D351" s="187" t="s">
        <v>70</v>
      </c>
      <c r="E351" s="199" t="s">
        <v>446</v>
      </c>
      <c r="F351" s="199" t="s">
        <v>447</v>
      </c>
      <c r="G351" s="186"/>
      <c r="H351" s="186"/>
      <c r="I351" s="189"/>
      <c r="J351" s="200">
        <f>BK351</f>
        <v>0</v>
      </c>
      <c r="K351" s="186"/>
      <c r="L351" s="191"/>
      <c r="M351" s="192"/>
      <c r="N351" s="193"/>
      <c r="O351" s="193"/>
      <c r="P351" s="194">
        <f>SUM(P352:P404)</f>
        <v>0</v>
      </c>
      <c r="Q351" s="193"/>
      <c r="R351" s="194">
        <f>SUM(R352:R404)</f>
        <v>0.68869229999999992</v>
      </c>
      <c r="S351" s="193"/>
      <c r="T351" s="195">
        <f>SUM(T352:T404)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96" t="s">
        <v>81</v>
      </c>
      <c r="AT351" s="197" t="s">
        <v>70</v>
      </c>
      <c r="AU351" s="197" t="s">
        <v>79</v>
      </c>
      <c r="AY351" s="196" t="s">
        <v>123</v>
      </c>
      <c r="BK351" s="198">
        <f>SUM(BK352:BK404)</f>
        <v>0</v>
      </c>
    </row>
    <row r="352" s="2" customFormat="1" ht="16.5" customHeight="1">
      <c r="A352" s="39"/>
      <c r="B352" s="40"/>
      <c r="C352" s="201" t="s">
        <v>448</v>
      </c>
      <c r="D352" s="201" t="s">
        <v>126</v>
      </c>
      <c r="E352" s="202" t="s">
        <v>449</v>
      </c>
      <c r="F352" s="203" t="s">
        <v>450</v>
      </c>
      <c r="G352" s="204" t="s">
        <v>129</v>
      </c>
      <c r="H352" s="205">
        <v>34.865000000000002</v>
      </c>
      <c r="I352" s="206"/>
      <c r="J352" s="207">
        <f>ROUND(I352*H352,2)</f>
        <v>0</v>
      </c>
      <c r="K352" s="203" t="s">
        <v>130</v>
      </c>
      <c r="L352" s="45"/>
      <c r="M352" s="208" t="s">
        <v>19</v>
      </c>
      <c r="N352" s="209" t="s">
        <v>42</v>
      </c>
      <c r="O352" s="85"/>
      <c r="P352" s="210">
        <f>O352*H352</f>
        <v>0</v>
      </c>
      <c r="Q352" s="210">
        <v>0.00029999999999999997</v>
      </c>
      <c r="R352" s="210">
        <f>Q352*H352</f>
        <v>0.0104595</v>
      </c>
      <c r="S352" s="210">
        <v>0</v>
      </c>
      <c r="T352" s="21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2" t="s">
        <v>229</v>
      </c>
      <c r="AT352" s="212" t="s">
        <v>126</v>
      </c>
      <c r="AU352" s="212" t="s">
        <v>81</v>
      </c>
      <c r="AY352" s="18" t="s">
        <v>123</v>
      </c>
      <c r="BE352" s="213">
        <f>IF(N352="základní",J352,0)</f>
        <v>0</v>
      </c>
      <c r="BF352" s="213">
        <f>IF(N352="snížená",J352,0)</f>
        <v>0</v>
      </c>
      <c r="BG352" s="213">
        <f>IF(N352="zákl. přenesená",J352,0)</f>
        <v>0</v>
      </c>
      <c r="BH352" s="213">
        <f>IF(N352="sníž. přenesená",J352,0)</f>
        <v>0</v>
      </c>
      <c r="BI352" s="213">
        <f>IF(N352="nulová",J352,0)</f>
        <v>0</v>
      </c>
      <c r="BJ352" s="18" t="s">
        <v>79</v>
      </c>
      <c r="BK352" s="213">
        <f>ROUND(I352*H352,2)</f>
        <v>0</v>
      </c>
      <c r="BL352" s="18" t="s">
        <v>229</v>
      </c>
      <c r="BM352" s="212" t="s">
        <v>451</v>
      </c>
    </row>
    <row r="353" s="13" customFormat="1">
      <c r="A353" s="13"/>
      <c r="B353" s="214"/>
      <c r="C353" s="215"/>
      <c r="D353" s="216" t="s">
        <v>133</v>
      </c>
      <c r="E353" s="217" t="s">
        <v>19</v>
      </c>
      <c r="F353" s="218" t="s">
        <v>134</v>
      </c>
      <c r="G353" s="215"/>
      <c r="H353" s="217" t="s">
        <v>19</v>
      </c>
      <c r="I353" s="219"/>
      <c r="J353" s="215"/>
      <c r="K353" s="215"/>
      <c r="L353" s="220"/>
      <c r="M353" s="221"/>
      <c r="N353" s="222"/>
      <c r="O353" s="222"/>
      <c r="P353" s="222"/>
      <c r="Q353" s="222"/>
      <c r="R353" s="222"/>
      <c r="S353" s="222"/>
      <c r="T353" s="22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4" t="s">
        <v>133</v>
      </c>
      <c r="AU353" s="224" t="s">
        <v>81</v>
      </c>
      <c r="AV353" s="13" t="s">
        <v>79</v>
      </c>
      <c r="AW353" s="13" t="s">
        <v>33</v>
      </c>
      <c r="AX353" s="13" t="s">
        <v>71</v>
      </c>
      <c r="AY353" s="224" t="s">
        <v>123</v>
      </c>
    </row>
    <row r="354" s="14" customFormat="1">
      <c r="A354" s="14"/>
      <c r="B354" s="225"/>
      <c r="C354" s="226"/>
      <c r="D354" s="216" t="s">
        <v>133</v>
      </c>
      <c r="E354" s="227" t="s">
        <v>19</v>
      </c>
      <c r="F354" s="228" t="s">
        <v>452</v>
      </c>
      <c r="G354" s="226"/>
      <c r="H354" s="229">
        <v>13.712999999999999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5" t="s">
        <v>133</v>
      </c>
      <c r="AU354" s="235" t="s">
        <v>81</v>
      </c>
      <c r="AV354" s="14" t="s">
        <v>81</v>
      </c>
      <c r="AW354" s="14" t="s">
        <v>33</v>
      </c>
      <c r="AX354" s="14" t="s">
        <v>71</v>
      </c>
      <c r="AY354" s="235" t="s">
        <v>123</v>
      </c>
    </row>
    <row r="355" s="14" customFormat="1">
      <c r="A355" s="14"/>
      <c r="B355" s="225"/>
      <c r="C355" s="226"/>
      <c r="D355" s="216" t="s">
        <v>133</v>
      </c>
      <c r="E355" s="227" t="s">
        <v>19</v>
      </c>
      <c r="F355" s="228" t="s">
        <v>452</v>
      </c>
      <c r="G355" s="226"/>
      <c r="H355" s="229">
        <v>13.712999999999999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35" t="s">
        <v>133</v>
      </c>
      <c r="AU355" s="235" t="s">
        <v>81</v>
      </c>
      <c r="AV355" s="14" t="s">
        <v>81</v>
      </c>
      <c r="AW355" s="14" t="s">
        <v>33</v>
      </c>
      <c r="AX355" s="14" t="s">
        <v>71</v>
      </c>
      <c r="AY355" s="235" t="s">
        <v>123</v>
      </c>
    </row>
    <row r="356" s="14" customFormat="1">
      <c r="A356" s="14"/>
      <c r="B356" s="225"/>
      <c r="C356" s="226"/>
      <c r="D356" s="216" t="s">
        <v>133</v>
      </c>
      <c r="E356" s="227" t="s">
        <v>19</v>
      </c>
      <c r="F356" s="228" t="s">
        <v>176</v>
      </c>
      <c r="G356" s="226"/>
      <c r="H356" s="229">
        <v>0.86399999999999999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5" t="s">
        <v>133</v>
      </c>
      <c r="AU356" s="235" t="s">
        <v>81</v>
      </c>
      <c r="AV356" s="14" t="s">
        <v>81</v>
      </c>
      <c r="AW356" s="14" t="s">
        <v>33</v>
      </c>
      <c r="AX356" s="14" t="s">
        <v>71</v>
      </c>
      <c r="AY356" s="235" t="s">
        <v>123</v>
      </c>
    </row>
    <row r="357" s="14" customFormat="1">
      <c r="A357" s="14"/>
      <c r="B357" s="225"/>
      <c r="C357" s="226"/>
      <c r="D357" s="216" t="s">
        <v>133</v>
      </c>
      <c r="E357" s="227" t="s">
        <v>19</v>
      </c>
      <c r="F357" s="228" t="s">
        <v>177</v>
      </c>
      <c r="G357" s="226"/>
      <c r="H357" s="229">
        <v>2.52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5" t="s">
        <v>133</v>
      </c>
      <c r="AU357" s="235" t="s">
        <v>81</v>
      </c>
      <c r="AV357" s="14" t="s">
        <v>81</v>
      </c>
      <c r="AW357" s="14" t="s">
        <v>33</v>
      </c>
      <c r="AX357" s="14" t="s">
        <v>71</v>
      </c>
      <c r="AY357" s="235" t="s">
        <v>123</v>
      </c>
    </row>
    <row r="358" s="14" customFormat="1">
      <c r="A358" s="14"/>
      <c r="B358" s="225"/>
      <c r="C358" s="226"/>
      <c r="D358" s="216" t="s">
        <v>133</v>
      </c>
      <c r="E358" s="227" t="s">
        <v>19</v>
      </c>
      <c r="F358" s="228" t="s">
        <v>178</v>
      </c>
      <c r="G358" s="226"/>
      <c r="H358" s="229">
        <v>-11.52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5" t="s">
        <v>133</v>
      </c>
      <c r="AU358" s="235" t="s">
        <v>81</v>
      </c>
      <c r="AV358" s="14" t="s">
        <v>81</v>
      </c>
      <c r="AW358" s="14" t="s">
        <v>33</v>
      </c>
      <c r="AX358" s="14" t="s">
        <v>71</v>
      </c>
      <c r="AY358" s="235" t="s">
        <v>123</v>
      </c>
    </row>
    <row r="359" s="14" customFormat="1">
      <c r="A359" s="14"/>
      <c r="B359" s="225"/>
      <c r="C359" s="226"/>
      <c r="D359" s="216" t="s">
        <v>133</v>
      </c>
      <c r="E359" s="227" t="s">
        <v>19</v>
      </c>
      <c r="F359" s="228" t="s">
        <v>179</v>
      </c>
      <c r="G359" s="226"/>
      <c r="H359" s="229">
        <v>10.699999999999999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5" t="s">
        <v>133</v>
      </c>
      <c r="AU359" s="235" t="s">
        <v>81</v>
      </c>
      <c r="AV359" s="14" t="s">
        <v>81</v>
      </c>
      <c r="AW359" s="14" t="s">
        <v>33</v>
      </c>
      <c r="AX359" s="14" t="s">
        <v>71</v>
      </c>
      <c r="AY359" s="235" t="s">
        <v>123</v>
      </c>
    </row>
    <row r="360" s="14" customFormat="1">
      <c r="A360" s="14"/>
      <c r="B360" s="225"/>
      <c r="C360" s="226"/>
      <c r="D360" s="216" t="s">
        <v>133</v>
      </c>
      <c r="E360" s="227" t="s">
        <v>19</v>
      </c>
      <c r="F360" s="228" t="s">
        <v>180</v>
      </c>
      <c r="G360" s="226"/>
      <c r="H360" s="229">
        <v>2.9569999999999999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5" t="s">
        <v>133</v>
      </c>
      <c r="AU360" s="235" t="s">
        <v>81</v>
      </c>
      <c r="AV360" s="14" t="s">
        <v>81</v>
      </c>
      <c r="AW360" s="14" t="s">
        <v>33</v>
      </c>
      <c r="AX360" s="14" t="s">
        <v>71</v>
      </c>
      <c r="AY360" s="235" t="s">
        <v>123</v>
      </c>
    </row>
    <row r="361" s="14" customFormat="1">
      <c r="A361" s="14"/>
      <c r="B361" s="225"/>
      <c r="C361" s="226"/>
      <c r="D361" s="216" t="s">
        <v>133</v>
      </c>
      <c r="E361" s="227" t="s">
        <v>19</v>
      </c>
      <c r="F361" s="228" t="s">
        <v>181</v>
      </c>
      <c r="G361" s="226"/>
      <c r="H361" s="229">
        <v>3.1019999999999999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5" t="s">
        <v>133</v>
      </c>
      <c r="AU361" s="235" t="s">
        <v>81</v>
      </c>
      <c r="AV361" s="14" t="s">
        <v>81</v>
      </c>
      <c r="AW361" s="14" t="s">
        <v>33</v>
      </c>
      <c r="AX361" s="14" t="s">
        <v>71</v>
      </c>
      <c r="AY361" s="235" t="s">
        <v>123</v>
      </c>
    </row>
    <row r="362" s="14" customFormat="1">
      <c r="A362" s="14"/>
      <c r="B362" s="225"/>
      <c r="C362" s="226"/>
      <c r="D362" s="216" t="s">
        <v>133</v>
      </c>
      <c r="E362" s="227" t="s">
        <v>19</v>
      </c>
      <c r="F362" s="228" t="s">
        <v>182</v>
      </c>
      <c r="G362" s="226"/>
      <c r="H362" s="229">
        <v>-2.6539999999999999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5" t="s">
        <v>133</v>
      </c>
      <c r="AU362" s="235" t="s">
        <v>81</v>
      </c>
      <c r="AV362" s="14" t="s">
        <v>81</v>
      </c>
      <c r="AW362" s="14" t="s">
        <v>33</v>
      </c>
      <c r="AX362" s="14" t="s">
        <v>71</v>
      </c>
      <c r="AY362" s="235" t="s">
        <v>123</v>
      </c>
    </row>
    <row r="363" s="14" customFormat="1">
      <c r="A363" s="14"/>
      <c r="B363" s="225"/>
      <c r="C363" s="226"/>
      <c r="D363" s="216" t="s">
        <v>133</v>
      </c>
      <c r="E363" s="227" t="s">
        <v>19</v>
      </c>
      <c r="F363" s="228" t="s">
        <v>201</v>
      </c>
      <c r="G363" s="226"/>
      <c r="H363" s="229">
        <v>1.47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5" t="s">
        <v>133</v>
      </c>
      <c r="AU363" s="235" t="s">
        <v>81</v>
      </c>
      <c r="AV363" s="14" t="s">
        <v>81</v>
      </c>
      <c r="AW363" s="14" t="s">
        <v>33</v>
      </c>
      <c r="AX363" s="14" t="s">
        <v>71</v>
      </c>
      <c r="AY363" s="235" t="s">
        <v>123</v>
      </c>
    </row>
    <row r="364" s="15" customFormat="1">
      <c r="A364" s="15"/>
      <c r="B364" s="236"/>
      <c r="C364" s="237"/>
      <c r="D364" s="216" t="s">
        <v>133</v>
      </c>
      <c r="E364" s="238" t="s">
        <v>19</v>
      </c>
      <c r="F364" s="239" t="s">
        <v>137</v>
      </c>
      <c r="G364" s="237"/>
      <c r="H364" s="240">
        <v>34.864999999999995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46" t="s">
        <v>133</v>
      </c>
      <c r="AU364" s="246" t="s">
        <v>81</v>
      </c>
      <c r="AV364" s="15" t="s">
        <v>131</v>
      </c>
      <c r="AW364" s="15" t="s">
        <v>33</v>
      </c>
      <c r="AX364" s="15" t="s">
        <v>79</v>
      </c>
      <c r="AY364" s="246" t="s">
        <v>123</v>
      </c>
    </row>
    <row r="365" s="2" customFormat="1">
      <c r="A365" s="39"/>
      <c r="B365" s="40"/>
      <c r="C365" s="201" t="s">
        <v>453</v>
      </c>
      <c r="D365" s="201" t="s">
        <v>126</v>
      </c>
      <c r="E365" s="202" t="s">
        <v>454</v>
      </c>
      <c r="F365" s="203" t="s">
        <v>455</v>
      </c>
      <c r="G365" s="204" t="s">
        <v>129</v>
      </c>
      <c r="H365" s="205">
        <v>25.422000000000001</v>
      </c>
      <c r="I365" s="206"/>
      <c r="J365" s="207">
        <f>ROUND(I365*H365,2)</f>
        <v>0</v>
      </c>
      <c r="K365" s="203" t="s">
        <v>130</v>
      </c>
      <c r="L365" s="45"/>
      <c r="M365" s="208" t="s">
        <v>19</v>
      </c>
      <c r="N365" s="209" t="s">
        <v>42</v>
      </c>
      <c r="O365" s="85"/>
      <c r="P365" s="210">
        <f>O365*H365</f>
        <v>0</v>
      </c>
      <c r="Q365" s="210">
        <v>0.0051999999999999998</v>
      </c>
      <c r="R365" s="210">
        <f>Q365*H365</f>
        <v>0.13219439999999999</v>
      </c>
      <c r="S365" s="210">
        <v>0</v>
      </c>
      <c r="T365" s="21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2" t="s">
        <v>229</v>
      </c>
      <c r="AT365" s="212" t="s">
        <v>126</v>
      </c>
      <c r="AU365" s="212" t="s">
        <v>81</v>
      </c>
      <c r="AY365" s="18" t="s">
        <v>123</v>
      </c>
      <c r="BE365" s="213">
        <f>IF(N365="základní",J365,0)</f>
        <v>0</v>
      </c>
      <c r="BF365" s="213">
        <f>IF(N365="snížená",J365,0)</f>
        <v>0</v>
      </c>
      <c r="BG365" s="213">
        <f>IF(N365="zákl. přenesená",J365,0)</f>
        <v>0</v>
      </c>
      <c r="BH365" s="213">
        <f>IF(N365="sníž. přenesená",J365,0)</f>
        <v>0</v>
      </c>
      <c r="BI365" s="213">
        <f>IF(N365="nulová",J365,0)</f>
        <v>0</v>
      </c>
      <c r="BJ365" s="18" t="s">
        <v>79</v>
      </c>
      <c r="BK365" s="213">
        <f>ROUND(I365*H365,2)</f>
        <v>0</v>
      </c>
      <c r="BL365" s="18" t="s">
        <v>229</v>
      </c>
      <c r="BM365" s="212" t="s">
        <v>456</v>
      </c>
    </row>
    <row r="366" s="13" customFormat="1">
      <c r="A366" s="13"/>
      <c r="B366" s="214"/>
      <c r="C366" s="215"/>
      <c r="D366" s="216" t="s">
        <v>133</v>
      </c>
      <c r="E366" s="217" t="s">
        <v>19</v>
      </c>
      <c r="F366" s="218" t="s">
        <v>134</v>
      </c>
      <c r="G366" s="215"/>
      <c r="H366" s="217" t="s">
        <v>19</v>
      </c>
      <c r="I366" s="219"/>
      <c r="J366" s="215"/>
      <c r="K366" s="215"/>
      <c r="L366" s="220"/>
      <c r="M366" s="221"/>
      <c r="N366" s="222"/>
      <c r="O366" s="222"/>
      <c r="P366" s="222"/>
      <c r="Q366" s="222"/>
      <c r="R366" s="222"/>
      <c r="S366" s="222"/>
      <c r="T366" s="22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4" t="s">
        <v>133</v>
      </c>
      <c r="AU366" s="224" t="s">
        <v>81</v>
      </c>
      <c r="AV366" s="13" t="s">
        <v>79</v>
      </c>
      <c r="AW366" s="13" t="s">
        <v>33</v>
      </c>
      <c r="AX366" s="13" t="s">
        <v>71</v>
      </c>
      <c r="AY366" s="224" t="s">
        <v>123</v>
      </c>
    </row>
    <row r="367" s="14" customFormat="1">
      <c r="A367" s="14"/>
      <c r="B367" s="225"/>
      <c r="C367" s="226"/>
      <c r="D367" s="216" t="s">
        <v>133</v>
      </c>
      <c r="E367" s="227" t="s">
        <v>19</v>
      </c>
      <c r="F367" s="228" t="s">
        <v>452</v>
      </c>
      <c r="G367" s="226"/>
      <c r="H367" s="229">
        <v>13.712999999999999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5" t="s">
        <v>133</v>
      </c>
      <c r="AU367" s="235" t="s">
        <v>81</v>
      </c>
      <c r="AV367" s="14" t="s">
        <v>81</v>
      </c>
      <c r="AW367" s="14" t="s">
        <v>33</v>
      </c>
      <c r="AX367" s="14" t="s">
        <v>71</v>
      </c>
      <c r="AY367" s="235" t="s">
        <v>123</v>
      </c>
    </row>
    <row r="368" s="14" customFormat="1">
      <c r="A368" s="14"/>
      <c r="B368" s="225"/>
      <c r="C368" s="226"/>
      <c r="D368" s="216" t="s">
        <v>133</v>
      </c>
      <c r="E368" s="227" t="s">
        <v>19</v>
      </c>
      <c r="F368" s="228" t="s">
        <v>452</v>
      </c>
      <c r="G368" s="226"/>
      <c r="H368" s="229">
        <v>13.712999999999999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5" t="s">
        <v>133</v>
      </c>
      <c r="AU368" s="235" t="s">
        <v>81</v>
      </c>
      <c r="AV368" s="14" t="s">
        <v>81</v>
      </c>
      <c r="AW368" s="14" t="s">
        <v>33</v>
      </c>
      <c r="AX368" s="14" t="s">
        <v>71</v>
      </c>
      <c r="AY368" s="235" t="s">
        <v>123</v>
      </c>
    </row>
    <row r="369" s="14" customFormat="1">
      <c r="A369" s="14"/>
      <c r="B369" s="225"/>
      <c r="C369" s="226"/>
      <c r="D369" s="216" t="s">
        <v>133</v>
      </c>
      <c r="E369" s="227" t="s">
        <v>19</v>
      </c>
      <c r="F369" s="228" t="s">
        <v>178</v>
      </c>
      <c r="G369" s="226"/>
      <c r="H369" s="229">
        <v>-11.52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5" t="s">
        <v>133</v>
      </c>
      <c r="AU369" s="235" t="s">
        <v>81</v>
      </c>
      <c r="AV369" s="14" t="s">
        <v>81</v>
      </c>
      <c r="AW369" s="14" t="s">
        <v>33</v>
      </c>
      <c r="AX369" s="14" t="s">
        <v>71</v>
      </c>
      <c r="AY369" s="235" t="s">
        <v>123</v>
      </c>
    </row>
    <row r="370" s="14" customFormat="1">
      <c r="A370" s="14"/>
      <c r="B370" s="225"/>
      <c r="C370" s="226"/>
      <c r="D370" s="216" t="s">
        <v>133</v>
      </c>
      <c r="E370" s="227" t="s">
        <v>19</v>
      </c>
      <c r="F370" s="228" t="s">
        <v>179</v>
      </c>
      <c r="G370" s="226"/>
      <c r="H370" s="229">
        <v>10.699999999999999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5" t="s">
        <v>133</v>
      </c>
      <c r="AU370" s="235" t="s">
        <v>81</v>
      </c>
      <c r="AV370" s="14" t="s">
        <v>81</v>
      </c>
      <c r="AW370" s="14" t="s">
        <v>33</v>
      </c>
      <c r="AX370" s="14" t="s">
        <v>71</v>
      </c>
      <c r="AY370" s="235" t="s">
        <v>123</v>
      </c>
    </row>
    <row r="371" s="14" customFormat="1">
      <c r="A371" s="14"/>
      <c r="B371" s="225"/>
      <c r="C371" s="226"/>
      <c r="D371" s="216" t="s">
        <v>133</v>
      </c>
      <c r="E371" s="227" t="s">
        <v>19</v>
      </c>
      <c r="F371" s="228" t="s">
        <v>182</v>
      </c>
      <c r="G371" s="226"/>
      <c r="H371" s="229">
        <v>-2.6539999999999999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35" t="s">
        <v>133</v>
      </c>
      <c r="AU371" s="235" t="s">
        <v>81</v>
      </c>
      <c r="AV371" s="14" t="s">
        <v>81</v>
      </c>
      <c r="AW371" s="14" t="s">
        <v>33</v>
      </c>
      <c r="AX371" s="14" t="s">
        <v>71</v>
      </c>
      <c r="AY371" s="235" t="s">
        <v>123</v>
      </c>
    </row>
    <row r="372" s="14" customFormat="1">
      <c r="A372" s="14"/>
      <c r="B372" s="225"/>
      <c r="C372" s="226"/>
      <c r="D372" s="216" t="s">
        <v>133</v>
      </c>
      <c r="E372" s="227" t="s">
        <v>19</v>
      </c>
      <c r="F372" s="228" t="s">
        <v>201</v>
      </c>
      <c r="G372" s="226"/>
      <c r="H372" s="229">
        <v>1.47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5" t="s">
        <v>133</v>
      </c>
      <c r="AU372" s="235" t="s">
        <v>81</v>
      </c>
      <c r="AV372" s="14" t="s">
        <v>81</v>
      </c>
      <c r="AW372" s="14" t="s">
        <v>33</v>
      </c>
      <c r="AX372" s="14" t="s">
        <v>71</v>
      </c>
      <c r="AY372" s="235" t="s">
        <v>123</v>
      </c>
    </row>
    <row r="373" s="15" customFormat="1">
      <c r="A373" s="15"/>
      <c r="B373" s="236"/>
      <c r="C373" s="237"/>
      <c r="D373" s="216" t="s">
        <v>133</v>
      </c>
      <c r="E373" s="238" t="s">
        <v>19</v>
      </c>
      <c r="F373" s="239" t="s">
        <v>137</v>
      </c>
      <c r="G373" s="237"/>
      <c r="H373" s="240">
        <v>25.421999999999997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46" t="s">
        <v>133</v>
      </c>
      <c r="AU373" s="246" t="s">
        <v>81</v>
      </c>
      <c r="AV373" s="15" t="s">
        <v>131</v>
      </c>
      <c r="AW373" s="15" t="s">
        <v>33</v>
      </c>
      <c r="AX373" s="15" t="s">
        <v>79</v>
      </c>
      <c r="AY373" s="246" t="s">
        <v>123</v>
      </c>
    </row>
    <row r="374" s="2" customFormat="1" ht="16.5" customHeight="1">
      <c r="A374" s="39"/>
      <c r="B374" s="40"/>
      <c r="C374" s="248" t="s">
        <v>457</v>
      </c>
      <c r="D374" s="248" t="s">
        <v>402</v>
      </c>
      <c r="E374" s="249" t="s">
        <v>458</v>
      </c>
      <c r="F374" s="250" t="s">
        <v>459</v>
      </c>
      <c r="G374" s="251" t="s">
        <v>129</v>
      </c>
      <c r="H374" s="252">
        <v>27.963999999999999</v>
      </c>
      <c r="I374" s="253"/>
      <c r="J374" s="254">
        <f>ROUND(I374*H374,2)</f>
        <v>0</v>
      </c>
      <c r="K374" s="250" t="s">
        <v>130</v>
      </c>
      <c r="L374" s="255"/>
      <c r="M374" s="256" t="s">
        <v>19</v>
      </c>
      <c r="N374" s="257" t="s">
        <v>42</v>
      </c>
      <c r="O374" s="85"/>
      <c r="P374" s="210">
        <f>O374*H374</f>
        <v>0</v>
      </c>
      <c r="Q374" s="210">
        <v>0.0126</v>
      </c>
      <c r="R374" s="210">
        <f>Q374*H374</f>
        <v>0.3523464</v>
      </c>
      <c r="S374" s="210">
        <v>0</v>
      </c>
      <c r="T374" s="21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2" t="s">
        <v>322</v>
      </c>
      <c r="AT374" s="212" t="s">
        <v>402</v>
      </c>
      <c r="AU374" s="212" t="s">
        <v>81</v>
      </c>
      <c r="AY374" s="18" t="s">
        <v>123</v>
      </c>
      <c r="BE374" s="213">
        <f>IF(N374="základní",J374,0)</f>
        <v>0</v>
      </c>
      <c r="BF374" s="213">
        <f>IF(N374="snížená",J374,0)</f>
        <v>0</v>
      </c>
      <c r="BG374" s="213">
        <f>IF(N374="zákl. přenesená",J374,0)</f>
        <v>0</v>
      </c>
      <c r="BH374" s="213">
        <f>IF(N374="sníž. přenesená",J374,0)</f>
        <v>0</v>
      </c>
      <c r="BI374" s="213">
        <f>IF(N374="nulová",J374,0)</f>
        <v>0</v>
      </c>
      <c r="BJ374" s="18" t="s">
        <v>79</v>
      </c>
      <c r="BK374" s="213">
        <f>ROUND(I374*H374,2)</f>
        <v>0</v>
      </c>
      <c r="BL374" s="18" t="s">
        <v>229</v>
      </c>
      <c r="BM374" s="212" t="s">
        <v>460</v>
      </c>
    </row>
    <row r="375" s="13" customFormat="1">
      <c r="A375" s="13"/>
      <c r="B375" s="214"/>
      <c r="C375" s="215"/>
      <c r="D375" s="216" t="s">
        <v>133</v>
      </c>
      <c r="E375" s="217" t="s">
        <v>19</v>
      </c>
      <c r="F375" s="218" t="s">
        <v>134</v>
      </c>
      <c r="G375" s="215"/>
      <c r="H375" s="217" t="s">
        <v>19</v>
      </c>
      <c r="I375" s="219"/>
      <c r="J375" s="215"/>
      <c r="K375" s="215"/>
      <c r="L375" s="220"/>
      <c r="M375" s="221"/>
      <c r="N375" s="222"/>
      <c r="O375" s="222"/>
      <c r="P375" s="222"/>
      <c r="Q375" s="222"/>
      <c r="R375" s="222"/>
      <c r="S375" s="222"/>
      <c r="T375" s="22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4" t="s">
        <v>133</v>
      </c>
      <c r="AU375" s="224" t="s">
        <v>81</v>
      </c>
      <c r="AV375" s="13" t="s">
        <v>79</v>
      </c>
      <c r="AW375" s="13" t="s">
        <v>33</v>
      </c>
      <c r="AX375" s="13" t="s">
        <v>71</v>
      </c>
      <c r="AY375" s="224" t="s">
        <v>123</v>
      </c>
    </row>
    <row r="376" s="14" customFormat="1">
      <c r="A376" s="14"/>
      <c r="B376" s="225"/>
      <c r="C376" s="226"/>
      <c r="D376" s="216" t="s">
        <v>133</v>
      </c>
      <c r="E376" s="227" t="s">
        <v>19</v>
      </c>
      <c r="F376" s="228" t="s">
        <v>452</v>
      </c>
      <c r="G376" s="226"/>
      <c r="H376" s="229">
        <v>13.712999999999999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5" t="s">
        <v>133</v>
      </c>
      <c r="AU376" s="235" t="s">
        <v>81</v>
      </c>
      <c r="AV376" s="14" t="s">
        <v>81</v>
      </c>
      <c r="AW376" s="14" t="s">
        <v>33</v>
      </c>
      <c r="AX376" s="14" t="s">
        <v>71</v>
      </c>
      <c r="AY376" s="235" t="s">
        <v>123</v>
      </c>
    </row>
    <row r="377" s="14" customFormat="1">
      <c r="A377" s="14"/>
      <c r="B377" s="225"/>
      <c r="C377" s="226"/>
      <c r="D377" s="216" t="s">
        <v>133</v>
      </c>
      <c r="E377" s="227" t="s">
        <v>19</v>
      </c>
      <c r="F377" s="228" t="s">
        <v>452</v>
      </c>
      <c r="G377" s="226"/>
      <c r="H377" s="229">
        <v>13.712999999999999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5" t="s">
        <v>133</v>
      </c>
      <c r="AU377" s="235" t="s">
        <v>81</v>
      </c>
      <c r="AV377" s="14" t="s">
        <v>81</v>
      </c>
      <c r="AW377" s="14" t="s">
        <v>33</v>
      </c>
      <c r="AX377" s="14" t="s">
        <v>71</v>
      </c>
      <c r="AY377" s="235" t="s">
        <v>123</v>
      </c>
    </row>
    <row r="378" s="14" customFormat="1">
      <c r="A378" s="14"/>
      <c r="B378" s="225"/>
      <c r="C378" s="226"/>
      <c r="D378" s="216" t="s">
        <v>133</v>
      </c>
      <c r="E378" s="227" t="s">
        <v>19</v>
      </c>
      <c r="F378" s="228" t="s">
        <v>178</v>
      </c>
      <c r="G378" s="226"/>
      <c r="H378" s="229">
        <v>-11.52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35" t="s">
        <v>133</v>
      </c>
      <c r="AU378" s="235" t="s">
        <v>81</v>
      </c>
      <c r="AV378" s="14" t="s">
        <v>81</v>
      </c>
      <c r="AW378" s="14" t="s">
        <v>33</v>
      </c>
      <c r="AX378" s="14" t="s">
        <v>71</v>
      </c>
      <c r="AY378" s="235" t="s">
        <v>123</v>
      </c>
    </row>
    <row r="379" s="14" customFormat="1">
      <c r="A379" s="14"/>
      <c r="B379" s="225"/>
      <c r="C379" s="226"/>
      <c r="D379" s="216" t="s">
        <v>133</v>
      </c>
      <c r="E379" s="227" t="s">
        <v>19</v>
      </c>
      <c r="F379" s="228" t="s">
        <v>179</v>
      </c>
      <c r="G379" s="226"/>
      <c r="H379" s="229">
        <v>10.699999999999999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5" t="s">
        <v>133</v>
      </c>
      <c r="AU379" s="235" t="s">
        <v>81</v>
      </c>
      <c r="AV379" s="14" t="s">
        <v>81</v>
      </c>
      <c r="AW379" s="14" t="s">
        <v>33</v>
      </c>
      <c r="AX379" s="14" t="s">
        <v>71</v>
      </c>
      <c r="AY379" s="235" t="s">
        <v>123</v>
      </c>
    </row>
    <row r="380" s="14" customFormat="1">
      <c r="A380" s="14"/>
      <c r="B380" s="225"/>
      <c r="C380" s="226"/>
      <c r="D380" s="216" t="s">
        <v>133</v>
      </c>
      <c r="E380" s="227" t="s">
        <v>19</v>
      </c>
      <c r="F380" s="228" t="s">
        <v>182</v>
      </c>
      <c r="G380" s="226"/>
      <c r="H380" s="229">
        <v>-2.6539999999999999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35" t="s">
        <v>133</v>
      </c>
      <c r="AU380" s="235" t="s">
        <v>81</v>
      </c>
      <c r="AV380" s="14" t="s">
        <v>81</v>
      </c>
      <c r="AW380" s="14" t="s">
        <v>33</v>
      </c>
      <c r="AX380" s="14" t="s">
        <v>71</v>
      </c>
      <c r="AY380" s="235" t="s">
        <v>123</v>
      </c>
    </row>
    <row r="381" s="14" customFormat="1">
      <c r="A381" s="14"/>
      <c r="B381" s="225"/>
      <c r="C381" s="226"/>
      <c r="D381" s="216" t="s">
        <v>133</v>
      </c>
      <c r="E381" s="227" t="s">
        <v>19</v>
      </c>
      <c r="F381" s="228" t="s">
        <v>201</v>
      </c>
      <c r="G381" s="226"/>
      <c r="H381" s="229">
        <v>1.47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5" t="s">
        <v>133</v>
      </c>
      <c r="AU381" s="235" t="s">
        <v>81</v>
      </c>
      <c r="AV381" s="14" t="s">
        <v>81</v>
      </c>
      <c r="AW381" s="14" t="s">
        <v>33</v>
      </c>
      <c r="AX381" s="14" t="s">
        <v>71</v>
      </c>
      <c r="AY381" s="235" t="s">
        <v>123</v>
      </c>
    </row>
    <row r="382" s="15" customFormat="1">
      <c r="A382" s="15"/>
      <c r="B382" s="236"/>
      <c r="C382" s="237"/>
      <c r="D382" s="216" t="s">
        <v>133</v>
      </c>
      <c r="E382" s="238" t="s">
        <v>19</v>
      </c>
      <c r="F382" s="239" t="s">
        <v>137</v>
      </c>
      <c r="G382" s="237"/>
      <c r="H382" s="240">
        <v>25.421999999999997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46" t="s">
        <v>133</v>
      </c>
      <c r="AU382" s="246" t="s">
        <v>81</v>
      </c>
      <c r="AV382" s="15" t="s">
        <v>131</v>
      </c>
      <c r="AW382" s="15" t="s">
        <v>33</v>
      </c>
      <c r="AX382" s="15" t="s">
        <v>79</v>
      </c>
      <c r="AY382" s="246" t="s">
        <v>123</v>
      </c>
    </row>
    <row r="383" s="14" customFormat="1">
      <c r="A383" s="14"/>
      <c r="B383" s="225"/>
      <c r="C383" s="226"/>
      <c r="D383" s="216" t="s">
        <v>133</v>
      </c>
      <c r="E383" s="226"/>
      <c r="F383" s="228" t="s">
        <v>461</v>
      </c>
      <c r="G383" s="226"/>
      <c r="H383" s="229">
        <v>27.963999999999999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5" t="s">
        <v>133</v>
      </c>
      <c r="AU383" s="235" t="s">
        <v>81</v>
      </c>
      <c r="AV383" s="14" t="s">
        <v>81</v>
      </c>
      <c r="AW383" s="14" t="s">
        <v>4</v>
      </c>
      <c r="AX383" s="14" t="s">
        <v>79</v>
      </c>
      <c r="AY383" s="235" t="s">
        <v>123</v>
      </c>
    </row>
    <row r="384" s="2" customFormat="1" ht="16.5" customHeight="1">
      <c r="A384" s="39"/>
      <c r="B384" s="40"/>
      <c r="C384" s="201" t="s">
        <v>462</v>
      </c>
      <c r="D384" s="201" t="s">
        <v>126</v>
      </c>
      <c r="E384" s="202" t="s">
        <v>463</v>
      </c>
      <c r="F384" s="203" t="s">
        <v>464</v>
      </c>
      <c r="G384" s="204" t="s">
        <v>247</v>
      </c>
      <c r="H384" s="205">
        <v>31.739999999999998</v>
      </c>
      <c r="I384" s="206"/>
      <c r="J384" s="207">
        <f>ROUND(I384*H384,2)</f>
        <v>0</v>
      </c>
      <c r="K384" s="203" t="s">
        <v>130</v>
      </c>
      <c r="L384" s="45"/>
      <c r="M384" s="208" t="s">
        <v>19</v>
      </c>
      <c r="N384" s="209" t="s">
        <v>42</v>
      </c>
      <c r="O384" s="85"/>
      <c r="P384" s="210">
        <f>O384*H384</f>
        <v>0</v>
      </c>
      <c r="Q384" s="210">
        <v>0.00055000000000000003</v>
      </c>
      <c r="R384" s="210">
        <f>Q384*H384</f>
        <v>0.017457</v>
      </c>
      <c r="S384" s="210">
        <v>0</v>
      </c>
      <c r="T384" s="21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2" t="s">
        <v>229</v>
      </c>
      <c r="AT384" s="212" t="s">
        <v>126</v>
      </c>
      <c r="AU384" s="212" t="s">
        <v>81</v>
      </c>
      <c r="AY384" s="18" t="s">
        <v>123</v>
      </c>
      <c r="BE384" s="213">
        <f>IF(N384="základní",J384,0)</f>
        <v>0</v>
      </c>
      <c r="BF384" s="213">
        <f>IF(N384="snížená",J384,0)</f>
        <v>0</v>
      </c>
      <c r="BG384" s="213">
        <f>IF(N384="zákl. přenesená",J384,0)</f>
        <v>0</v>
      </c>
      <c r="BH384" s="213">
        <f>IF(N384="sníž. přenesená",J384,0)</f>
        <v>0</v>
      </c>
      <c r="BI384" s="213">
        <f>IF(N384="nulová",J384,0)</f>
        <v>0</v>
      </c>
      <c r="BJ384" s="18" t="s">
        <v>79</v>
      </c>
      <c r="BK384" s="213">
        <f>ROUND(I384*H384,2)</f>
        <v>0</v>
      </c>
      <c r="BL384" s="18" t="s">
        <v>229</v>
      </c>
      <c r="BM384" s="212" t="s">
        <v>465</v>
      </c>
    </row>
    <row r="385" s="13" customFormat="1">
      <c r="A385" s="13"/>
      <c r="B385" s="214"/>
      <c r="C385" s="215"/>
      <c r="D385" s="216" t="s">
        <v>133</v>
      </c>
      <c r="E385" s="217" t="s">
        <v>19</v>
      </c>
      <c r="F385" s="218" t="s">
        <v>134</v>
      </c>
      <c r="G385" s="215"/>
      <c r="H385" s="217" t="s">
        <v>19</v>
      </c>
      <c r="I385" s="219"/>
      <c r="J385" s="215"/>
      <c r="K385" s="215"/>
      <c r="L385" s="220"/>
      <c r="M385" s="221"/>
      <c r="N385" s="222"/>
      <c r="O385" s="222"/>
      <c r="P385" s="222"/>
      <c r="Q385" s="222"/>
      <c r="R385" s="222"/>
      <c r="S385" s="222"/>
      <c r="T385" s="22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4" t="s">
        <v>133</v>
      </c>
      <c r="AU385" s="224" t="s">
        <v>81</v>
      </c>
      <c r="AV385" s="13" t="s">
        <v>79</v>
      </c>
      <c r="AW385" s="13" t="s">
        <v>33</v>
      </c>
      <c r="AX385" s="13" t="s">
        <v>71</v>
      </c>
      <c r="AY385" s="224" t="s">
        <v>123</v>
      </c>
    </row>
    <row r="386" s="14" customFormat="1">
      <c r="A386" s="14"/>
      <c r="B386" s="225"/>
      <c r="C386" s="226"/>
      <c r="D386" s="216" t="s">
        <v>133</v>
      </c>
      <c r="E386" s="227" t="s">
        <v>19</v>
      </c>
      <c r="F386" s="228" t="s">
        <v>466</v>
      </c>
      <c r="G386" s="226"/>
      <c r="H386" s="229">
        <v>5.7599999999999998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5" t="s">
        <v>133</v>
      </c>
      <c r="AU386" s="235" t="s">
        <v>81</v>
      </c>
      <c r="AV386" s="14" t="s">
        <v>81</v>
      </c>
      <c r="AW386" s="14" t="s">
        <v>33</v>
      </c>
      <c r="AX386" s="14" t="s">
        <v>71</v>
      </c>
      <c r="AY386" s="235" t="s">
        <v>123</v>
      </c>
    </row>
    <row r="387" s="14" customFormat="1">
      <c r="A387" s="14"/>
      <c r="B387" s="225"/>
      <c r="C387" s="226"/>
      <c r="D387" s="216" t="s">
        <v>133</v>
      </c>
      <c r="E387" s="227" t="s">
        <v>19</v>
      </c>
      <c r="F387" s="228" t="s">
        <v>467</v>
      </c>
      <c r="G387" s="226"/>
      <c r="H387" s="229">
        <v>16.800000000000001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5" t="s">
        <v>133</v>
      </c>
      <c r="AU387" s="235" t="s">
        <v>81</v>
      </c>
      <c r="AV387" s="14" t="s">
        <v>81</v>
      </c>
      <c r="AW387" s="14" t="s">
        <v>33</v>
      </c>
      <c r="AX387" s="14" t="s">
        <v>71</v>
      </c>
      <c r="AY387" s="235" t="s">
        <v>123</v>
      </c>
    </row>
    <row r="388" s="14" customFormat="1">
      <c r="A388" s="14"/>
      <c r="B388" s="225"/>
      <c r="C388" s="226"/>
      <c r="D388" s="216" t="s">
        <v>133</v>
      </c>
      <c r="E388" s="227" t="s">
        <v>19</v>
      </c>
      <c r="F388" s="228" t="s">
        <v>468</v>
      </c>
      <c r="G388" s="226"/>
      <c r="H388" s="229">
        <v>4.4800000000000004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5" t="s">
        <v>133</v>
      </c>
      <c r="AU388" s="235" t="s">
        <v>81</v>
      </c>
      <c r="AV388" s="14" t="s">
        <v>81</v>
      </c>
      <c r="AW388" s="14" t="s">
        <v>33</v>
      </c>
      <c r="AX388" s="14" t="s">
        <v>71</v>
      </c>
      <c r="AY388" s="235" t="s">
        <v>123</v>
      </c>
    </row>
    <row r="389" s="14" customFormat="1">
      <c r="A389" s="14"/>
      <c r="B389" s="225"/>
      <c r="C389" s="226"/>
      <c r="D389" s="216" t="s">
        <v>133</v>
      </c>
      <c r="E389" s="227" t="s">
        <v>19</v>
      </c>
      <c r="F389" s="228" t="s">
        <v>469</v>
      </c>
      <c r="G389" s="226"/>
      <c r="H389" s="229">
        <v>4.7000000000000002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35" t="s">
        <v>133</v>
      </c>
      <c r="AU389" s="235" t="s">
        <v>81</v>
      </c>
      <c r="AV389" s="14" t="s">
        <v>81</v>
      </c>
      <c r="AW389" s="14" t="s">
        <v>33</v>
      </c>
      <c r="AX389" s="14" t="s">
        <v>71</v>
      </c>
      <c r="AY389" s="235" t="s">
        <v>123</v>
      </c>
    </row>
    <row r="390" s="15" customFormat="1">
      <c r="A390" s="15"/>
      <c r="B390" s="236"/>
      <c r="C390" s="237"/>
      <c r="D390" s="216" t="s">
        <v>133</v>
      </c>
      <c r="E390" s="238" t="s">
        <v>19</v>
      </c>
      <c r="F390" s="239" t="s">
        <v>137</v>
      </c>
      <c r="G390" s="237"/>
      <c r="H390" s="240">
        <v>31.740000000000002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46" t="s">
        <v>133</v>
      </c>
      <c r="AU390" s="246" t="s">
        <v>81</v>
      </c>
      <c r="AV390" s="15" t="s">
        <v>131</v>
      </c>
      <c r="AW390" s="15" t="s">
        <v>33</v>
      </c>
      <c r="AX390" s="15" t="s">
        <v>79</v>
      </c>
      <c r="AY390" s="246" t="s">
        <v>123</v>
      </c>
    </row>
    <row r="391" s="2" customFormat="1">
      <c r="A391" s="39"/>
      <c r="B391" s="40"/>
      <c r="C391" s="201" t="s">
        <v>470</v>
      </c>
      <c r="D391" s="201" t="s">
        <v>126</v>
      </c>
      <c r="E391" s="202" t="s">
        <v>471</v>
      </c>
      <c r="F391" s="203" t="s">
        <v>472</v>
      </c>
      <c r="G391" s="204" t="s">
        <v>247</v>
      </c>
      <c r="H391" s="205">
        <v>21.18</v>
      </c>
      <c r="I391" s="206"/>
      <c r="J391" s="207">
        <f>ROUND(I391*H391,2)</f>
        <v>0</v>
      </c>
      <c r="K391" s="203" t="s">
        <v>130</v>
      </c>
      <c r="L391" s="45"/>
      <c r="M391" s="208" t="s">
        <v>19</v>
      </c>
      <c r="N391" s="209" t="s">
        <v>42</v>
      </c>
      <c r="O391" s="85"/>
      <c r="P391" s="210">
        <f>O391*H391</f>
        <v>0</v>
      </c>
      <c r="Q391" s="210">
        <v>0.002</v>
      </c>
      <c r="R391" s="210">
        <f>Q391*H391</f>
        <v>0.042360000000000002</v>
      </c>
      <c r="S391" s="210">
        <v>0</v>
      </c>
      <c r="T391" s="21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2" t="s">
        <v>229</v>
      </c>
      <c r="AT391" s="212" t="s">
        <v>126</v>
      </c>
      <c r="AU391" s="212" t="s">
        <v>81</v>
      </c>
      <c r="AY391" s="18" t="s">
        <v>123</v>
      </c>
      <c r="BE391" s="213">
        <f>IF(N391="základní",J391,0)</f>
        <v>0</v>
      </c>
      <c r="BF391" s="213">
        <f>IF(N391="snížená",J391,0)</f>
        <v>0</v>
      </c>
      <c r="BG391" s="213">
        <f>IF(N391="zákl. přenesená",J391,0)</f>
        <v>0</v>
      </c>
      <c r="BH391" s="213">
        <f>IF(N391="sníž. přenesená",J391,0)</f>
        <v>0</v>
      </c>
      <c r="BI391" s="213">
        <f>IF(N391="nulová",J391,0)</f>
        <v>0</v>
      </c>
      <c r="BJ391" s="18" t="s">
        <v>79</v>
      </c>
      <c r="BK391" s="213">
        <f>ROUND(I391*H391,2)</f>
        <v>0</v>
      </c>
      <c r="BL391" s="18" t="s">
        <v>229</v>
      </c>
      <c r="BM391" s="212" t="s">
        <v>473</v>
      </c>
    </row>
    <row r="392" s="14" customFormat="1">
      <c r="A392" s="14"/>
      <c r="B392" s="225"/>
      <c r="C392" s="226"/>
      <c r="D392" s="216" t="s">
        <v>133</v>
      </c>
      <c r="E392" s="227" t="s">
        <v>19</v>
      </c>
      <c r="F392" s="228" t="s">
        <v>474</v>
      </c>
      <c r="G392" s="226"/>
      <c r="H392" s="229">
        <v>3.6000000000000001</v>
      </c>
      <c r="I392" s="230"/>
      <c r="J392" s="226"/>
      <c r="K392" s="226"/>
      <c r="L392" s="231"/>
      <c r="M392" s="232"/>
      <c r="N392" s="233"/>
      <c r="O392" s="233"/>
      <c r="P392" s="233"/>
      <c r="Q392" s="233"/>
      <c r="R392" s="233"/>
      <c r="S392" s="233"/>
      <c r="T392" s="23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5" t="s">
        <v>133</v>
      </c>
      <c r="AU392" s="235" t="s">
        <v>81</v>
      </c>
      <c r="AV392" s="14" t="s">
        <v>81</v>
      </c>
      <c r="AW392" s="14" t="s">
        <v>33</v>
      </c>
      <c r="AX392" s="14" t="s">
        <v>71</v>
      </c>
      <c r="AY392" s="235" t="s">
        <v>123</v>
      </c>
    </row>
    <row r="393" s="14" customFormat="1">
      <c r="A393" s="14"/>
      <c r="B393" s="225"/>
      <c r="C393" s="226"/>
      <c r="D393" s="216" t="s">
        <v>133</v>
      </c>
      <c r="E393" s="227" t="s">
        <v>19</v>
      </c>
      <c r="F393" s="228" t="s">
        <v>475</v>
      </c>
      <c r="G393" s="226"/>
      <c r="H393" s="229">
        <v>8.4000000000000004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5" t="s">
        <v>133</v>
      </c>
      <c r="AU393" s="235" t="s">
        <v>81</v>
      </c>
      <c r="AV393" s="14" t="s">
        <v>81</v>
      </c>
      <c r="AW393" s="14" t="s">
        <v>33</v>
      </c>
      <c r="AX393" s="14" t="s">
        <v>71</v>
      </c>
      <c r="AY393" s="235" t="s">
        <v>123</v>
      </c>
    </row>
    <row r="394" s="14" customFormat="1">
      <c r="A394" s="14"/>
      <c r="B394" s="225"/>
      <c r="C394" s="226"/>
      <c r="D394" s="216" t="s">
        <v>133</v>
      </c>
      <c r="E394" s="227" t="s">
        <v>19</v>
      </c>
      <c r="F394" s="228" t="s">
        <v>468</v>
      </c>
      <c r="G394" s="226"/>
      <c r="H394" s="229">
        <v>4.4800000000000004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5" t="s">
        <v>133</v>
      </c>
      <c r="AU394" s="235" t="s">
        <v>81</v>
      </c>
      <c r="AV394" s="14" t="s">
        <v>81</v>
      </c>
      <c r="AW394" s="14" t="s">
        <v>33</v>
      </c>
      <c r="AX394" s="14" t="s">
        <v>71</v>
      </c>
      <c r="AY394" s="235" t="s">
        <v>123</v>
      </c>
    </row>
    <row r="395" s="14" customFormat="1">
      <c r="A395" s="14"/>
      <c r="B395" s="225"/>
      <c r="C395" s="226"/>
      <c r="D395" s="216" t="s">
        <v>133</v>
      </c>
      <c r="E395" s="227" t="s">
        <v>19</v>
      </c>
      <c r="F395" s="228" t="s">
        <v>469</v>
      </c>
      <c r="G395" s="226"/>
      <c r="H395" s="229">
        <v>4.7000000000000002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5" t="s">
        <v>133</v>
      </c>
      <c r="AU395" s="235" t="s">
        <v>81</v>
      </c>
      <c r="AV395" s="14" t="s">
        <v>81</v>
      </c>
      <c r="AW395" s="14" t="s">
        <v>33</v>
      </c>
      <c r="AX395" s="14" t="s">
        <v>71</v>
      </c>
      <c r="AY395" s="235" t="s">
        <v>123</v>
      </c>
    </row>
    <row r="396" s="15" customFormat="1">
      <c r="A396" s="15"/>
      <c r="B396" s="236"/>
      <c r="C396" s="237"/>
      <c r="D396" s="216" t="s">
        <v>133</v>
      </c>
      <c r="E396" s="238" t="s">
        <v>19</v>
      </c>
      <c r="F396" s="239" t="s">
        <v>137</v>
      </c>
      <c r="G396" s="237"/>
      <c r="H396" s="240">
        <v>21.18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46" t="s">
        <v>133</v>
      </c>
      <c r="AU396" s="246" t="s">
        <v>81</v>
      </c>
      <c r="AV396" s="15" t="s">
        <v>131</v>
      </c>
      <c r="AW396" s="15" t="s">
        <v>33</v>
      </c>
      <c r="AX396" s="15" t="s">
        <v>79</v>
      </c>
      <c r="AY396" s="246" t="s">
        <v>123</v>
      </c>
    </row>
    <row r="397" s="2" customFormat="1" ht="16.5" customHeight="1">
      <c r="A397" s="39"/>
      <c r="B397" s="40"/>
      <c r="C397" s="248" t="s">
        <v>476</v>
      </c>
      <c r="D397" s="248" t="s">
        <v>402</v>
      </c>
      <c r="E397" s="249" t="s">
        <v>477</v>
      </c>
      <c r="F397" s="250" t="s">
        <v>459</v>
      </c>
      <c r="G397" s="251" t="s">
        <v>129</v>
      </c>
      <c r="H397" s="252">
        <v>10.625</v>
      </c>
      <c r="I397" s="253"/>
      <c r="J397" s="254">
        <f>ROUND(I397*H397,2)</f>
        <v>0</v>
      </c>
      <c r="K397" s="250" t="s">
        <v>130</v>
      </c>
      <c r="L397" s="255"/>
      <c r="M397" s="256" t="s">
        <v>19</v>
      </c>
      <c r="N397" s="257" t="s">
        <v>42</v>
      </c>
      <c r="O397" s="85"/>
      <c r="P397" s="210">
        <f>O397*H397</f>
        <v>0</v>
      </c>
      <c r="Q397" s="210">
        <v>0.0126</v>
      </c>
      <c r="R397" s="210">
        <f>Q397*H397</f>
        <v>0.13387499999999999</v>
      </c>
      <c r="S397" s="210">
        <v>0</v>
      </c>
      <c r="T397" s="21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2" t="s">
        <v>322</v>
      </c>
      <c r="AT397" s="212" t="s">
        <v>402</v>
      </c>
      <c r="AU397" s="212" t="s">
        <v>81</v>
      </c>
      <c r="AY397" s="18" t="s">
        <v>123</v>
      </c>
      <c r="BE397" s="213">
        <f>IF(N397="základní",J397,0)</f>
        <v>0</v>
      </c>
      <c r="BF397" s="213">
        <f>IF(N397="snížená",J397,0)</f>
        <v>0</v>
      </c>
      <c r="BG397" s="213">
        <f>IF(N397="zákl. přenesená",J397,0)</f>
        <v>0</v>
      </c>
      <c r="BH397" s="213">
        <f>IF(N397="sníž. přenesená",J397,0)</f>
        <v>0</v>
      </c>
      <c r="BI397" s="213">
        <f>IF(N397="nulová",J397,0)</f>
        <v>0</v>
      </c>
      <c r="BJ397" s="18" t="s">
        <v>79</v>
      </c>
      <c r="BK397" s="213">
        <f>ROUND(I397*H397,2)</f>
        <v>0</v>
      </c>
      <c r="BL397" s="18" t="s">
        <v>229</v>
      </c>
      <c r="BM397" s="212" t="s">
        <v>478</v>
      </c>
    </row>
    <row r="398" s="14" customFormat="1">
      <c r="A398" s="14"/>
      <c r="B398" s="225"/>
      <c r="C398" s="226"/>
      <c r="D398" s="216" t="s">
        <v>133</v>
      </c>
      <c r="E398" s="227" t="s">
        <v>19</v>
      </c>
      <c r="F398" s="228" t="s">
        <v>479</v>
      </c>
      <c r="G398" s="226"/>
      <c r="H398" s="229">
        <v>1.0800000000000001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5" t="s">
        <v>133</v>
      </c>
      <c r="AU398" s="235" t="s">
        <v>81</v>
      </c>
      <c r="AV398" s="14" t="s">
        <v>81</v>
      </c>
      <c r="AW398" s="14" t="s">
        <v>33</v>
      </c>
      <c r="AX398" s="14" t="s">
        <v>71</v>
      </c>
      <c r="AY398" s="235" t="s">
        <v>123</v>
      </c>
    </row>
    <row r="399" s="14" customFormat="1">
      <c r="A399" s="14"/>
      <c r="B399" s="225"/>
      <c r="C399" s="226"/>
      <c r="D399" s="216" t="s">
        <v>133</v>
      </c>
      <c r="E399" s="227" t="s">
        <v>19</v>
      </c>
      <c r="F399" s="228" t="s">
        <v>177</v>
      </c>
      <c r="G399" s="226"/>
      <c r="H399" s="229">
        <v>2.52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35" t="s">
        <v>133</v>
      </c>
      <c r="AU399" s="235" t="s">
        <v>81</v>
      </c>
      <c r="AV399" s="14" t="s">
        <v>81</v>
      </c>
      <c r="AW399" s="14" t="s">
        <v>33</v>
      </c>
      <c r="AX399" s="14" t="s">
        <v>71</v>
      </c>
      <c r="AY399" s="235" t="s">
        <v>123</v>
      </c>
    </row>
    <row r="400" s="14" customFormat="1">
      <c r="A400" s="14"/>
      <c r="B400" s="225"/>
      <c r="C400" s="226"/>
      <c r="D400" s="216" t="s">
        <v>133</v>
      </c>
      <c r="E400" s="227" t="s">
        <v>19</v>
      </c>
      <c r="F400" s="228" t="s">
        <v>180</v>
      </c>
      <c r="G400" s="226"/>
      <c r="H400" s="229">
        <v>2.9569999999999999</v>
      </c>
      <c r="I400" s="230"/>
      <c r="J400" s="226"/>
      <c r="K400" s="226"/>
      <c r="L400" s="231"/>
      <c r="M400" s="232"/>
      <c r="N400" s="233"/>
      <c r="O400" s="233"/>
      <c r="P400" s="233"/>
      <c r="Q400" s="233"/>
      <c r="R400" s="233"/>
      <c r="S400" s="233"/>
      <c r="T400" s="23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5" t="s">
        <v>133</v>
      </c>
      <c r="AU400" s="235" t="s">
        <v>81</v>
      </c>
      <c r="AV400" s="14" t="s">
        <v>81</v>
      </c>
      <c r="AW400" s="14" t="s">
        <v>33</v>
      </c>
      <c r="AX400" s="14" t="s">
        <v>71</v>
      </c>
      <c r="AY400" s="235" t="s">
        <v>123</v>
      </c>
    </row>
    <row r="401" s="14" customFormat="1">
      <c r="A401" s="14"/>
      <c r="B401" s="225"/>
      <c r="C401" s="226"/>
      <c r="D401" s="216" t="s">
        <v>133</v>
      </c>
      <c r="E401" s="227" t="s">
        <v>19</v>
      </c>
      <c r="F401" s="228" t="s">
        <v>181</v>
      </c>
      <c r="G401" s="226"/>
      <c r="H401" s="229">
        <v>3.1019999999999999</v>
      </c>
      <c r="I401" s="230"/>
      <c r="J401" s="226"/>
      <c r="K401" s="226"/>
      <c r="L401" s="231"/>
      <c r="M401" s="232"/>
      <c r="N401" s="233"/>
      <c r="O401" s="233"/>
      <c r="P401" s="233"/>
      <c r="Q401" s="233"/>
      <c r="R401" s="233"/>
      <c r="S401" s="233"/>
      <c r="T401" s="23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5" t="s">
        <v>133</v>
      </c>
      <c r="AU401" s="235" t="s">
        <v>81</v>
      </c>
      <c r="AV401" s="14" t="s">
        <v>81</v>
      </c>
      <c r="AW401" s="14" t="s">
        <v>33</v>
      </c>
      <c r="AX401" s="14" t="s">
        <v>71</v>
      </c>
      <c r="AY401" s="235" t="s">
        <v>123</v>
      </c>
    </row>
    <row r="402" s="15" customFormat="1">
      <c r="A402" s="15"/>
      <c r="B402" s="236"/>
      <c r="C402" s="237"/>
      <c r="D402" s="216" t="s">
        <v>133</v>
      </c>
      <c r="E402" s="238" t="s">
        <v>19</v>
      </c>
      <c r="F402" s="239" t="s">
        <v>137</v>
      </c>
      <c r="G402" s="237"/>
      <c r="H402" s="240">
        <v>9.6590000000000007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46" t="s">
        <v>133</v>
      </c>
      <c r="AU402" s="246" t="s">
        <v>81</v>
      </c>
      <c r="AV402" s="15" t="s">
        <v>131</v>
      </c>
      <c r="AW402" s="15" t="s">
        <v>33</v>
      </c>
      <c r="AX402" s="15" t="s">
        <v>79</v>
      </c>
      <c r="AY402" s="246" t="s">
        <v>123</v>
      </c>
    </row>
    <row r="403" s="14" customFormat="1">
      <c r="A403" s="14"/>
      <c r="B403" s="225"/>
      <c r="C403" s="226"/>
      <c r="D403" s="216" t="s">
        <v>133</v>
      </c>
      <c r="E403" s="226"/>
      <c r="F403" s="228" t="s">
        <v>480</v>
      </c>
      <c r="G403" s="226"/>
      <c r="H403" s="229">
        <v>10.625</v>
      </c>
      <c r="I403" s="230"/>
      <c r="J403" s="226"/>
      <c r="K403" s="226"/>
      <c r="L403" s="231"/>
      <c r="M403" s="232"/>
      <c r="N403" s="233"/>
      <c r="O403" s="233"/>
      <c r="P403" s="233"/>
      <c r="Q403" s="233"/>
      <c r="R403" s="233"/>
      <c r="S403" s="233"/>
      <c r="T403" s="23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5" t="s">
        <v>133</v>
      </c>
      <c r="AU403" s="235" t="s">
        <v>81</v>
      </c>
      <c r="AV403" s="14" t="s">
        <v>81</v>
      </c>
      <c r="AW403" s="14" t="s">
        <v>4</v>
      </c>
      <c r="AX403" s="14" t="s">
        <v>79</v>
      </c>
      <c r="AY403" s="235" t="s">
        <v>123</v>
      </c>
    </row>
    <row r="404" s="2" customFormat="1">
      <c r="A404" s="39"/>
      <c r="B404" s="40"/>
      <c r="C404" s="201" t="s">
        <v>481</v>
      </c>
      <c r="D404" s="201" t="s">
        <v>126</v>
      </c>
      <c r="E404" s="202" t="s">
        <v>482</v>
      </c>
      <c r="F404" s="203" t="s">
        <v>483</v>
      </c>
      <c r="G404" s="204" t="s">
        <v>339</v>
      </c>
      <c r="H404" s="247"/>
      <c r="I404" s="206"/>
      <c r="J404" s="207">
        <f>ROUND(I404*H404,2)</f>
        <v>0</v>
      </c>
      <c r="K404" s="203" t="s">
        <v>130</v>
      </c>
      <c r="L404" s="45"/>
      <c r="M404" s="208" t="s">
        <v>19</v>
      </c>
      <c r="N404" s="209" t="s">
        <v>42</v>
      </c>
      <c r="O404" s="85"/>
      <c r="P404" s="210">
        <f>O404*H404</f>
        <v>0</v>
      </c>
      <c r="Q404" s="210">
        <v>0</v>
      </c>
      <c r="R404" s="210">
        <f>Q404*H404</f>
        <v>0</v>
      </c>
      <c r="S404" s="210">
        <v>0</v>
      </c>
      <c r="T404" s="21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2" t="s">
        <v>229</v>
      </c>
      <c r="AT404" s="212" t="s">
        <v>126</v>
      </c>
      <c r="AU404" s="212" t="s">
        <v>81</v>
      </c>
      <c r="AY404" s="18" t="s">
        <v>123</v>
      </c>
      <c r="BE404" s="213">
        <f>IF(N404="základní",J404,0)</f>
        <v>0</v>
      </c>
      <c r="BF404" s="213">
        <f>IF(N404="snížená",J404,0)</f>
        <v>0</v>
      </c>
      <c r="BG404" s="213">
        <f>IF(N404="zákl. přenesená",J404,0)</f>
        <v>0</v>
      </c>
      <c r="BH404" s="213">
        <f>IF(N404="sníž. přenesená",J404,0)</f>
        <v>0</v>
      </c>
      <c r="BI404" s="213">
        <f>IF(N404="nulová",J404,0)</f>
        <v>0</v>
      </c>
      <c r="BJ404" s="18" t="s">
        <v>79</v>
      </c>
      <c r="BK404" s="213">
        <f>ROUND(I404*H404,2)</f>
        <v>0</v>
      </c>
      <c r="BL404" s="18" t="s">
        <v>229</v>
      </c>
      <c r="BM404" s="212" t="s">
        <v>484</v>
      </c>
    </row>
    <row r="405" s="12" customFormat="1" ht="22.8" customHeight="1">
      <c r="A405" s="12"/>
      <c r="B405" s="185"/>
      <c r="C405" s="186"/>
      <c r="D405" s="187" t="s">
        <v>70</v>
      </c>
      <c r="E405" s="199" t="s">
        <v>485</v>
      </c>
      <c r="F405" s="199" t="s">
        <v>486</v>
      </c>
      <c r="G405" s="186"/>
      <c r="H405" s="186"/>
      <c r="I405" s="189"/>
      <c r="J405" s="200">
        <f>BK405</f>
        <v>0</v>
      </c>
      <c r="K405" s="186"/>
      <c r="L405" s="191"/>
      <c r="M405" s="192"/>
      <c r="N405" s="193"/>
      <c r="O405" s="193"/>
      <c r="P405" s="194">
        <f>SUM(P406:P421)</f>
        <v>0</v>
      </c>
      <c r="Q405" s="193"/>
      <c r="R405" s="194">
        <f>SUM(R406:R421)</f>
        <v>0.0098703799999999998</v>
      </c>
      <c r="S405" s="193"/>
      <c r="T405" s="195">
        <f>SUM(T406:T421)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96" t="s">
        <v>81</v>
      </c>
      <c r="AT405" s="197" t="s">
        <v>70</v>
      </c>
      <c r="AU405" s="197" t="s">
        <v>79</v>
      </c>
      <c r="AY405" s="196" t="s">
        <v>123</v>
      </c>
      <c r="BK405" s="198">
        <f>SUM(BK406:BK421)</f>
        <v>0</v>
      </c>
    </row>
    <row r="406" s="2" customFormat="1">
      <c r="A406" s="39"/>
      <c r="B406" s="40"/>
      <c r="C406" s="201" t="s">
        <v>487</v>
      </c>
      <c r="D406" s="201" t="s">
        <v>126</v>
      </c>
      <c r="E406" s="202" t="s">
        <v>488</v>
      </c>
      <c r="F406" s="203" t="s">
        <v>489</v>
      </c>
      <c r="G406" s="204" t="s">
        <v>129</v>
      </c>
      <c r="H406" s="205">
        <v>37.963000000000001</v>
      </c>
      <c r="I406" s="206"/>
      <c r="J406" s="207">
        <f>ROUND(I406*H406,2)</f>
        <v>0</v>
      </c>
      <c r="K406" s="203" t="s">
        <v>130</v>
      </c>
      <c r="L406" s="45"/>
      <c r="M406" s="208" t="s">
        <v>19</v>
      </c>
      <c r="N406" s="209" t="s">
        <v>42</v>
      </c>
      <c r="O406" s="85"/>
      <c r="P406" s="210">
        <f>O406*H406</f>
        <v>0</v>
      </c>
      <c r="Q406" s="210">
        <v>0.00025999999999999998</v>
      </c>
      <c r="R406" s="210">
        <f>Q406*H406</f>
        <v>0.0098703799999999998</v>
      </c>
      <c r="S406" s="210">
        <v>0</v>
      </c>
      <c r="T406" s="21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2" t="s">
        <v>229</v>
      </c>
      <c r="AT406" s="212" t="s">
        <v>126</v>
      </c>
      <c r="AU406" s="212" t="s">
        <v>81</v>
      </c>
      <c r="AY406" s="18" t="s">
        <v>123</v>
      </c>
      <c r="BE406" s="213">
        <f>IF(N406="základní",J406,0)</f>
        <v>0</v>
      </c>
      <c r="BF406" s="213">
        <f>IF(N406="snížená",J406,0)</f>
        <v>0</v>
      </c>
      <c r="BG406" s="213">
        <f>IF(N406="zákl. přenesená",J406,0)</f>
        <v>0</v>
      </c>
      <c r="BH406" s="213">
        <f>IF(N406="sníž. přenesená",J406,0)</f>
        <v>0</v>
      </c>
      <c r="BI406" s="213">
        <f>IF(N406="nulová",J406,0)</f>
        <v>0</v>
      </c>
      <c r="BJ406" s="18" t="s">
        <v>79</v>
      </c>
      <c r="BK406" s="213">
        <f>ROUND(I406*H406,2)</f>
        <v>0</v>
      </c>
      <c r="BL406" s="18" t="s">
        <v>229</v>
      </c>
      <c r="BM406" s="212" t="s">
        <v>490</v>
      </c>
    </row>
    <row r="407" s="13" customFormat="1">
      <c r="A407" s="13"/>
      <c r="B407" s="214"/>
      <c r="C407" s="215"/>
      <c r="D407" s="216" t="s">
        <v>133</v>
      </c>
      <c r="E407" s="217" t="s">
        <v>19</v>
      </c>
      <c r="F407" s="218" t="s">
        <v>134</v>
      </c>
      <c r="G407" s="215"/>
      <c r="H407" s="217" t="s">
        <v>19</v>
      </c>
      <c r="I407" s="219"/>
      <c r="J407" s="215"/>
      <c r="K407" s="215"/>
      <c r="L407" s="220"/>
      <c r="M407" s="221"/>
      <c r="N407" s="222"/>
      <c r="O407" s="222"/>
      <c r="P407" s="222"/>
      <c r="Q407" s="222"/>
      <c r="R407" s="222"/>
      <c r="S407" s="222"/>
      <c r="T407" s="22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4" t="s">
        <v>133</v>
      </c>
      <c r="AU407" s="224" t="s">
        <v>81</v>
      </c>
      <c r="AV407" s="13" t="s">
        <v>79</v>
      </c>
      <c r="AW407" s="13" t="s">
        <v>33</v>
      </c>
      <c r="AX407" s="13" t="s">
        <v>71</v>
      </c>
      <c r="AY407" s="224" t="s">
        <v>123</v>
      </c>
    </row>
    <row r="408" s="13" customFormat="1">
      <c r="A408" s="13"/>
      <c r="B408" s="214"/>
      <c r="C408" s="215"/>
      <c r="D408" s="216" t="s">
        <v>133</v>
      </c>
      <c r="E408" s="217" t="s">
        <v>19</v>
      </c>
      <c r="F408" s="218" t="s">
        <v>188</v>
      </c>
      <c r="G408" s="215"/>
      <c r="H408" s="217" t="s">
        <v>19</v>
      </c>
      <c r="I408" s="219"/>
      <c r="J408" s="215"/>
      <c r="K408" s="215"/>
      <c r="L408" s="220"/>
      <c r="M408" s="221"/>
      <c r="N408" s="222"/>
      <c r="O408" s="222"/>
      <c r="P408" s="222"/>
      <c r="Q408" s="222"/>
      <c r="R408" s="222"/>
      <c r="S408" s="222"/>
      <c r="T408" s="22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4" t="s">
        <v>133</v>
      </c>
      <c r="AU408" s="224" t="s">
        <v>81</v>
      </c>
      <c r="AV408" s="13" t="s">
        <v>79</v>
      </c>
      <c r="AW408" s="13" t="s">
        <v>33</v>
      </c>
      <c r="AX408" s="13" t="s">
        <v>71</v>
      </c>
      <c r="AY408" s="224" t="s">
        <v>123</v>
      </c>
    </row>
    <row r="409" s="14" customFormat="1">
      <c r="A409" s="14"/>
      <c r="B409" s="225"/>
      <c r="C409" s="226"/>
      <c r="D409" s="216" t="s">
        <v>133</v>
      </c>
      <c r="E409" s="227" t="s">
        <v>19</v>
      </c>
      <c r="F409" s="228" t="s">
        <v>194</v>
      </c>
      <c r="G409" s="226"/>
      <c r="H409" s="229">
        <v>2.6120000000000001</v>
      </c>
      <c r="I409" s="230"/>
      <c r="J409" s="226"/>
      <c r="K409" s="226"/>
      <c r="L409" s="231"/>
      <c r="M409" s="232"/>
      <c r="N409" s="233"/>
      <c r="O409" s="233"/>
      <c r="P409" s="233"/>
      <c r="Q409" s="233"/>
      <c r="R409" s="233"/>
      <c r="S409" s="233"/>
      <c r="T409" s="23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5" t="s">
        <v>133</v>
      </c>
      <c r="AU409" s="235" t="s">
        <v>81</v>
      </c>
      <c r="AV409" s="14" t="s">
        <v>81</v>
      </c>
      <c r="AW409" s="14" t="s">
        <v>33</v>
      </c>
      <c r="AX409" s="14" t="s">
        <v>71</v>
      </c>
      <c r="AY409" s="235" t="s">
        <v>123</v>
      </c>
    </row>
    <row r="410" s="14" customFormat="1">
      <c r="A410" s="14"/>
      <c r="B410" s="225"/>
      <c r="C410" s="226"/>
      <c r="D410" s="216" t="s">
        <v>133</v>
      </c>
      <c r="E410" s="227" t="s">
        <v>19</v>
      </c>
      <c r="F410" s="228" t="s">
        <v>193</v>
      </c>
      <c r="G410" s="226"/>
      <c r="H410" s="229">
        <v>1.633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5" t="s">
        <v>133</v>
      </c>
      <c r="AU410" s="235" t="s">
        <v>81</v>
      </c>
      <c r="AV410" s="14" t="s">
        <v>81</v>
      </c>
      <c r="AW410" s="14" t="s">
        <v>33</v>
      </c>
      <c r="AX410" s="14" t="s">
        <v>71</v>
      </c>
      <c r="AY410" s="235" t="s">
        <v>123</v>
      </c>
    </row>
    <row r="411" s="13" customFormat="1">
      <c r="A411" s="13"/>
      <c r="B411" s="214"/>
      <c r="C411" s="215"/>
      <c r="D411" s="216" t="s">
        <v>133</v>
      </c>
      <c r="E411" s="217" t="s">
        <v>19</v>
      </c>
      <c r="F411" s="218" t="s">
        <v>491</v>
      </c>
      <c r="G411" s="215"/>
      <c r="H411" s="217" t="s">
        <v>19</v>
      </c>
      <c r="I411" s="219"/>
      <c r="J411" s="215"/>
      <c r="K411" s="215"/>
      <c r="L411" s="220"/>
      <c r="M411" s="221"/>
      <c r="N411" s="222"/>
      <c r="O411" s="222"/>
      <c r="P411" s="222"/>
      <c r="Q411" s="222"/>
      <c r="R411" s="222"/>
      <c r="S411" s="222"/>
      <c r="T411" s="22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4" t="s">
        <v>133</v>
      </c>
      <c r="AU411" s="224" t="s">
        <v>81</v>
      </c>
      <c r="AV411" s="13" t="s">
        <v>79</v>
      </c>
      <c r="AW411" s="13" t="s">
        <v>33</v>
      </c>
      <c r="AX411" s="13" t="s">
        <v>71</v>
      </c>
      <c r="AY411" s="224" t="s">
        <v>123</v>
      </c>
    </row>
    <row r="412" s="14" customFormat="1">
      <c r="A412" s="14"/>
      <c r="B412" s="225"/>
      <c r="C412" s="226"/>
      <c r="D412" s="216" t="s">
        <v>133</v>
      </c>
      <c r="E412" s="227" t="s">
        <v>19</v>
      </c>
      <c r="F412" s="228" t="s">
        <v>206</v>
      </c>
      <c r="G412" s="226"/>
      <c r="H412" s="229">
        <v>1.5289999999999999</v>
      </c>
      <c r="I412" s="230"/>
      <c r="J412" s="226"/>
      <c r="K412" s="226"/>
      <c r="L412" s="231"/>
      <c r="M412" s="232"/>
      <c r="N412" s="233"/>
      <c r="O412" s="233"/>
      <c r="P412" s="233"/>
      <c r="Q412" s="233"/>
      <c r="R412" s="233"/>
      <c r="S412" s="233"/>
      <c r="T412" s="23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5" t="s">
        <v>133</v>
      </c>
      <c r="AU412" s="235" t="s">
        <v>81</v>
      </c>
      <c r="AV412" s="14" t="s">
        <v>81</v>
      </c>
      <c r="AW412" s="14" t="s">
        <v>33</v>
      </c>
      <c r="AX412" s="14" t="s">
        <v>71</v>
      </c>
      <c r="AY412" s="235" t="s">
        <v>123</v>
      </c>
    </row>
    <row r="413" s="14" customFormat="1">
      <c r="A413" s="14"/>
      <c r="B413" s="225"/>
      <c r="C413" s="226"/>
      <c r="D413" s="216" t="s">
        <v>133</v>
      </c>
      <c r="E413" s="227" t="s">
        <v>19</v>
      </c>
      <c r="F413" s="228" t="s">
        <v>207</v>
      </c>
      <c r="G413" s="226"/>
      <c r="H413" s="229">
        <v>7.9699999999999998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35" t="s">
        <v>133</v>
      </c>
      <c r="AU413" s="235" t="s">
        <v>81</v>
      </c>
      <c r="AV413" s="14" t="s">
        <v>81</v>
      </c>
      <c r="AW413" s="14" t="s">
        <v>33</v>
      </c>
      <c r="AX413" s="14" t="s">
        <v>71</v>
      </c>
      <c r="AY413" s="235" t="s">
        <v>123</v>
      </c>
    </row>
    <row r="414" s="14" customFormat="1">
      <c r="A414" s="14"/>
      <c r="B414" s="225"/>
      <c r="C414" s="226"/>
      <c r="D414" s="216" t="s">
        <v>133</v>
      </c>
      <c r="E414" s="227" t="s">
        <v>19</v>
      </c>
      <c r="F414" s="228" t="s">
        <v>182</v>
      </c>
      <c r="G414" s="226"/>
      <c r="H414" s="229">
        <v>-2.6539999999999999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5" t="s">
        <v>133</v>
      </c>
      <c r="AU414" s="235" t="s">
        <v>81</v>
      </c>
      <c r="AV414" s="14" t="s">
        <v>81</v>
      </c>
      <c r="AW414" s="14" t="s">
        <v>33</v>
      </c>
      <c r="AX414" s="14" t="s">
        <v>71</v>
      </c>
      <c r="AY414" s="235" t="s">
        <v>123</v>
      </c>
    </row>
    <row r="415" s="14" customFormat="1">
      <c r="A415" s="14"/>
      <c r="B415" s="225"/>
      <c r="C415" s="226"/>
      <c r="D415" s="216" t="s">
        <v>133</v>
      </c>
      <c r="E415" s="227" t="s">
        <v>19</v>
      </c>
      <c r="F415" s="228" t="s">
        <v>196</v>
      </c>
      <c r="G415" s="226"/>
      <c r="H415" s="229">
        <v>1.98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5" t="s">
        <v>133</v>
      </c>
      <c r="AU415" s="235" t="s">
        <v>81</v>
      </c>
      <c r="AV415" s="14" t="s">
        <v>81</v>
      </c>
      <c r="AW415" s="14" t="s">
        <v>33</v>
      </c>
      <c r="AX415" s="14" t="s">
        <v>71</v>
      </c>
      <c r="AY415" s="235" t="s">
        <v>123</v>
      </c>
    </row>
    <row r="416" s="13" customFormat="1">
      <c r="A416" s="13"/>
      <c r="B416" s="214"/>
      <c r="C416" s="215"/>
      <c r="D416" s="216" t="s">
        <v>133</v>
      </c>
      <c r="E416" s="217" t="s">
        <v>19</v>
      </c>
      <c r="F416" s="218" t="s">
        <v>492</v>
      </c>
      <c r="G416" s="215"/>
      <c r="H416" s="217" t="s">
        <v>19</v>
      </c>
      <c r="I416" s="219"/>
      <c r="J416" s="215"/>
      <c r="K416" s="215"/>
      <c r="L416" s="220"/>
      <c r="M416" s="221"/>
      <c r="N416" s="222"/>
      <c r="O416" s="222"/>
      <c r="P416" s="222"/>
      <c r="Q416" s="222"/>
      <c r="R416" s="222"/>
      <c r="S416" s="222"/>
      <c r="T416" s="22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4" t="s">
        <v>133</v>
      </c>
      <c r="AU416" s="224" t="s">
        <v>81</v>
      </c>
      <c r="AV416" s="13" t="s">
        <v>79</v>
      </c>
      <c r="AW416" s="13" t="s">
        <v>33</v>
      </c>
      <c r="AX416" s="13" t="s">
        <v>71</v>
      </c>
      <c r="AY416" s="224" t="s">
        <v>123</v>
      </c>
    </row>
    <row r="417" s="14" customFormat="1">
      <c r="A417" s="14"/>
      <c r="B417" s="225"/>
      <c r="C417" s="226"/>
      <c r="D417" s="216" t="s">
        <v>133</v>
      </c>
      <c r="E417" s="227" t="s">
        <v>19</v>
      </c>
      <c r="F417" s="228" t="s">
        <v>493</v>
      </c>
      <c r="G417" s="226"/>
      <c r="H417" s="229">
        <v>20.242999999999999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5" t="s">
        <v>133</v>
      </c>
      <c r="AU417" s="235" t="s">
        <v>81</v>
      </c>
      <c r="AV417" s="14" t="s">
        <v>81</v>
      </c>
      <c r="AW417" s="14" t="s">
        <v>33</v>
      </c>
      <c r="AX417" s="14" t="s">
        <v>71</v>
      </c>
      <c r="AY417" s="235" t="s">
        <v>123</v>
      </c>
    </row>
    <row r="418" s="13" customFormat="1">
      <c r="A418" s="13"/>
      <c r="B418" s="214"/>
      <c r="C418" s="215"/>
      <c r="D418" s="216" t="s">
        <v>133</v>
      </c>
      <c r="E418" s="217" t="s">
        <v>19</v>
      </c>
      <c r="F418" s="218" t="s">
        <v>326</v>
      </c>
      <c r="G418" s="215"/>
      <c r="H418" s="217" t="s">
        <v>19</v>
      </c>
      <c r="I418" s="219"/>
      <c r="J418" s="215"/>
      <c r="K418" s="215"/>
      <c r="L418" s="220"/>
      <c r="M418" s="221"/>
      <c r="N418" s="222"/>
      <c r="O418" s="222"/>
      <c r="P418" s="222"/>
      <c r="Q418" s="222"/>
      <c r="R418" s="222"/>
      <c r="S418" s="222"/>
      <c r="T418" s="22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4" t="s">
        <v>133</v>
      </c>
      <c r="AU418" s="224" t="s">
        <v>81</v>
      </c>
      <c r="AV418" s="13" t="s">
        <v>79</v>
      </c>
      <c r="AW418" s="13" t="s">
        <v>33</v>
      </c>
      <c r="AX418" s="13" t="s">
        <v>71</v>
      </c>
      <c r="AY418" s="224" t="s">
        <v>123</v>
      </c>
    </row>
    <row r="419" s="14" customFormat="1">
      <c r="A419" s="14"/>
      <c r="B419" s="225"/>
      <c r="C419" s="226"/>
      <c r="D419" s="216" t="s">
        <v>133</v>
      </c>
      <c r="E419" s="227" t="s">
        <v>19</v>
      </c>
      <c r="F419" s="228" t="s">
        <v>194</v>
      </c>
      <c r="G419" s="226"/>
      <c r="H419" s="229">
        <v>2.6120000000000001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5" t="s">
        <v>133</v>
      </c>
      <c r="AU419" s="235" t="s">
        <v>81</v>
      </c>
      <c r="AV419" s="14" t="s">
        <v>81</v>
      </c>
      <c r="AW419" s="14" t="s">
        <v>33</v>
      </c>
      <c r="AX419" s="14" t="s">
        <v>71</v>
      </c>
      <c r="AY419" s="235" t="s">
        <v>123</v>
      </c>
    </row>
    <row r="420" s="14" customFormat="1">
      <c r="A420" s="14"/>
      <c r="B420" s="225"/>
      <c r="C420" s="226"/>
      <c r="D420" s="216" t="s">
        <v>133</v>
      </c>
      <c r="E420" s="227" t="s">
        <v>19</v>
      </c>
      <c r="F420" s="228" t="s">
        <v>327</v>
      </c>
      <c r="G420" s="226"/>
      <c r="H420" s="229">
        <v>2.0379999999999998</v>
      </c>
      <c r="I420" s="230"/>
      <c r="J420" s="226"/>
      <c r="K420" s="226"/>
      <c r="L420" s="231"/>
      <c r="M420" s="232"/>
      <c r="N420" s="233"/>
      <c r="O420" s="233"/>
      <c r="P420" s="233"/>
      <c r="Q420" s="233"/>
      <c r="R420" s="233"/>
      <c r="S420" s="233"/>
      <c r="T420" s="23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5" t="s">
        <v>133</v>
      </c>
      <c r="AU420" s="235" t="s">
        <v>81</v>
      </c>
      <c r="AV420" s="14" t="s">
        <v>81</v>
      </c>
      <c r="AW420" s="14" t="s">
        <v>33</v>
      </c>
      <c r="AX420" s="14" t="s">
        <v>71</v>
      </c>
      <c r="AY420" s="235" t="s">
        <v>123</v>
      </c>
    </row>
    <row r="421" s="15" customFormat="1">
      <c r="A421" s="15"/>
      <c r="B421" s="236"/>
      <c r="C421" s="237"/>
      <c r="D421" s="216" t="s">
        <v>133</v>
      </c>
      <c r="E421" s="238" t="s">
        <v>19</v>
      </c>
      <c r="F421" s="239" t="s">
        <v>137</v>
      </c>
      <c r="G421" s="237"/>
      <c r="H421" s="240">
        <v>37.963000000000001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46" t="s">
        <v>133</v>
      </c>
      <c r="AU421" s="246" t="s">
        <v>81</v>
      </c>
      <c r="AV421" s="15" t="s">
        <v>131</v>
      </c>
      <c r="AW421" s="15" t="s">
        <v>33</v>
      </c>
      <c r="AX421" s="15" t="s">
        <v>79</v>
      </c>
      <c r="AY421" s="246" t="s">
        <v>123</v>
      </c>
    </row>
    <row r="422" s="12" customFormat="1" ht="22.8" customHeight="1">
      <c r="A422" s="12"/>
      <c r="B422" s="185"/>
      <c r="C422" s="186"/>
      <c r="D422" s="187" t="s">
        <v>70</v>
      </c>
      <c r="E422" s="199" t="s">
        <v>494</v>
      </c>
      <c r="F422" s="199" t="s">
        <v>495</v>
      </c>
      <c r="G422" s="186"/>
      <c r="H422" s="186"/>
      <c r="I422" s="189"/>
      <c r="J422" s="200">
        <f>BK422</f>
        <v>0</v>
      </c>
      <c r="K422" s="186"/>
      <c r="L422" s="191"/>
      <c r="M422" s="192"/>
      <c r="N422" s="193"/>
      <c r="O422" s="193"/>
      <c r="P422" s="194">
        <f>SUM(P423:P435)</f>
        <v>0</v>
      </c>
      <c r="Q422" s="193"/>
      <c r="R422" s="194">
        <f>SUM(R423:R435)</f>
        <v>0.0030000000000000001</v>
      </c>
      <c r="S422" s="193"/>
      <c r="T422" s="195">
        <f>SUM(T423:T435)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96" t="s">
        <v>81</v>
      </c>
      <c r="AT422" s="197" t="s">
        <v>70</v>
      </c>
      <c r="AU422" s="197" t="s">
        <v>79</v>
      </c>
      <c r="AY422" s="196" t="s">
        <v>123</v>
      </c>
      <c r="BK422" s="198">
        <f>SUM(BK423:BK435)</f>
        <v>0</v>
      </c>
    </row>
    <row r="423" s="2" customFormat="1" ht="16.5" customHeight="1">
      <c r="A423" s="39"/>
      <c r="B423" s="40"/>
      <c r="C423" s="201" t="s">
        <v>496</v>
      </c>
      <c r="D423" s="201" t="s">
        <v>126</v>
      </c>
      <c r="E423" s="202" t="s">
        <v>497</v>
      </c>
      <c r="F423" s="203" t="s">
        <v>498</v>
      </c>
      <c r="G423" s="204" t="s">
        <v>140</v>
      </c>
      <c r="H423" s="205">
        <v>3</v>
      </c>
      <c r="I423" s="206"/>
      <c r="J423" s="207">
        <f>ROUND(I423*H423,2)</f>
        <v>0</v>
      </c>
      <c r="K423" s="203" t="s">
        <v>303</v>
      </c>
      <c r="L423" s="45"/>
      <c r="M423" s="208" t="s">
        <v>19</v>
      </c>
      <c r="N423" s="209" t="s">
        <v>42</v>
      </c>
      <c r="O423" s="85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2" t="s">
        <v>229</v>
      </c>
      <c r="AT423" s="212" t="s">
        <v>126</v>
      </c>
      <c r="AU423" s="212" t="s">
        <v>81</v>
      </c>
      <c r="AY423" s="18" t="s">
        <v>123</v>
      </c>
      <c r="BE423" s="213">
        <f>IF(N423="základní",J423,0)</f>
        <v>0</v>
      </c>
      <c r="BF423" s="213">
        <f>IF(N423="snížená",J423,0)</f>
        <v>0</v>
      </c>
      <c r="BG423" s="213">
        <f>IF(N423="zákl. přenesená",J423,0)</f>
        <v>0</v>
      </c>
      <c r="BH423" s="213">
        <f>IF(N423="sníž. přenesená",J423,0)</f>
        <v>0</v>
      </c>
      <c r="BI423" s="213">
        <f>IF(N423="nulová",J423,0)</f>
        <v>0</v>
      </c>
      <c r="BJ423" s="18" t="s">
        <v>79</v>
      </c>
      <c r="BK423" s="213">
        <f>ROUND(I423*H423,2)</f>
        <v>0</v>
      </c>
      <c r="BL423" s="18" t="s">
        <v>229</v>
      </c>
      <c r="BM423" s="212" t="s">
        <v>499</v>
      </c>
    </row>
    <row r="424" s="13" customFormat="1">
      <c r="A424" s="13"/>
      <c r="B424" s="214"/>
      <c r="C424" s="215"/>
      <c r="D424" s="216" t="s">
        <v>133</v>
      </c>
      <c r="E424" s="217" t="s">
        <v>19</v>
      </c>
      <c r="F424" s="218" t="s">
        <v>134</v>
      </c>
      <c r="G424" s="215"/>
      <c r="H424" s="217" t="s">
        <v>19</v>
      </c>
      <c r="I424" s="219"/>
      <c r="J424" s="215"/>
      <c r="K424" s="215"/>
      <c r="L424" s="220"/>
      <c r="M424" s="221"/>
      <c r="N424" s="222"/>
      <c r="O424" s="222"/>
      <c r="P424" s="222"/>
      <c r="Q424" s="222"/>
      <c r="R424" s="222"/>
      <c r="S424" s="222"/>
      <c r="T424" s="22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4" t="s">
        <v>133</v>
      </c>
      <c r="AU424" s="224" t="s">
        <v>81</v>
      </c>
      <c r="AV424" s="13" t="s">
        <v>79</v>
      </c>
      <c r="AW424" s="13" t="s">
        <v>33</v>
      </c>
      <c r="AX424" s="13" t="s">
        <v>71</v>
      </c>
      <c r="AY424" s="224" t="s">
        <v>123</v>
      </c>
    </row>
    <row r="425" s="14" customFormat="1">
      <c r="A425" s="14"/>
      <c r="B425" s="225"/>
      <c r="C425" s="226"/>
      <c r="D425" s="216" t="s">
        <v>133</v>
      </c>
      <c r="E425" s="227" t="s">
        <v>19</v>
      </c>
      <c r="F425" s="228" t="s">
        <v>124</v>
      </c>
      <c r="G425" s="226"/>
      <c r="H425" s="229">
        <v>3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5" t="s">
        <v>133</v>
      </c>
      <c r="AU425" s="235" t="s">
        <v>81</v>
      </c>
      <c r="AV425" s="14" t="s">
        <v>81</v>
      </c>
      <c r="AW425" s="14" t="s">
        <v>33</v>
      </c>
      <c r="AX425" s="14" t="s">
        <v>71</v>
      </c>
      <c r="AY425" s="235" t="s">
        <v>123</v>
      </c>
    </row>
    <row r="426" s="15" customFormat="1">
      <c r="A426" s="15"/>
      <c r="B426" s="236"/>
      <c r="C426" s="237"/>
      <c r="D426" s="216" t="s">
        <v>133</v>
      </c>
      <c r="E426" s="238" t="s">
        <v>19</v>
      </c>
      <c r="F426" s="239" t="s">
        <v>137</v>
      </c>
      <c r="G426" s="237"/>
      <c r="H426" s="240">
        <v>3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46" t="s">
        <v>133</v>
      </c>
      <c r="AU426" s="246" t="s">
        <v>81</v>
      </c>
      <c r="AV426" s="15" t="s">
        <v>131</v>
      </c>
      <c r="AW426" s="15" t="s">
        <v>33</v>
      </c>
      <c r="AX426" s="15" t="s">
        <v>79</v>
      </c>
      <c r="AY426" s="246" t="s">
        <v>123</v>
      </c>
    </row>
    <row r="427" s="2" customFormat="1" ht="16.5" customHeight="1">
      <c r="A427" s="39"/>
      <c r="B427" s="40"/>
      <c r="C427" s="248" t="s">
        <v>500</v>
      </c>
      <c r="D427" s="248" t="s">
        <v>402</v>
      </c>
      <c r="E427" s="249" t="s">
        <v>501</v>
      </c>
      <c r="F427" s="250" t="s">
        <v>502</v>
      </c>
      <c r="G427" s="251" t="s">
        <v>503</v>
      </c>
      <c r="H427" s="252">
        <v>1</v>
      </c>
      <c r="I427" s="253"/>
      <c r="J427" s="254">
        <f>ROUND(I427*H427,2)</f>
        <v>0</v>
      </c>
      <c r="K427" s="250" t="s">
        <v>303</v>
      </c>
      <c r="L427" s="255"/>
      <c r="M427" s="256" t="s">
        <v>19</v>
      </c>
      <c r="N427" s="257" t="s">
        <v>42</v>
      </c>
      <c r="O427" s="85"/>
      <c r="P427" s="210">
        <f>O427*H427</f>
        <v>0</v>
      </c>
      <c r="Q427" s="210">
        <v>0.001</v>
      </c>
      <c r="R427" s="210">
        <f>Q427*H427</f>
        <v>0.001</v>
      </c>
      <c r="S427" s="210">
        <v>0</v>
      </c>
      <c r="T427" s="21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2" t="s">
        <v>322</v>
      </c>
      <c r="AT427" s="212" t="s">
        <v>402</v>
      </c>
      <c r="AU427" s="212" t="s">
        <v>81</v>
      </c>
      <c r="AY427" s="18" t="s">
        <v>123</v>
      </c>
      <c r="BE427" s="213">
        <f>IF(N427="základní",J427,0)</f>
        <v>0</v>
      </c>
      <c r="BF427" s="213">
        <f>IF(N427="snížená",J427,0)</f>
        <v>0</v>
      </c>
      <c r="BG427" s="213">
        <f>IF(N427="zákl. přenesená",J427,0)</f>
        <v>0</v>
      </c>
      <c r="BH427" s="213">
        <f>IF(N427="sníž. přenesená",J427,0)</f>
        <v>0</v>
      </c>
      <c r="BI427" s="213">
        <f>IF(N427="nulová",J427,0)</f>
        <v>0</v>
      </c>
      <c r="BJ427" s="18" t="s">
        <v>79</v>
      </c>
      <c r="BK427" s="213">
        <f>ROUND(I427*H427,2)</f>
        <v>0</v>
      </c>
      <c r="BL427" s="18" t="s">
        <v>229</v>
      </c>
      <c r="BM427" s="212" t="s">
        <v>504</v>
      </c>
    </row>
    <row r="428" s="13" customFormat="1">
      <c r="A428" s="13"/>
      <c r="B428" s="214"/>
      <c r="C428" s="215"/>
      <c r="D428" s="216" t="s">
        <v>133</v>
      </c>
      <c r="E428" s="217" t="s">
        <v>19</v>
      </c>
      <c r="F428" s="218" t="s">
        <v>134</v>
      </c>
      <c r="G428" s="215"/>
      <c r="H428" s="217" t="s">
        <v>19</v>
      </c>
      <c r="I428" s="219"/>
      <c r="J428" s="215"/>
      <c r="K428" s="215"/>
      <c r="L428" s="220"/>
      <c r="M428" s="221"/>
      <c r="N428" s="222"/>
      <c r="O428" s="222"/>
      <c r="P428" s="222"/>
      <c r="Q428" s="222"/>
      <c r="R428" s="222"/>
      <c r="S428" s="222"/>
      <c r="T428" s="22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4" t="s">
        <v>133</v>
      </c>
      <c r="AU428" s="224" t="s">
        <v>81</v>
      </c>
      <c r="AV428" s="13" t="s">
        <v>79</v>
      </c>
      <c r="AW428" s="13" t="s">
        <v>33</v>
      </c>
      <c r="AX428" s="13" t="s">
        <v>71</v>
      </c>
      <c r="AY428" s="224" t="s">
        <v>123</v>
      </c>
    </row>
    <row r="429" s="14" customFormat="1">
      <c r="A429" s="14"/>
      <c r="B429" s="225"/>
      <c r="C429" s="226"/>
      <c r="D429" s="216" t="s">
        <v>133</v>
      </c>
      <c r="E429" s="227" t="s">
        <v>19</v>
      </c>
      <c r="F429" s="228" t="s">
        <v>79</v>
      </c>
      <c r="G429" s="226"/>
      <c r="H429" s="229">
        <v>1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35" t="s">
        <v>133</v>
      </c>
      <c r="AU429" s="235" t="s">
        <v>81</v>
      </c>
      <c r="AV429" s="14" t="s">
        <v>81</v>
      </c>
      <c r="AW429" s="14" t="s">
        <v>33</v>
      </c>
      <c r="AX429" s="14" t="s">
        <v>71</v>
      </c>
      <c r="AY429" s="235" t="s">
        <v>123</v>
      </c>
    </row>
    <row r="430" s="15" customFormat="1">
      <c r="A430" s="15"/>
      <c r="B430" s="236"/>
      <c r="C430" s="237"/>
      <c r="D430" s="216" t="s">
        <v>133</v>
      </c>
      <c r="E430" s="238" t="s">
        <v>19</v>
      </c>
      <c r="F430" s="239" t="s">
        <v>137</v>
      </c>
      <c r="G430" s="237"/>
      <c r="H430" s="240">
        <v>1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46" t="s">
        <v>133</v>
      </c>
      <c r="AU430" s="246" t="s">
        <v>81</v>
      </c>
      <c r="AV430" s="15" t="s">
        <v>131</v>
      </c>
      <c r="AW430" s="15" t="s">
        <v>33</v>
      </c>
      <c r="AX430" s="15" t="s">
        <v>79</v>
      </c>
      <c r="AY430" s="246" t="s">
        <v>123</v>
      </c>
    </row>
    <row r="431" s="2" customFormat="1" ht="16.5" customHeight="1">
      <c r="A431" s="39"/>
      <c r="B431" s="40"/>
      <c r="C431" s="248" t="s">
        <v>505</v>
      </c>
      <c r="D431" s="248" t="s">
        <v>402</v>
      </c>
      <c r="E431" s="249" t="s">
        <v>506</v>
      </c>
      <c r="F431" s="250" t="s">
        <v>507</v>
      </c>
      <c r="G431" s="251" t="s">
        <v>503</v>
      </c>
      <c r="H431" s="252">
        <v>2</v>
      </c>
      <c r="I431" s="253"/>
      <c r="J431" s="254">
        <f>ROUND(I431*H431,2)</f>
        <v>0</v>
      </c>
      <c r="K431" s="250" t="s">
        <v>303</v>
      </c>
      <c r="L431" s="255"/>
      <c r="M431" s="256" t="s">
        <v>19</v>
      </c>
      <c r="N431" s="257" t="s">
        <v>42</v>
      </c>
      <c r="O431" s="85"/>
      <c r="P431" s="210">
        <f>O431*H431</f>
        <v>0</v>
      </c>
      <c r="Q431" s="210">
        <v>0.001</v>
      </c>
      <c r="R431" s="210">
        <f>Q431*H431</f>
        <v>0.002</v>
      </c>
      <c r="S431" s="210">
        <v>0</v>
      </c>
      <c r="T431" s="21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2" t="s">
        <v>322</v>
      </c>
      <c r="AT431" s="212" t="s">
        <v>402</v>
      </c>
      <c r="AU431" s="212" t="s">
        <v>81</v>
      </c>
      <c r="AY431" s="18" t="s">
        <v>123</v>
      </c>
      <c r="BE431" s="213">
        <f>IF(N431="základní",J431,0)</f>
        <v>0</v>
      </c>
      <c r="BF431" s="213">
        <f>IF(N431="snížená",J431,0)</f>
        <v>0</v>
      </c>
      <c r="BG431" s="213">
        <f>IF(N431="zákl. přenesená",J431,0)</f>
        <v>0</v>
      </c>
      <c r="BH431" s="213">
        <f>IF(N431="sníž. přenesená",J431,0)</f>
        <v>0</v>
      </c>
      <c r="BI431" s="213">
        <f>IF(N431="nulová",J431,0)</f>
        <v>0</v>
      </c>
      <c r="BJ431" s="18" t="s">
        <v>79</v>
      </c>
      <c r="BK431" s="213">
        <f>ROUND(I431*H431,2)</f>
        <v>0</v>
      </c>
      <c r="BL431" s="18" t="s">
        <v>229</v>
      </c>
      <c r="BM431" s="212" t="s">
        <v>508</v>
      </c>
    </row>
    <row r="432" s="13" customFormat="1">
      <c r="A432" s="13"/>
      <c r="B432" s="214"/>
      <c r="C432" s="215"/>
      <c r="D432" s="216" t="s">
        <v>133</v>
      </c>
      <c r="E432" s="217" t="s">
        <v>19</v>
      </c>
      <c r="F432" s="218" t="s">
        <v>134</v>
      </c>
      <c r="G432" s="215"/>
      <c r="H432" s="217" t="s">
        <v>19</v>
      </c>
      <c r="I432" s="219"/>
      <c r="J432" s="215"/>
      <c r="K432" s="215"/>
      <c r="L432" s="220"/>
      <c r="M432" s="221"/>
      <c r="N432" s="222"/>
      <c r="O432" s="222"/>
      <c r="P432" s="222"/>
      <c r="Q432" s="222"/>
      <c r="R432" s="222"/>
      <c r="S432" s="222"/>
      <c r="T432" s="22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4" t="s">
        <v>133</v>
      </c>
      <c r="AU432" s="224" t="s">
        <v>81</v>
      </c>
      <c r="AV432" s="13" t="s">
        <v>79</v>
      </c>
      <c r="AW432" s="13" t="s">
        <v>33</v>
      </c>
      <c r="AX432" s="13" t="s">
        <v>71</v>
      </c>
      <c r="AY432" s="224" t="s">
        <v>123</v>
      </c>
    </row>
    <row r="433" s="14" customFormat="1">
      <c r="A433" s="14"/>
      <c r="B433" s="225"/>
      <c r="C433" s="226"/>
      <c r="D433" s="216" t="s">
        <v>133</v>
      </c>
      <c r="E433" s="227" t="s">
        <v>19</v>
      </c>
      <c r="F433" s="228" t="s">
        <v>81</v>
      </c>
      <c r="G433" s="226"/>
      <c r="H433" s="229">
        <v>2</v>
      </c>
      <c r="I433" s="230"/>
      <c r="J433" s="226"/>
      <c r="K433" s="226"/>
      <c r="L433" s="231"/>
      <c r="M433" s="232"/>
      <c r="N433" s="233"/>
      <c r="O433" s="233"/>
      <c r="P433" s="233"/>
      <c r="Q433" s="233"/>
      <c r="R433" s="233"/>
      <c r="S433" s="233"/>
      <c r="T433" s="23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5" t="s">
        <v>133</v>
      </c>
      <c r="AU433" s="235" t="s">
        <v>81</v>
      </c>
      <c r="AV433" s="14" t="s">
        <v>81</v>
      </c>
      <c r="AW433" s="14" t="s">
        <v>33</v>
      </c>
      <c r="AX433" s="14" t="s">
        <v>71</v>
      </c>
      <c r="AY433" s="235" t="s">
        <v>123</v>
      </c>
    </row>
    <row r="434" s="15" customFormat="1">
      <c r="A434" s="15"/>
      <c r="B434" s="236"/>
      <c r="C434" s="237"/>
      <c r="D434" s="216" t="s">
        <v>133</v>
      </c>
      <c r="E434" s="238" t="s">
        <v>19</v>
      </c>
      <c r="F434" s="239" t="s">
        <v>137</v>
      </c>
      <c r="G434" s="237"/>
      <c r="H434" s="240">
        <v>2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46" t="s">
        <v>133</v>
      </c>
      <c r="AU434" s="246" t="s">
        <v>81</v>
      </c>
      <c r="AV434" s="15" t="s">
        <v>131</v>
      </c>
      <c r="AW434" s="15" t="s">
        <v>33</v>
      </c>
      <c r="AX434" s="15" t="s">
        <v>79</v>
      </c>
      <c r="AY434" s="246" t="s">
        <v>123</v>
      </c>
    </row>
    <row r="435" s="2" customFormat="1">
      <c r="A435" s="39"/>
      <c r="B435" s="40"/>
      <c r="C435" s="201" t="s">
        <v>509</v>
      </c>
      <c r="D435" s="201" t="s">
        <v>126</v>
      </c>
      <c r="E435" s="202" t="s">
        <v>510</v>
      </c>
      <c r="F435" s="203" t="s">
        <v>511</v>
      </c>
      <c r="G435" s="204" t="s">
        <v>339</v>
      </c>
      <c r="H435" s="247"/>
      <c r="I435" s="206"/>
      <c r="J435" s="207">
        <f>ROUND(I435*H435,2)</f>
        <v>0</v>
      </c>
      <c r="K435" s="203" t="s">
        <v>130</v>
      </c>
      <c r="L435" s="45"/>
      <c r="M435" s="208" t="s">
        <v>19</v>
      </c>
      <c r="N435" s="209" t="s">
        <v>42</v>
      </c>
      <c r="O435" s="85"/>
      <c r="P435" s="210">
        <f>O435*H435</f>
        <v>0</v>
      </c>
      <c r="Q435" s="210">
        <v>0</v>
      </c>
      <c r="R435" s="210">
        <f>Q435*H435</f>
        <v>0</v>
      </c>
      <c r="S435" s="210">
        <v>0</v>
      </c>
      <c r="T435" s="21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2" t="s">
        <v>229</v>
      </c>
      <c r="AT435" s="212" t="s">
        <v>126</v>
      </c>
      <c r="AU435" s="212" t="s">
        <v>81</v>
      </c>
      <c r="AY435" s="18" t="s">
        <v>123</v>
      </c>
      <c r="BE435" s="213">
        <f>IF(N435="základní",J435,0)</f>
        <v>0</v>
      </c>
      <c r="BF435" s="213">
        <f>IF(N435="snížená",J435,0)</f>
        <v>0</v>
      </c>
      <c r="BG435" s="213">
        <f>IF(N435="zákl. přenesená",J435,0)</f>
        <v>0</v>
      </c>
      <c r="BH435" s="213">
        <f>IF(N435="sníž. přenesená",J435,0)</f>
        <v>0</v>
      </c>
      <c r="BI435" s="213">
        <f>IF(N435="nulová",J435,0)</f>
        <v>0</v>
      </c>
      <c r="BJ435" s="18" t="s">
        <v>79</v>
      </c>
      <c r="BK435" s="213">
        <f>ROUND(I435*H435,2)</f>
        <v>0</v>
      </c>
      <c r="BL435" s="18" t="s">
        <v>229</v>
      </c>
      <c r="BM435" s="212" t="s">
        <v>512</v>
      </c>
    </row>
    <row r="436" s="12" customFormat="1" ht="25.92" customHeight="1">
      <c r="A436" s="12"/>
      <c r="B436" s="185"/>
      <c r="C436" s="186"/>
      <c r="D436" s="187" t="s">
        <v>70</v>
      </c>
      <c r="E436" s="188" t="s">
        <v>513</v>
      </c>
      <c r="F436" s="188" t="s">
        <v>514</v>
      </c>
      <c r="G436" s="186"/>
      <c r="H436" s="186"/>
      <c r="I436" s="189"/>
      <c r="J436" s="190">
        <f>BK436</f>
        <v>0</v>
      </c>
      <c r="K436" s="186"/>
      <c r="L436" s="191"/>
      <c r="M436" s="192"/>
      <c r="N436" s="193"/>
      <c r="O436" s="193"/>
      <c r="P436" s="194">
        <f>SUM(P437:P439)</f>
        <v>0</v>
      </c>
      <c r="Q436" s="193"/>
      <c r="R436" s="194">
        <f>SUM(R437:R439)</f>
        <v>0</v>
      </c>
      <c r="S436" s="193"/>
      <c r="T436" s="195">
        <f>SUM(T437:T439)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196" t="s">
        <v>131</v>
      </c>
      <c r="AT436" s="197" t="s">
        <v>70</v>
      </c>
      <c r="AU436" s="197" t="s">
        <v>71</v>
      </c>
      <c r="AY436" s="196" t="s">
        <v>123</v>
      </c>
      <c r="BK436" s="198">
        <f>SUM(BK437:BK439)</f>
        <v>0</v>
      </c>
    </row>
    <row r="437" s="2" customFormat="1" ht="16.5" customHeight="1">
      <c r="A437" s="39"/>
      <c r="B437" s="40"/>
      <c r="C437" s="201" t="s">
        <v>515</v>
      </c>
      <c r="D437" s="201" t="s">
        <v>126</v>
      </c>
      <c r="E437" s="202" t="s">
        <v>516</v>
      </c>
      <c r="F437" s="203" t="s">
        <v>517</v>
      </c>
      <c r="G437" s="204" t="s">
        <v>308</v>
      </c>
      <c r="H437" s="205">
        <v>1</v>
      </c>
      <c r="I437" s="206"/>
      <c r="J437" s="207">
        <f>ROUND(I437*H437,2)</f>
        <v>0</v>
      </c>
      <c r="K437" s="203" t="s">
        <v>303</v>
      </c>
      <c r="L437" s="45"/>
      <c r="M437" s="208" t="s">
        <v>19</v>
      </c>
      <c r="N437" s="209" t="s">
        <v>42</v>
      </c>
      <c r="O437" s="85"/>
      <c r="P437" s="210">
        <f>O437*H437</f>
        <v>0</v>
      </c>
      <c r="Q437" s="210">
        <v>0</v>
      </c>
      <c r="R437" s="210">
        <f>Q437*H437</f>
        <v>0</v>
      </c>
      <c r="S437" s="210">
        <v>0</v>
      </c>
      <c r="T437" s="21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2" t="s">
        <v>518</v>
      </c>
      <c r="AT437" s="212" t="s">
        <v>126</v>
      </c>
      <c r="AU437" s="212" t="s">
        <v>79</v>
      </c>
      <c r="AY437" s="18" t="s">
        <v>123</v>
      </c>
      <c r="BE437" s="213">
        <f>IF(N437="základní",J437,0)</f>
        <v>0</v>
      </c>
      <c r="BF437" s="213">
        <f>IF(N437="snížená",J437,0)</f>
        <v>0</v>
      </c>
      <c r="BG437" s="213">
        <f>IF(N437="zákl. přenesená",J437,0)</f>
        <v>0</v>
      </c>
      <c r="BH437" s="213">
        <f>IF(N437="sníž. přenesená",J437,0)</f>
        <v>0</v>
      </c>
      <c r="BI437" s="213">
        <f>IF(N437="nulová",J437,0)</f>
        <v>0</v>
      </c>
      <c r="BJ437" s="18" t="s">
        <v>79</v>
      </c>
      <c r="BK437" s="213">
        <f>ROUND(I437*H437,2)</f>
        <v>0</v>
      </c>
      <c r="BL437" s="18" t="s">
        <v>518</v>
      </c>
      <c r="BM437" s="212" t="s">
        <v>519</v>
      </c>
    </row>
    <row r="438" s="14" customFormat="1">
      <c r="A438" s="14"/>
      <c r="B438" s="225"/>
      <c r="C438" s="226"/>
      <c r="D438" s="216" t="s">
        <v>133</v>
      </c>
      <c r="E438" s="227" t="s">
        <v>19</v>
      </c>
      <c r="F438" s="228" t="s">
        <v>79</v>
      </c>
      <c r="G438" s="226"/>
      <c r="H438" s="229">
        <v>1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5" t="s">
        <v>133</v>
      </c>
      <c r="AU438" s="235" t="s">
        <v>79</v>
      </c>
      <c r="AV438" s="14" t="s">
        <v>81</v>
      </c>
      <c r="AW438" s="14" t="s">
        <v>33</v>
      </c>
      <c r="AX438" s="14" t="s">
        <v>71</v>
      </c>
      <c r="AY438" s="235" t="s">
        <v>123</v>
      </c>
    </row>
    <row r="439" s="15" customFormat="1">
      <c r="A439" s="15"/>
      <c r="B439" s="236"/>
      <c r="C439" s="237"/>
      <c r="D439" s="216" t="s">
        <v>133</v>
      </c>
      <c r="E439" s="238" t="s">
        <v>19</v>
      </c>
      <c r="F439" s="239" t="s">
        <v>137</v>
      </c>
      <c r="G439" s="237"/>
      <c r="H439" s="240">
        <v>1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46" t="s">
        <v>133</v>
      </c>
      <c r="AU439" s="246" t="s">
        <v>79</v>
      </c>
      <c r="AV439" s="15" t="s">
        <v>131</v>
      </c>
      <c r="AW439" s="15" t="s">
        <v>33</v>
      </c>
      <c r="AX439" s="15" t="s">
        <v>79</v>
      </c>
      <c r="AY439" s="246" t="s">
        <v>123</v>
      </c>
    </row>
    <row r="440" s="12" customFormat="1" ht="25.92" customHeight="1">
      <c r="A440" s="12"/>
      <c r="B440" s="185"/>
      <c r="C440" s="186"/>
      <c r="D440" s="187" t="s">
        <v>70</v>
      </c>
      <c r="E440" s="188" t="s">
        <v>520</v>
      </c>
      <c r="F440" s="188" t="s">
        <v>521</v>
      </c>
      <c r="G440" s="186"/>
      <c r="H440" s="186"/>
      <c r="I440" s="189"/>
      <c r="J440" s="190">
        <f>BK440</f>
        <v>0</v>
      </c>
      <c r="K440" s="186"/>
      <c r="L440" s="191"/>
      <c r="M440" s="192"/>
      <c r="N440" s="193"/>
      <c r="O440" s="193"/>
      <c r="P440" s="194">
        <f>P441</f>
        <v>0</v>
      </c>
      <c r="Q440" s="193"/>
      <c r="R440" s="194">
        <f>R441</f>
        <v>0</v>
      </c>
      <c r="S440" s="193"/>
      <c r="T440" s="195">
        <f>T441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196" t="s">
        <v>154</v>
      </c>
      <c r="AT440" s="197" t="s">
        <v>70</v>
      </c>
      <c r="AU440" s="197" t="s">
        <v>71</v>
      </c>
      <c r="AY440" s="196" t="s">
        <v>123</v>
      </c>
      <c r="BK440" s="198">
        <f>BK441</f>
        <v>0</v>
      </c>
    </row>
    <row r="441" s="2" customFormat="1" ht="16.5" customHeight="1">
      <c r="A441" s="39"/>
      <c r="B441" s="40"/>
      <c r="C441" s="201" t="s">
        <v>522</v>
      </c>
      <c r="D441" s="201" t="s">
        <v>126</v>
      </c>
      <c r="E441" s="202" t="s">
        <v>523</v>
      </c>
      <c r="F441" s="203" t="s">
        <v>524</v>
      </c>
      <c r="G441" s="204" t="s">
        <v>339</v>
      </c>
      <c r="H441" s="247"/>
      <c r="I441" s="206"/>
      <c r="J441" s="207">
        <f>ROUND(I441*H441,2)</f>
        <v>0</v>
      </c>
      <c r="K441" s="203" t="s">
        <v>19</v>
      </c>
      <c r="L441" s="45"/>
      <c r="M441" s="258" t="s">
        <v>19</v>
      </c>
      <c r="N441" s="259" t="s">
        <v>42</v>
      </c>
      <c r="O441" s="260"/>
      <c r="P441" s="261">
        <f>O441*H441</f>
        <v>0</v>
      </c>
      <c r="Q441" s="261">
        <v>0</v>
      </c>
      <c r="R441" s="261">
        <f>Q441*H441</f>
        <v>0</v>
      </c>
      <c r="S441" s="261">
        <v>0</v>
      </c>
      <c r="T441" s="262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2" t="s">
        <v>131</v>
      </c>
      <c r="AT441" s="212" t="s">
        <v>126</v>
      </c>
      <c r="AU441" s="212" t="s">
        <v>79</v>
      </c>
      <c r="AY441" s="18" t="s">
        <v>123</v>
      </c>
      <c r="BE441" s="213">
        <f>IF(N441="základní",J441,0)</f>
        <v>0</v>
      </c>
      <c r="BF441" s="213">
        <f>IF(N441="snížená",J441,0)</f>
        <v>0</v>
      </c>
      <c r="BG441" s="213">
        <f>IF(N441="zákl. přenesená",J441,0)</f>
        <v>0</v>
      </c>
      <c r="BH441" s="213">
        <f>IF(N441="sníž. přenesená",J441,0)</f>
        <v>0</v>
      </c>
      <c r="BI441" s="213">
        <f>IF(N441="nulová",J441,0)</f>
        <v>0</v>
      </c>
      <c r="BJ441" s="18" t="s">
        <v>79</v>
      </c>
      <c r="BK441" s="213">
        <f>ROUND(I441*H441,2)</f>
        <v>0</v>
      </c>
      <c r="BL441" s="18" t="s">
        <v>131</v>
      </c>
      <c r="BM441" s="212" t="s">
        <v>525</v>
      </c>
    </row>
    <row r="442" s="2" customFormat="1" ht="6.96" customHeight="1">
      <c r="A442" s="39"/>
      <c r="B442" s="60"/>
      <c r="C442" s="61"/>
      <c r="D442" s="61"/>
      <c r="E442" s="61"/>
      <c r="F442" s="61"/>
      <c r="G442" s="61"/>
      <c r="H442" s="61"/>
      <c r="I442" s="61"/>
      <c r="J442" s="61"/>
      <c r="K442" s="61"/>
      <c r="L442" s="45"/>
      <c r="M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</sheetData>
  <sheetProtection sheet="1" autoFilter="0" formatColumns="0" formatRows="0" objects="1" scenarios="1" spinCount="100000" saltValue="s888lZaMSy4fE6kN7xBiU4uC1rjRWU3znPnF8aJcvaXSrmfLlmUtd4UIs5XHG/aph1u/ULOcPZoIkqBfD9MPiA==" hashValue="bq0XeavIsxrnNJ8aa67wc9WjSeLTD6IIoH8nuTZeLUNAb8+rwuuw6Wj5kT5pOZUjy2jqwVFLCAU5qZ9MTtYUfw==" algorithmName="SHA-512" password="CC35"/>
  <autoFilter ref="C97:K441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6" customFormat="1" ht="45" customHeight="1">
      <c r="B3" s="267"/>
      <c r="C3" s="268" t="s">
        <v>526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527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528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529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530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531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532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533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534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535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536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78</v>
      </c>
      <c r="F18" s="274" t="s">
        <v>537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538</v>
      </c>
      <c r="F19" s="274" t="s">
        <v>539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540</v>
      </c>
      <c r="F20" s="274" t="s">
        <v>541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542</v>
      </c>
      <c r="F21" s="274" t="s">
        <v>543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513</v>
      </c>
      <c r="F22" s="274" t="s">
        <v>514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544</v>
      </c>
      <c r="F23" s="274" t="s">
        <v>545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546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547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548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549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550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551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552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553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554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109</v>
      </c>
      <c r="F36" s="274"/>
      <c r="G36" s="274" t="s">
        <v>555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556</v>
      </c>
      <c r="F37" s="274"/>
      <c r="G37" s="274" t="s">
        <v>557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52</v>
      </c>
      <c r="F38" s="274"/>
      <c r="G38" s="274" t="s">
        <v>558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53</v>
      </c>
      <c r="F39" s="274"/>
      <c r="G39" s="274" t="s">
        <v>559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110</v>
      </c>
      <c r="F40" s="274"/>
      <c r="G40" s="274" t="s">
        <v>560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111</v>
      </c>
      <c r="F41" s="274"/>
      <c r="G41" s="274" t="s">
        <v>561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562</v>
      </c>
      <c r="F42" s="274"/>
      <c r="G42" s="274" t="s">
        <v>563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564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565</v>
      </c>
      <c r="F44" s="274"/>
      <c r="G44" s="274" t="s">
        <v>566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113</v>
      </c>
      <c r="F45" s="274"/>
      <c r="G45" s="274" t="s">
        <v>567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568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569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570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571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572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573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574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575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576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577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578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579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580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581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582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583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584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585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586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587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588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589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590</v>
      </c>
      <c r="D76" s="292"/>
      <c r="E76" s="292"/>
      <c r="F76" s="292" t="s">
        <v>591</v>
      </c>
      <c r="G76" s="293"/>
      <c r="H76" s="292" t="s">
        <v>53</v>
      </c>
      <c r="I76" s="292" t="s">
        <v>56</v>
      </c>
      <c r="J76" s="292" t="s">
        <v>592</v>
      </c>
      <c r="K76" s="291"/>
    </row>
    <row r="77" s="1" customFormat="1" ht="17.25" customHeight="1">
      <c r="B77" s="289"/>
      <c r="C77" s="294" t="s">
        <v>593</v>
      </c>
      <c r="D77" s="294"/>
      <c r="E77" s="294"/>
      <c r="F77" s="295" t="s">
        <v>594</v>
      </c>
      <c r="G77" s="296"/>
      <c r="H77" s="294"/>
      <c r="I77" s="294"/>
      <c r="J77" s="294" t="s">
        <v>595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52</v>
      </c>
      <c r="D79" s="299"/>
      <c r="E79" s="299"/>
      <c r="F79" s="300" t="s">
        <v>596</v>
      </c>
      <c r="G79" s="301"/>
      <c r="H79" s="277" t="s">
        <v>597</v>
      </c>
      <c r="I79" s="277" t="s">
        <v>598</v>
      </c>
      <c r="J79" s="277">
        <v>20</v>
      </c>
      <c r="K79" s="291"/>
    </row>
    <row r="80" s="1" customFormat="1" ht="15" customHeight="1">
      <c r="B80" s="289"/>
      <c r="C80" s="277" t="s">
        <v>599</v>
      </c>
      <c r="D80" s="277"/>
      <c r="E80" s="277"/>
      <c r="F80" s="300" t="s">
        <v>596</v>
      </c>
      <c r="G80" s="301"/>
      <c r="H80" s="277" t="s">
        <v>600</v>
      </c>
      <c r="I80" s="277" t="s">
        <v>598</v>
      </c>
      <c r="J80" s="277">
        <v>120</v>
      </c>
      <c r="K80" s="291"/>
    </row>
    <row r="81" s="1" customFormat="1" ht="15" customHeight="1">
      <c r="B81" s="302"/>
      <c r="C81" s="277" t="s">
        <v>601</v>
      </c>
      <c r="D81" s="277"/>
      <c r="E81" s="277"/>
      <c r="F81" s="300" t="s">
        <v>602</v>
      </c>
      <c r="G81" s="301"/>
      <c r="H81" s="277" t="s">
        <v>603</v>
      </c>
      <c r="I81" s="277" t="s">
        <v>598</v>
      </c>
      <c r="J81" s="277">
        <v>50</v>
      </c>
      <c r="K81" s="291"/>
    </row>
    <row r="82" s="1" customFormat="1" ht="15" customHeight="1">
      <c r="B82" s="302"/>
      <c r="C82" s="277" t="s">
        <v>604</v>
      </c>
      <c r="D82" s="277"/>
      <c r="E82" s="277"/>
      <c r="F82" s="300" t="s">
        <v>596</v>
      </c>
      <c r="G82" s="301"/>
      <c r="H82" s="277" t="s">
        <v>605</v>
      </c>
      <c r="I82" s="277" t="s">
        <v>606</v>
      </c>
      <c r="J82" s="277"/>
      <c r="K82" s="291"/>
    </row>
    <row r="83" s="1" customFormat="1" ht="15" customHeight="1">
      <c r="B83" s="302"/>
      <c r="C83" s="303" t="s">
        <v>607</v>
      </c>
      <c r="D83" s="303"/>
      <c r="E83" s="303"/>
      <c r="F83" s="304" t="s">
        <v>602</v>
      </c>
      <c r="G83" s="303"/>
      <c r="H83" s="303" t="s">
        <v>608</v>
      </c>
      <c r="I83" s="303" t="s">
        <v>598</v>
      </c>
      <c r="J83" s="303">
        <v>15</v>
      </c>
      <c r="K83" s="291"/>
    </row>
    <row r="84" s="1" customFormat="1" ht="15" customHeight="1">
      <c r="B84" s="302"/>
      <c r="C84" s="303" t="s">
        <v>609</v>
      </c>
      <c r="D84" s="303"/>
      <c r="E84" s="303"/>
      <c r="F84" s="304" t="s">
        <v>602</v>
      </c>
      <c r="G84" s="303"/>
      <c r="H84" s="303" t="s">
        <v>610</v>
      </c>
      <c r="I84" s="303" t="s">
        <v>598</v>
      </c>
      <c r="J84" s="303">
        <v>15</v>
      </c>
      <c r="K84" s="291"/>
    </row>
    <row r="85" s="1" customFormat="1" ht="15" customHeight="1">
      <c r="B85" s="302"/>
      <c r="C85" s="303" t="s">
        <v>611</v>
      </c>
      <c r="D85" s="303"/>
      <c r="E85" s="303"/>
      <c r="F85" s="304" t="s">
        <v>602</v>
      </c>
      <c r="G85" s="303"/>
      <c r="H85" s="303" t="s">
        <v>612</v>
      </c>
      <c r="I85" s="303" t="s">
        <v>598</v>
      </c>
      <c r="J85" s="303">
        <v>20</v>
      </c>
      <c r="K85" s="291"/>
    </row>
    <row r="86" s="1" customFormat="1" ht="15" customHeight="1">
      <c r="B86" s="302"/>
      <c r="C86" s="303" t="s">
        <v>613</v>
      </c>
      <c r="D86" s="303"/>
      <c r="E86" s="303"/>
      <c r="F86" s="304" t="s">
        <v>602</v>
      </c>
      <c r="G86" s="303"/>
      <c r="H86" s="303" t="s">
        <v>614</v>
      </c>
      <c r="I86" s="303" t="s">
        <v>598</v>
      </c>
      <c r="J86" s="303">
        <v>20</v>
      </c>
      <c r="K86" s="291"/>
    </row>
    <row r="87" s="1" customFormat="1" ht="15" customHeight="1">
      <c r="B87" s="302"/>
      <c r="C87" s="277" t="s">
        <v>615</v>
      </c>
      <c r="D87" s="277"/>
      <c r="E87" s="277"/>
      <c r="F87" s="300" t="s">
        <v>602</v>
      </c>
      <c r="G87" s="301"/>
      <c r="H87" s="277" t="s">
        <v>616</v>
      </c>
      <c r="I87" s="277" t="s">
        <v>598</v>
      </c>
      <c r="J87" s="277">
        <v>50</v>
      </c>
      <c r="K87" s="291"/>
    </row>
    <row r="88" s="1" customFormat="1" ht="15" customHeight="1">
      <c r="B88" s="302"/>
      <c r="C88" s="277" t="s">
        <v>617</v>
      </c>
      <c r="D88" s="277"/>
      <c r="E88" s="277"/>
      <c r="F88" s="300" t="s">
        <v>602</v>
      </c>
      <c r="G88" s="301"/>
      <c r="H88" s="277" t="s">
        <v>618</v>
      </c>
      <c r="I88" s="277" t="s">
        <v>598</v>
      </c>
      <c r="J88" s="277">
        <v>20</v>
      </c>
      <c r="K88" s="291"/>
    </row>
    <row r="89" s="1" customFormat="1" ht="15" customHeight="1">
      <c r="B89" s="302"/>
      <c r="C89" s="277" t="s">
        <v>619</v>
      </c>
      <c r="D89" s="277"/>
      <c r="E89" s="277"/>
      <c r="F89" s="300" t="s">
        <v>602</v>
      </c>
      <c r="G89" s="301"/>
      <c r="H89" s="277" t="s">
        <v>620</v>
      </c>
      <c r="I89" s="277" t="s">
        <v>598</v>
      </c>
      <c r="J89" s="277">
        <v>20</v>
      </c>
      <c r="K89" s="291"/>
    </row>
    <row r="90" s="1" customFormat="1" ht="15" customHeight="1">
      <c r="B90" s="302"/>
      <c r="C90" s="277" t="s">
        <v>621</v>
      </c>
      <c r="D90" s="277"/>
      <c r="E90" s="277"/>
      <c r="F90" s="300" t="s">
        <v>602</v>
      </c>
      <c r="G90" s="301"/>
      <c r="H90" s="277" t="s">
        <v>622</v>
      </c>
      <c r="I90" s="277" t="s">
        <v>598</v>
      </c>
      <c r="J90" s="277">
        <v>50</v>
      </c>
      <c r="K90" s="291"/>
    </row>
    <row r="91" s="1" customFormat="1" ht="15" customHeight="1">
      <c r="B91" s="302"/>
      <c r="C91" s="277" t="s">
        <v>623</v>
      </c>
      <c r="D91" s="277"/>
      <c r="E91" s="277"/>
      <c r="F91" s="300" t="s">
        <v>602</v>
      </c>
      <c r="G91" s="301"/>
      <c r="H91" s="277" t="s">
        <v>623</v>
      </c>
      <c r="I91" s="277" t="s">
        <v>598</v>
      </c>
      <c r="J91" s="277">
        <v>50</v>
      </c>
      <c r="K91" s="291"/>
    </row>
    <row r="92" s="1" customFormat="1" ht="15" customHeight="1">
      <c r="B92" s="302"/>
      <c r="C92" s="277" t="s">
        <v>624</v>
      </c>
      <c r="D92" s="277"/>
      <c r="E92" s="277"/>
      <c r="F92" s="300" t="s">
        <v>602</v>
      </c>
      <c r="G92" s="301"/>
      <c r="H92" s="277" t="s">
        <v>625</v>
      </c>
      <c r="I92" s="277" t="s">
        <v>598</v>
      </c>
      <c r="J92" s="277">
        <v>255</v>
      </c>
      <c r="K92" s="291"/>
    </row>
    <row r="93" s="1" customFormat="1" ht="15" customHeight="1">
      <c r="B93" s="302"/>
      <c r="C93" s="277" t="s">
        <v>626</v>
      </c>
      <c r="D93" s="277"/>
      <c r="E93" s="277"/>
      <c r="F93" s="300" t="s">
        <v>596</v>
      </c>
      <c r="G93" s="301"/>
      <c r="H93" s="277" t="s">
        <v>627</v>
      </c>
      <c r="I93" s="277" t="s">
        <v>628</v>
      </c>
      <c r="J93" s="277"/>
      <c r="K93" s="291"/>
    </row>
    <row r="94" s="1" customFormat="1" ht="15" customHeight="1">
      <c r="B94" s="302"/>
      <c r="C94" s="277" t="s">
        <v>629</v>
      </c>
      <c r="D94" s="277"/>
      <c r="E94" s="277"/>
      <c r="F94" s="300" t="s">
        <v>596</v>
      </c>
      <c r="G94" s="301"/>
      <c r="H94" s="277" t="s">
        <v>630</v>
      </c>
      <c r="I94" s="277" t="s">
        <v>631</v>
      </c>
      <c r="J94" s="277"/>
      <c r="K94" s="291"/>
    </row>
    <row r="95" s="1" customFormat="1" ht="15" customHeight="1">
      <c r="B95" s="302"/>
      <c r="C95" s="277" t="s">
        <v>632</v>
      </c>
      <c r="D95" s="277"/>
      <c r="E95" s="277"/>
      <c r="F95" s="300" t="s">
        <v>596</v>
      </c>
      <c r="G95" s="301"/>
      <c r="H95" s="277" t="s">
        <v>632</v>
      </c>
      <c r="I95" s="277" t="s">
        <v>631</v>
      </c>
      <c r="J95" s="277"/>
      <c r="K95" s="291"/>
    </row>
    <row r="96" s="1" customFormat="1" ht="15" customHeight="1">
      <c r="B96" s="302"/>
      <c r="C96" s="277" t="s">
        <v>37</v>
      </c>
      <c r="D96" s="277"/>
      <c r="E96" s="277"/>
      <c r="F96" s="300" t="s">
        <v>596</v>
      </c>
      <c r="G96" s="301"/>
      <c r="H96" s="277" t="s">
        <v>633</v>
      </c>
      <c r="I96" s="277" t="s">
        <v>631</v>
      </c>
      <c r="J96" s="277"/>
      <c r="K96" s="291"/>
    </row>
    <row r="97" s="1" customFormat="1" ht="15" customHeight="1">
      <c r="B97" s="302"/>
      <c r="C97" s="277" t="s">
        <v>47</v>
      </c>
      <c r="D97" s="277"/>
      <c r="E97" s="277"/>
      <c r="F97" s="300" t="s">
        <v>596</v>
      </c>
      <c r="G97" s="301"/>
      <c r="H97" s="277" t="s">
        <v>634</v>
      </c>
      <c r="I97" s="277" t="s">
        <v>631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635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590</v>
      </c>
      <c r="D103" s="292"/>
      <c r="E103" s="292"/>
      <c r="F103" s="292" t="s">
        <v>591</v>
      </c>
      <c r="G103" s="293"/>
      <c r="H103" s="292" t="s">
        <v>53</v>
      </c>
      <c r="I103" s="292" t="s">
        <v>56</v>
      </c>
      <c r="J103" s="292" t="s">
        <v>592</v>
      </c>
      <c r="K103" s="291"/>
    </row>
    <row r="104" s="1" customFormat="1" ht="17.25" customHeight="1">
      <c r="B104" s="289"/>
      <c r="C104" s="294" t="s">
        <v>593</v>
      </c>
      <c r="D104" s="294"/>
      <c r="E104" s="294"/>
      <c r="F104" s="295" t="s">
        <v>594</v>
      </c>
      <c r="G104" s="296"/>
      <c r="H104" s="294"/>
      <c r="I104" s="294"/>
      <c r="J104" s="294" t="s">
        <v>595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52</v>
      </c>
      <c r="D106" s="299"/>
      <c r="E106" s="299"/>
      <c r="F106" s="300" t="s">
        <v>596</v>
      </c>
      <c r="G106" s="277"/>
      <c r="H106" s="277" t="s">
        <v>636</v>
      </c>
      <c r="I106" s="277" t="s">
        <v>598</v>
      </c>
      <c r="J106" s="277">
        <v>20</v>
      </c>
      <c r="K106" s="291"/>
    </row>
    <row r="107" s="1" customFormat="1" ht="15" customHeight="1">
      <c r="B107" s="289"/>
      <c r="C107" s="277" t="s">
        <v>599</v>
      </c>
      <c r="D107" s="277"/>
      <c r="E107" s="277"/>
      <c r="F107" s="300" t="s">
        <v>596</v>
      </c>
      <c r="G107" s="277"/>
      <c r="H107" s="277" t="s">
        <v>636</v>
      </c>
      <c r="I107" s="277" t="s">
        <v>598</v>
      </c>
      <c r="J107" s="277">
        <v>120</v>
      </c>
      <c r="K107" s="291"/>
    </row>
    <row r="108" s="1" customFormat="1" ht="15" customHeight="1">
      <c r="B108" s="302"/>
      <c r="C108" s="277" t="s">
        <v>601</v>
      </c>
      <c r="D108" s="277"/>
      <c r="E108" s="277"/>
      <c r="F108" s="300" t="s">
        <v>602</v>
      </c>
      <c r="G108" s="277"/>
      <c r="H108" s="277" t="s">
        <v>636</v>
      </c>
      <c r="I108" s="277" t="s">
        <v>598</v>
      </c>
      <c r="J108" s="277">
        <v>50</v>
      </c>
      <c r="K108" s="291"/>
    </row>
    <row r="109" s="1" customFormat="1" ht="15" customHeight="1">
      <c r="B109" s="302"/>
      <c r="C109" s="277" t="s">
        <v>604</v>
      </c>
      <c r="D109" s="277"/>
      <c r="E109" s="277"/>
      <c r="F109" s="300" t="s">
        <v>596</v>
      </c>
      <c r="G109" s="277"/>
      <c r="H109" s="277" t="s">
        <v>636</v>
      </c>
      <c r="I109" s="277" t="s">
        <v>606</v>
      </c>
      <c r="J109" s="277"/>
      <c r="K109" s="291"/>
    </row>
    <row r="110" s="1" customFormat="1" ht="15" customHeight="1">
      <c r="B110" s="302"/>
      <c r="C110" s="277" t="s">
        <v>615</v>
      </c>
      <c r="D110" s="277"/>
      <c r="E110" s="277"/>
      <c r="F110" s="300" t="s">
        <v>602</v>
      </c>
      <c r="G110" s="277"/>
      <c r="H110" s="277" t="s">
        <v>636</v>
      </c>
      <c r="I110" s="277" t="s">
        <v>598</v>
      </c>
      <c r="J110" s="277">
        <v>50</v>
      </c>
      <c r="K110" s="291"/>
    </row>
    <row r="111" s="1" customFormat="1" ht="15" customHeight="1">
      <c r="B111" s="302"/>
      <c r="C111" s="277" t="s">
        <v>623</v>
      </c>
      <c r="D111" s="277"/>
      <c r="E111" s="277"/>
      <c r="F111" s="300" t="s">
        <v>602</v>
      </c>
      <c r="G111" s="277"/>
      <c r="H111" s="277" t="s">
        <v>636</v>
      </c>
      <c r="I111" s="277" t="s">
        <v>598</v>
      </c>
      <c r="J111" s="277">
        <v>50</v>
      </c>
      <c r="K111" s="291"/>
    </row>
    <row r="112" s="1" customFormat="1" ht="15" customHeight="1">
      <c r="B112" s="302"/>
      <c r="C112" s="277" t="s">
        <v>621</v>
      </c>
      <c r="D112" s="277"/>
      <c r="E112" s="277"/>
      <c r="F112" s="300" t="s">
        <v>602</v>
      </c>
      <c r="G112" s="277"/>
      <c r="H112" s="277" t="s">
        <v>636</v>
      </c>
      <c r="I112" s="277" t="s">
        <v>598</v>
      </c>
      <c r="J112" s="277">
        <v>50</v>
      </c>
      <c r="K112" s="291"/>
    </row>
    <row r="113" s="1" customFormat="1" ht="15" customHeight="1">
      <c r="B113" s="302"/>
      <c r="C113" s="277" t="s">
        <v>52</v>
      </c>
      <c r="D113" s="277"/>
      <c r="E113" s="277"/>
      <c r="F113" s="300" t="s">
        <v>596</v>
      </c>
      <c r="G113" s="277"/>
      <c r="H113" s="277" t="s">
        <v>637</v>
      </c>
      <c r="I113" s="277" t="s">
        <v>598</v>
      </c>
      <c r="J113" s="277">
        <v>20</v>
      </c>
      <c r="K113" s="291"/>
    </row>
    <row r="114" s="1" customFormat="1" ht="15" customHeight="1">
      <c r="B114" s="302"/>
      <c r="C114" s="277" t="s">
        <v>638</v>
      </c>
      <c r="D114" s="277"/>
      <c r="E114" s="277"/>
      <c r="F114" s="300" t="s">
        <v>596</v>
      </c>
      <c r="G114" s="277"/>
      <c r="H114" s="277" t="s">
        <v>639</v>
      </c>
      <c r="I114" s="277" t="s">
        <v>598</v>
      </c>
      <c r="J114" s="277">
        <v>120</v>
      </c>
      <c r="K114" s="291"/>
    </row>
    <row r="115" s="1" customFormat="1" ht="15" customHeight="1">
      <c r="B115" s="302"/>
      <c r="C115" s="277" t="s">
        <v>37</v>
      </c>
      <c r="D115" s="277"/>
      <c r="E115" s="277"/>
      <c r="F115" s="300" t="s">
        <v>596</v>
      </c>
      <c r="G115" s="277"/>
      <c r="H115" s="277" t="s">
        <v>640</v>
      </c>
      <c r="I115" s="277" t="s">
        <v>631</v>
      </c>
      <c r="J115" s="277"/>
      <c r="K115" s="291"/>
    </row>
    <row r="116" s="1" customFormat="1" ht="15" customHeight="1">
      <c r="B116" s="302"/>
      <c r="C116" s="277" t="s">
        <v>47</v>
      </c>
      <c r="D116" s="277"/>
      <c r="E116" s="277"/>
      <c r="F116" s="300" t="s">
        <v>596</v>
      </c>
      <c r="G116" s="277"/>
      <c r="H116" s="277" t="s">
        <v>641</v>
      </c>
      <c r="I116" s="277" t="s">
        <v>631</v>
      </c>
      <c r="J116" s="277"/>
      <c r="K116" s="291"/>
    </row>
    <row r="117" s="1" customFormat="1" ht="15" customHeight="1">
      <c r="B117" s="302"/>
      <c r="C117" s="277" t="s">
        <v>56</v>
      </c>
      <c r="D117" s="277"/>
      <c r="E117" s="277"/>
      <c r="F117" s="300" t="s">
        <v>596</v>
      </c>
      <c r="G117" s="277"/>
      <c r="H117" s="277" t="s">
        <v>642</v>
      </c>
      <c r="I117" s="277" t="s">
        <v>643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644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590</v>
      </c>
      <c r="D123" s="292"/>
      <c r="E123" s="292"/>
      <c r="F123" s="292" t="s">
        <v>591</v>
      </c>
      <c r="G123" s="293"/>
      <c r="H123" s="292" t="s">
        <v>53</v>
      </c>
      <c r="I123" s="292" t="s">
        <v>56</v>
      </c>
      <c r="J123" s="292" t="s">
        <v>592</v>
      </c>
      <c r="K123" s="321"/>
    </row>
    <row r="124" s="1" customFormat="1" ht="17.25" customHeight="1">
      <c r="B124" s="320"/>
      <c r="C124" s="294" t="s">
        <v>593</v>
      </c>
      <c r="D124" s="294"/>
      <c r="E124" s="294"/>
      <c r="F124" s="295" t="s">
        <v>594</v>
      </c>
      <c r="G124" s="296"/>
      <c r="H124" s="294"/>
      <c r="I124" s="294"/>
      <c r="J124" s="294" t="s">
        <v>595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599</v>
      </c>
      <c r="D126" s="299"/>
      <c r="E126" s="299"/>
      <c r="F126" s="300" t="s">
        <v>596</v>
      </c>
      <c r="G126" s="277"/>
      <c r="H126" s="277" t="s">
        <v>636</v>
      </c>
      <c r="I126" s="277" t="s">
        <v>598</v>
      </c>
      <c r="J126" s="277">
        <v>120</v>
      </c>
      <c r="K126" s="325"/>
    </row>
    <row r="127" s="1" customFormat="1" ht="15" customHeight="1">
      <c r="B127" s="322"/>
      <c r="C127" s="277" t="s">
        <v>645</v>
      </c>
      <c r="D127" s="277"/>
      <c r="E127" s="277"/>
      <c r="F127" s="300" t="s">
        <v>596</v>
      </c>
      <c r="G127" s="277"/>
      <c r="H127" s="277" t="s">
        <v>646</v>
      </c>
      <c r="I127" s="277" t="s">
        <v>598</v>
      </c>
      <c r="J127" s="277" t="s">
        <v>647</v>
      </c>
      <c r="K127" s="325"/>
    </row>
    <row r="128" s="1" customFormat="1" ht="15" customHeight="1">
      <c r="B128" s="322"/>
      <c r="C128" s="277" t="s">
        <v>544</v>
      </c>
      <c r="D128" s="277"/>
      <c r="E128" s="277"/>
      <c r="F128" s="300" t="s">
        <v>596</v>
      </c>
      <c r="G128" s="277"/>
      <c r="H128" s="277" t="s">
        <v>648</v>
      </c>
      <c r="I128" s="277" t="s">
        <v>598</v>
      </c>
      <c r="J128" s="277" t="s">
        <v>647</v>
      </c>
      <c r="K128" s="325"/>
    </row>
    <row r="129" s="1" customFormat="1" ht="15" customHeight="1">
      <c r="B129" s="322"/>
      <c r="C129" s="277" t="s">
        <v>607</v>
      </c>
      <c r="D129" s="277"/>
      <c r="E129" s="277"/>
      <c r="F129" s="300" t="s">
        <v>602</v>
      </c>
      <c r="G129" s="277"/>
      <c r="H129" s="277" t="s">
        <v>608</v>
      </c>
      <c r="I129" s="277" t="s">
        <v>598</v>
      </c>
      <c r="J129" s="277">
        <v>15</v>
      </c>
      <c r="K129" s="325"/>
    </row>
    <row r="130" s="1" customFormat="1" ht="15" customHeight="1">
      <c r="B130" s="322"/>
      <c r="C130" s="303" t="s">
        <v>609</v>
      </c>
      <c r="D130" s="303"/>
      <c r="E130" s="303"/>
      <c r="F130" s="304" t="s">
        <v>602</v>
      </c>
      <c r="G130" s="303"/>
      <c r="H130" s="303" t="s">
        <v>610</v>
      </c>
      <c r="I130" s="303" t="s">
        <v>598</v>
      </c>
      <c r="J130" s="303">
        <v>15</v>
      </c>
      <c r="K130" s="325"/>
    </row>
    <row r="131" s="1" customFormat="1" ht="15" customHeight="1">
      <c r="B131" s="322"/>
      <c r="C131" s="303" t="s">
        <v>611</v>
      </c>
      <c r="D131" s="303"/>
      <c r="E131" s="303"/>
      <c r="F131" s="304" t="s">
        <v>602</v>
      </c>
      <c r="G131" s="303"/>
      <c r="H131" s="303" t="s">
        <v>612</v>
      </c>
      <c r="I131" s="303" t="s">
        <v>598</v>
      </c>
      <c r="J131" s="303">
        <v>20</v>
      </c>
      <c r="K131" s="325"/>
    </row>
    <row r="132" s="1" customFormat="1" ht="15" customHeight="1">
      <c r="B132" s="322"/>
      <c r="C132" s="303" t="s">
        <v>613</v>
      </c>
      <c r="D132" s="303"/>
      <c r="E132" s="303"/>
      <c r="F132" s="304" t="s">
        <v>602</v>
      </c>
      <c r="G132" s="303"/>
      <c r="H132" s="303" t="s">
        <v>614</v>
      </c>
      <c r="I132" s="303" t="s">
        <v>598</v>
      </c>
      <c r="J132" s="303">
        <v>20</v>
      </c>
      <c r="K132" s="325"/>
    </row>
    <row r="133" s="1" customFormat="1" ht="15" customHeight="1">
      <c r="B133" s="322"/>
      <c r="C133" s="277" t="s">
        <v>601</v>
      </c>
      <c r="D133" s="277"/>
      <c r="E133" s="277"/>
      <c r="F133" s="300" t="s">
        <v>602</v>
      </c>
      <c r="G133" s="277"/>
      <c r="H133" s="277" t="s">
        <v>636</v>
      </c>
      <c r="I133" s="277" t="s">
        <v>598</v>
      </c>
      <c r="J133" s="277">
        <v>50</v>
      </c>
      <c r="K133" s="325"/>
    </row>
    <row r="134" s="1" customFormat="1" ht="15" customHeight="1">
      <c r="B134" s="322"/>
      <c r="C134" s="277" t="s">
        <v>615</v>
      </c>
      <c r="D134" s="277"/>
      <c r="E134" s="277"/>
      <c r="F134" s="300" t="s">
        <v>602</v>
      </c>
      <c r="G134" s="277"/>
      <c r="H134" s="277" t="s">
        <v>636</v>
      </c>
      <c r="I134" s="277" t="s">
        <v>598</v>
      </c>
      <c r="J134" s="277">
        <v>50</v>
      </c>
      <c r="K134" s="325"/>
    </row>
    <row r="135" s="1" customFormat="1" ht="15" customHeight="1">
      <c r="B135" s="322"/>
      <c r="C135" s="277" t="s">
        <v>621</v>
      </c>
      <c r="D135" s="277"/>
      <c r="E135" s="277"/>
      <c r="F135" s="300" t="s">
        <v>602</v>
      </c>
      <c r="G135" s="277"/>
      <c r="H135" s="277" t="s">
        <v>636</v>
      </c>
      <c r="I135" s="277" t="s">
        <v>598</v>
      </c>
      <c r="J135" s="277">
        <v>50</v>
      </c>
      <c r="K135" s="325"/>
    </row>
    <row r="136" s="1" customFormat="1" ht="15" customHeight="1">
      <c r="B136" s="322"/>
      <c r="C136" s="277" t="s">
        <v>623</v>
      </c>
      <c r="D136" s="277"/>
      <c r="E136" s="277"/>
      <c r="F136" s="300" t="s">
        <v>602</v>
      </c>
      <c r="G136" s="277"/>
      <c r="H136" s="277" t="s">
        <v>636</v>
      </c>
      <c r="I136" s="277" t="s">
        <v>598</v>
      </c>
      <c r="J136" s="277">
        <v>50</v>
      </c>
      <c r="K136" s="325"/>
    </row>
    <row r="137" s="1" customFormat="1" ht="15" customHeight="1">
      <c r="B137" s="322"/>
      <c r="C137" s="277" t="s">
        <v>624</v>
      </c>
      <c r="D137" s="277"/>
      <c r="E137" s="277"/>
      <c r="F137" s="300" t="s">
        <v>602</v>
      </c>
      <c r="G137" s="277"/>
      <c r="H137" s="277" t="s">
        <v>649</v>
      </c>
      <c r="I137" s="277" t="s">
        <v>598</v>
      </c>
      <c r="J137" s="277">
        <v>255</v>
      </c>
      <c r="K137" s="325"/>
    </row>
    <row r="138" s="1" customFormat="1" ht="15" customHeight="1">
      <c r="B138" s="322"/>
      <c r="C138" s="277" t="s">
        <v>626</v>
      </c>
      <c r="D138" s="277"/>
      <c r="E138" s="277"/>
      <c r="F138" s="300" t="s">
        <v>596</v>
      </c>
      <c r="G138" s="277"/>
      <c r="H138" s="277" t="s">
        <v>650</v>
      </c>
      <c r="I138" s="277" t="s">
        <v>628</v>
      </c>
      <c r="J138" s="277"/>
      <c r="K138" s="325"/>
    </row>
    <row r="139" s="1" customFormat="1" ht="15" customHeight="1">
      <c r="B139" s="322"/>
      <c r="C139" s="277" t="s">
        <v>629</v>
      </c>
      <c r="D139" s="277"/>
      <c r="E139" s="277"/>
      <c r="F139" s="300" t="s">
        <v>596</v>
      </c>
      <c r="G139" s="277"/>
      <c r="H139" s="277" t="s">
        <v>651</v>
      </c>
      <c r="I139" s="277" t="s">
        <v>631</v>
      </c>
      <c r="J139" s="277"/>
      <c r="K139" s="325"/>
    </row>
    <row r="140" s="1" customFormat="1" ht="15" customHeight="1">
      <c r="B140" s="322"/>
      <c r="C140" s="277" t="s">
        <v>632</v>
      </c>
      <c r="D140" s="277"/>
      <c r="E140" s="277"/>
      <c r="F140" s="300" t="s">
        <v>596</v>
      </c>
      <c r="G140" s="277"/>
      <c r="H140" s="277" t="s">
        <v>632</v>
      </c>
      <c r="I140" s="277" t="s">
        <v>631</v>
      </c>
      <c r="J140" s="277"/>
      <c r="K140" s="325"/>
    </row>
    <row r="141" s="1" customFormat="1" ht="15" customHeight="1">
      <c r="B141" s="322"/>
      <c r="C141" s="277" t="s">
        <v>37</v>
      </c>
      <c r="D141" s="277"/>
      <c r="E141" s="277"/>
      <c r="F141" s="300" t="s">
        <v>596</v>
      </c>
      <c r="G141" s="277"/>
      <c r="H141" s="277" t="s">
        <v>652</v>
      </c>
      <c r="I141" s="277" t="s">
        <v>631</v>
      </c>
      <c r="J141" s="277"/>
      <c r="K141" s="325"/>
    </row>
    <row r="142" s="1" customFormat="1" ht="15" customHeight="1">
      <c r="B142" s="322"/>
      <c r="C142" s="277" t="s">
        <v>653</v>
      </c>
      <c r="D142" s="277"/>
      <c r="E142" s="277"/>
      <c r="F142" s="300" t="s">
        <v>596</v>
      </c>
      <c r="G142" s="277"/>
      <c r="H142" s="277" t="s">
        <v>654</v>
      </c>
      <c r="I142" s="277" t="s">
        <v>631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655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590</v>
      </c>
      <c r="D148" s="292"/>
      <c r="E148" s="292"/>
      <c r="F148" s="292" t="s">
        <v>591</v>
      </c>
      <c r="G148" s="293"/>
      <c r="H148" s="292" t="s">
        <v>53</v>
      </c>
      <c r="I148" s="292" t="s">
        <v>56</v>
      </c>
      <c r="J148" s="292" t="s">
        <v>592</v>
      </c>
      <c r="K148" s="291"/>
    </row>
    <row r="149" s="1" customFormat="1" ht="17.25" customHeight="1">
      <c r="B149" s="289"/>
      <c r="C149" s="294" t="s">
        <v>593</v>
      </c>
      <c r="D149" s="294"/>
      <c r="E149" s="294"/>
      <c r="F149" s="295" t="s">
        <v>594</v>
      </c>
      <c r="G149" s="296"/>
      <c r="H149" s="294"/>
      <c r="I149" s="294"/>
      <c r="J149" s="294" t="s">
        <v>595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599</v>
      </c>
      <c r="D151" s="277"/>
      <c r="E151" s="277"/>
      <c r="F151" s="330" t="s">
        <v>596</v>
      </c>
      <c r="G151" s="277"/>
      <c r="H151" s="329" t="s">
        <v>636</v>
      </c>
      <c r="I151" s="329" t="s">
        <v>598</v>
      </c>
      <c r="J151" s="329">
        <v>120</v>
      </c>
      <c r="K151" s="325"/>
    </row>
    <row r="152" s="1" customFormat="1" ht="15" customHeight="1">
      <c r="B152" s="302"/>
      <c r="C152" s="329" t="s">
        <v>645</v>
      </c>
      <c r="D152" s="277"/>
      <c r="E152" s="277"/>
      <c r="F152" s="330" t="s">
        <v>596</v>
      </c>
      <c r="G152" s="277"/>
      <c r="H152" s="329" t="s">
        <v>656</v>
      </c>
      <c r="I152" s="329" t="s">
        <v>598</v>
      </c>
      <c r="J152" s="329" t="s">
        <v>647</v>
      </c>
      <c r="K152" s="325"/>
    </row>
    <row r="153" s="1" customFormat="1" ht="15" customHeight="1">
      <c r="B153" s="302"/>
      <c r="C153" s="329" t="s">
        <v>544</v>
      </c>
      <c r="D153" s="277"/>
      <c r="E153" s="277"/>
      <c r="F153" s="330" t="s">
        <v>596</v>
      </c>
      <c r="G153" s="277"/>
      <c r="H153" s="329" t="s">
        <v>657</v>
      </c>
      <c r="I153" s="329" t="s">
        <v>598</v>
      </c>
      <c r="J153" s="329" t="s">
        <v>647</v>
      </c>
      <c r="K153" s="325"/>
    </row>
    <row r="154" s="1" customFormat="1" ht="15" customHeight="1">
      <c r="B154" s="302"/>
      <c r="C154" s="329" t="s">
        <v>601</v>
      </c>
      <c r="D154" s="277"/>
      <c r="E154" s="277"/>
      <c r="F154" s="330" t="s">
        <v>602</v>
      </c>
      <c r="G154" s="277"/>
      <c r="H154" s="329" t="s">
        <v>636</v>
      </c>
      <c r="I154" s="329" t="s">
        <v>598</v>
      </c>
      <c r="J154" s="329">
        <v>50</v>
      </c>
      <c r="K154" s="325"/>
    </row>
    <row r="155" s="1" customFormat="1" ht="15" customHeight="1">
      <c r="B155" s="302"/>
      <c r="C155" s="329" t="s">
        <v>604</v>
      </c>
      <c r="D155" s="277"/>
      <c r="E155" s="277"/>
      <c r="F155" s="330" t="s">
        <v>596</v>
      </c>
      <c r="G155" s="277"/>
      <c r="H155" s="329" t="s">
        <v>636</v>
      </c>
      <c r="I155" s="329" t="s">
        <v>606</v>
      </c>
      <c r="J155" s="329"/>
      <c r="K155" s="325"/>
    </row>
    <row r="156" s="1" customFormat="1" ht="15" customHeight="1">
      <c r="B156" s="302"/>
      <c r="C156" s="329" t="s">
        <v>615</v>
      </c>
      <c r="D156" s="277"/>
      <c r="E156" s="277"/>
      <c r="F156" s="330" t="s">
        <v>602</v>
      </c>
      <c r="G156" s="277"/>
      <c r="H156" s="329" t="s">
        <v>636</v>
      </c>
      <c r="I156" s="329" t="s">
        <v>598</v>
      </c>
      <c r="J156" s="329">
        <v>50</v>
      </c>
      <c r="K156" s="325"/>
    </row>
    <row r="157" s="1" customFormat="1" ht="15" customHeight="1">
      <c r="B157" s="302"/>
      <c r="C157" s="329" t="s">
        <v>623</v>
      </c>
      <c r="D157" s="277"/>
      <c r="E157" s="277"/>
      <c r="F157" s="330" t="s">
        <v>602</v>
      </c>
      <c r="G157" s="277"/>
      <c r="H157" s="329" t="s">
        <v>636</v>
      </c>
      <c r="I157" s="329" t="s">
        <v>598</v>
      </c>
      <c r="J157" s="329">
        <v>50</v>
      </c>
      <c r="K157" s="325"/>
    </row>
    <row r="158" s="1" customFormat="1" ht="15" customHeight="1">
      <c r="B158" s="302"/>
      <c r="C158" s="329" t="s">
        <v>621</v>
      </c>
      <c r="D158" s="277"/>
      <c r="E158" s="277"/>
      <c r="F158" s="330" t="s">
        <v>602</v>
      </c>
      <c r="G158" s="277"/>
      <c r="H158" s="329" t="s">
        <v>636</v>
      </c>
      <c r="I158" s="329" t="s">
        <v>598</v>
      </c>
      <c r="J158" s="329">
        <v>50</v>
      </c>
      <c r="K158" s="325"/>
    </row>
    <row r="159" s="1" customFormat="1" ht="15" customHeight="1">
      <c r="B159" s="302"/>
      <c r="C159" s="329" t="s">
        <v>86</v>
      </c>
      <c r="D159" s="277"/>
      <c r="E159" s="277"/>
      <c r="F159" s="330" t="s">
        <v>596</v>
      </c>
      <c r="G159" s="277"/>
      <c r="H159" s="329" t="s">
        <v>658</v>
      </c>
      <c r="I159" s="329" t="s">
        <v>598</v>
      </c>
      <c r="J159" s="329" t="s">
        <v>659</v>
      </c>
      <c r="K159" s="325"/>
    </row>
    <row r="160" s="1" customFormat="1" ht="15" customHeight="1">
      <c r="B160" s="302"/>
      <c r="C160" s="329" t="s">
        <v>660</v>
      </c>
      <c r="D160" s="277"/>
      <c r="E160" s="277"/>
      <c r="F160" s="330" t="s">
        <v>596</v>
      </c>
      <c r="G160" s="277"/>
      <c r="H160" s="329" t="s">
        <v>661</v>
      </c>
      <c r="I160" s="329" t="s">
        <v>631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662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590</v>
      </c>
      <c r="D166" s="292"/>
      <c r="E166" s="292"/>
      <c r="F166" s="292" t="s">
        <v>591</v>
      </c>
      <c r="G166" s="334"/>
      <c r="H166" s="335" t="s">
        <v>53</v>
      </c>
      <c r="I166" s="335" t="s">
        <v>56</v>
      </c>
      <c r="J166" s="292" t="s">
        <v>592</v>
      </c>
      <c r="K166" s="269"/>
    </row>
    <row r="167" s="1" customFormat="1" ht="17.25" customHeight="1">
      <c r="B167" s="270"/>
      <c r="C167" s="294" t="s">
        <v>593</v>
      </c>
      <c r="D167" s="294"/>
      <c r="E167" s="294"/>
      <c r="F167" s="295" t="s">
        <v>594</v>
      </c>
      <c r="G167" s="336"/>
      <c r="H167" s="337"/>
      <c r="I167" s="337"/>
      <c r="J167" s="294" t="s">
        <v>595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599</v>
      </c>
      <c r="D169" s="277"/>
      <c r="E169" s="277"/>
      <c r="F169" s="300" t="s">
        <v>596</v>
      </c>
      <c r="G169" s="277"/>
      <c r="H169" s="277" t="s">
        <v>636</v>
      </c>
      <c r="I169" s="277" t="s">
        <v>598</v>
      </c>
      <c r="J169" s="277">
        <v>120</v>
      </c>
      <c r="K169" s="325"/>
    </row>
    <row r="170" s="1" customFormat="1" ht="15" customHeight="1">
      <c r="B170" s="302"/>
      <c r="C170" s="277" t="s">
        <v>645</v>
      </c>
      <c r="D170" s="277"/>
      <c r="E170" s="277"/>
      <c r="F170" s="300" t="s">
        <v>596</v>
      </c>
      <c r="G170" s="277"/>
      <c r="H170" s="277" t="s">
        <v>646</v>
      </c>
      <c r="I170" s="277" t="s">
        <v>598</v>
      </c>
      <c r="J170" s="277" t="s">
        <v>647</v>
      </c>
      <c r="K170" s="325"/>
    </row>
    <row r="171" s="1" customFormat="1" ht="15" customHeight="1">
      <c r="B171" s="302"/>
      <c r="C171" s="277" t="s">
        <v>544</v>
      </c>
      <c r="D171" s="277"/>
      <c r="E171" s="277"/>
      <c r="F171" s="300" t="s">
        <v>596</v>
      </c>
      <c r="G171" s="277"/>
      <c r="H171" s="277" t="s">
        <v>663</v>
      </c>
      <c r="I171" s="277" t="s">
        <v>598</v>
      </c>
      <c r="J171" s="277" t="s">
        <v>647</v>
      </c>
      <c r="K171" s="325"/>
    </row>
    <row r="172" s="1" customFormat="1" ht="15" customHeight="1">
      <c r="B172" s="302"/>
      <c r="C172" s="277" t="s">
        <v>601</v>
      </c>
      <c r="D172" s="277"/>
      <c r="E172" s="277"/>
      <c r="F172" s="300" t="s">
        <v>602</v>
      </c>
      <c r="G172" s="277"/>
      <c r="H172" s="277" t="s">
        <v>663</v>
      </c>
      <c r="I172" s="277" t="s">
        <v>598</v>
      </c>
      <c r="J172" s="277">
        <v>50</v>
      </c>
      <c r="K172" s="325"/>
    </row>
    <row r="173" s="1" customFormat="1" ht="15" customHeight="1">
      <c r="B173" s="302"/>
      <c r="C173" s="277" t="s">
        <v>604</v>
      </c>
      <c r="D173" s="277"/>
      <c r="E173" s="277"/>
      <c r="F173" s="300" t="s">
        <v>596</v>
      </c>
      <c r="G173" s="277"/>
      <c r="H173" s="277" t="s">
        <v>663</v>
      </c>
      <c r="I173" s="277" t="s">
        <v>606</v>
      </c>
      <c r="J173" s="277"/>
      <c r="K173" s="325"/>
    </row>
    <row r="174" s="1" customFormat="1" ht="15" customHeight="1">
      <c r="B174" s="302"/>
      <c r="C174" s="277" t="s">
        <v>615</v>
      </c>
      <c r="D174" s="277"/>
      <c r="E174" s="277"/>
      <c r="F174" s="300" t="s">
        <v>602</v>
      </c>
      <c r="G174" s="277"/>
      <c r="H174" s="277" t="s">
        <v>663</v>
      </c>
      <c r="I174" s="277" t="s">
        <v>598</v>
      </c>
      <c r="J174" s="277">
        <v>50</v>
      </c>
      <c r="K174" s="325"/>
    </row>
    <row r="175" s="1" customFormat="1" ht="15" customHeight="1">
      <c r="B175" s="302"/>
      <c r="C175" s="277" t="s">
        <v>623</v>
      </c>
      <c r="D175" s="277"/>
      <c r="E175" s="277"/>
      <c r="F175" s="300" t="s">
        <v>602</v>
      </c>
      <c r="G175" s="277"/>
      <c r="H175" s="277" t="s">
        <v>663</v>
      </c>
      <c r="I175" s="277" t="s">
        <v>598</v>
      </c>
      <c r="J175" s="277">
        <v>50</v>
      </c>
      <c r="K175" s="325"/>
    </row>
    <row r="176" s="1" customFormat="1" ht="15" customHeight="1">
      <c r="B176" s="302"/>
      <c r="C176" s="277" t="s">
        <v>621</v>
      </c>
      <c r="D176" s="277"/>
      <c r="E176" s="277"/>
      <c r="F176" s="300" t="s">
        <v>602</v>
      </c>
      <c r="G176" s="277"/>
      <c r="H176" s="277" t="s">
        <v>663</v>
      </c>
      <c r="I176" s="277" t="s">
        <v>598</v>
      </c>
      <c r="J176" s="277">
        <v>50</v>
      </c>
      <c r="K176" s="325"/>
    </row>
    <row r="177" s="1" customFormat="1" ht="15" customHeight="1">
      <c r="B177" s="302"/>
      <c r="C177" s="277" t="s">
        <v>109</v>
      </c>
      <c r="D177" s="277"/>
      <c r="E177" s="277"/>
      <c r="F177" s="300" t="s">
        <v>596</v>
      </c>
      <c r="G177" s="277"/>
      <c r="H177" s="277" t="s">
        <v>664</v>
      </c>
      <c r="I177" s="277" t="s">
        <v>665</v>
      </c>
      <c r="J177" s="277"/>
      <c r="K177" s="325"/>
    </row>
    <row r="178" s="1" customFormat="1" ht="15" customHeight="1">
      <c r="B178" s="302"/>
      <c r="C178" s="277" t="s">
        <v>56</v>
      </c>
      <c r="D178" s="277"/>
      <c r="E178" s="277"/>
      <c r="F178" s="300" t="s">
        <v>596</v>
      </c>
      <c r="G178" s="277"/>
      <c r="H178" s="277" t="s">
        <v>666</v>
      </c>
      <c r="I178" s="277" t="s">
        <v>667</v>
      </c>
      <c r="J178" s="277">
        <v>1</v>
      </c>
      <c r="K178" s="325"/>
    </row>
    <row r="179" s="1" customFormat="1" ht="15" customHeight="1">
      <c r="B179" s="302"/>
      <c r="C179" s="277" t="s">
        <v>52</v>
      </c>
      <c r="D179" s="277"/>
      <c r="E179" s="277"/>
      <c r="F179" s="300" t="s">
        <v>596</v>
      </c>
      <c r="G179" s="277"/>
      <c r="H179" s="277" t="s">
        <v>668</v>
      </c>
      <c r="I179" s="277" t="s">
        <v>598</v>
      </c>
      <c r="J179" s="277">
        <v>20</v>
      </c>
      <c r="K179" s="325"/>
    </row>
    <row r="180" s="1" customFormat="1" ht="15" customHeight="1">
      <c r="B180" s="302"/>
      <c r="C180" s="277" t="s">
        <v>53</v>
      </c>
      <c r="D180" s="277"/>
      <c r="E180" s="277"/>
      <c r="F180" s="300" t="s">
        <v>596</v>
      </c>
      <c r="G180" s="277"/>
      <c r="H180" s="277" t="s">
        <v>669</v>
      </c>
      <c r="I180" s="277" t="s">
        <v>598</v>
      </c>
      <c r="J180" s="277">
        <v>255</v>
      </c>
      <c r="K180" s="325"/>
    </row>
    <row r="181" s="1" customFormat="1" ht="15" customHeight="1">
      <c r="B181" s="302"/>
      <c r="C181" s="277" t="s">
        <v>110</v>
      </c>
      <c r="D181" s="277"/>
      <c r="E181" s="277"/>
      <c r="F181" s="300" t="s">
        <v>596</v>
      </c>
      <c r="G181" s="277"/>
      <c r="H181" s="277" t="s">
        <v>560</v>
      </c>
      <c r="I181" s="277" t="s">
        <v>598</v>
      </c>
      <c r="J181" s="277">
        <v>10</v>
      </c>
      <c r="K181" s="325"/>
    </row>
    <row r="182" s="1" customFormat="1" ht="15" customHeight="1">
      <c r="B182" s="302"/>
      <c r="C182" s="277" t="s">
        <v>111</v>
      </c>
      <c r="D182" s="277"/>
      <c r="E182" s="277"/>
      <c r="F182" s="300" t="s">
        <v>596</v>
      </c>
      <c r="G182" s="277"/>
      <c r="H182" s="277" t="s">
        <v>670</v>
      </c>
      <c r="I182" s="277" t="s">
        <v>631</v>
      </c>
      <c r="J182" s="277"/>
      <c r="K182" s="325"/>
    </row>
    <row r="183" s="1" customFormat="1" ht="15" customHeight="1">
      <c r="B183" s="302"/>
      <c r="C183" s="277" t="s">
        <v>671</v>
      </c>
      <c r="D183" s="277"/>
      <c r="E183" s="277"/>
      <c r="F183" s="300" t="s">
        <v>596</v>
      </c>
      <c r="G183" s="277"/>
      <c r="H183" s="277" t="s">
        <v>672</v>
      </c>
      <c r="I183" s="277" t="s">
        <v>631</v>
      </c>
      <c r="J183" s="277"/>
      <c r="K183" s="325"/>
    </row>
    <row r="184" s="1" customFormat="1" ht="15" customHeight="1">
      <c r="B184" s="302"/>
      <c r="C184" s="277" t="s">
        <v>660</v>
      </c>
      <c r="D184" s="277"/>
      <c r="E184" s="277"/>
      <c r="F184" s="300" t="s">
        <v>596</v>
      </c>
      <c r="G184" s="277"/>
      <c r="H184" s="277" t="s">
        <v>673</v>
      </c>
      <c r="I184" s="277" t="s">
        <v>631</v>
      </c>
      <c r="J184" s="277"/>
      <c r="K184" s="325"/>
    </row>
    <row r="185" s="1" customFormat="1" ht="15" customHeight="1">
      <c r="B185" s="302"/>
      <c r="C185" s="277" t="s">
        <v>113</v>
      </c>
      <c r="D185" s="277"/>
      <c r="E185" s="277"/>
      <c r="F185" s="300" t="s">
        <v>602</v>
      </c>
      <c r="G185" s="277"/>
      <c r="H185" s="277" t="s">
        <v>674</v>
      </c>
      <c r="I185" s="277" t="s">
        <v>598</v>
      </c>
      <c r="J185" s="277">
        <v>50</v>
      </c>
      <c r="K185" s="325"/>
    </row>
    <row r="186" s="1" customFormat="1" ht="15" customHeight="1">
      <c r="B186" s="302"/>
      <c r="C186" s="277" t="s">
        <v>675</v>
      </c>
      <c r="D186" s="277"/>
      <c r="E186" s="277"/>
      <c r="F186" s="300" t="s">
        <v>602</v>
      </c>
      <c r="G186" s="277"/>
      <c r="H186" s="277" t="s">
        <v>676</v>
      </c>
      <c r="I186" s="277" t="s">
        <v>677</v>
      </c>
      <c r="J186" s="277"/>
      <c r="K186" s="325"/>
    </row>
    <row r="187" s="1" customFormat="1" ht="15" customHeight="1">
      <c r="B187" s="302"/>
      <c r="C187" s="277" t="s">
        <v>678</v>
      </c>
      <c r="D187" s="277"/>
      <c r="E187" s="277"/>
      <c r="F187" s="300" t="s">
        <v>602</v>
      </c>
      <c r="G187" s="277"/>
      <c r="H187" s="277" t="s">
        <v>679</v>
      </c>
      <c r="I187" s="277" t="s">
        <v>677</v>
      </c>
      <c r="J187" s="277"/>
      <c r="K187" s="325"/>
    </row>
    <row r="188" s="1" customFormat="1" ht="15" customHeight="1">
      <c r="B188" s="302"/>
      <c r="C188" s="277" t="s">
        <v>680</v>
      </c>
      <c r="D188" s="277"/>
      <c r="E188" s="277"/>
      <c r="F188" s="300" t="s">
        <v>602</v>
      </c>
      <c r="G188" s="277"/>
      <c r="H188" s="277" t="s">
        <v>681</v>
      </c>
      <c r="I188" s="277" t="s">
        <v>677</v>
      </c>
      <c r="J188" s="277"/>
      <c r="K188" s="325"/>
    </row>
    <row r="189" s="1" customFormat="1" ht="15" customHeight="1">
      <c r="B189" s="302"/>
      <c r="C189" s="338" t="s">
        <v>682</v>
      </c>
      <c r="D189" s="277"/>
      <c r="E189" s="277"/>
      <c r="F189" s="300" t="s">
        <v>602</v>
      </c>
      <c r="G189" s="277"/>
      <c r="H189" s="277" t="s">
        <v>683</v>
      </c>
      <c r="I189" s="277" t="s">
        <v>684</v>
      </c>
      <c r="J189" s="339" t="s">
        <v>685</v>
      </c>
      <c r="K189" s="325"/>
    </row>
    <row r="190" s="1" customFormat="1" ht="15" customHeight="1">
      <c r="B190" s="302"/>
      <c r="C190" s="338" t="s">
        <v>41</v>
      </c>
      <c r="D190" s="277"/>
      <c r="E190" s="277"/>
      <c r="F190" s="300" t="s">
        <v>596</v>
      </c>
      <c r="G190" s="277"/>
      <c r="H190" s="274" t="s">
        <v>686</v>
      </c>
      <c r="I190" s="277" t="s">
        <v>687</v>
      </c>
      <c r="J190" s="277"/>
      <c r="K190" s="325"/>
    </row>
    <row r="191" s="1" customFormat="1" ht="15" customHeight="1">
      <c r="B191" s="302"/>
      <c r="C191" s="338" t="s">
        <v>688</v>
      </c>
      <c r="D191" s="277"/>
      <c r="E191" s="277"/>
      <c r="F191" s="300" t="s">
        <v>596</v>
      </c>
      <c r="G191" s="277"/>
      <c r="H191" s="277" t="s">
        <v>689</v>
      </c>
      <c r="I191" s="277" t="s">
        <v>631</v>
      </c>
      <c r="J191" s="277"/>
      <c r="K191" s="325"/>
    </row>
    <row r="192" s="1" customFormat="1" ht="15" customHeight="1">
      <c r="B192" s="302"/>
      <c r="C192" s="338" t="s">
        <v>690</v>
      </c>
      <c r="D192" s="277"/>
      <c r="E192" s="277"/>
      <c r="F192" s="300" t="s">
        <v>596</v>
      </c>
      <c r="G192" s="277"/>
      <c r="H192" s="277" t="s">
        <v>691</v>
      </c>
      <c r="I192" s="277" t="s">
        <v>631</v>
      </c>
      <c r="J192" s="277"/>
      <c r="K192" s="325"/>
    </row>
    <row r="193" s="1" customFormat="1" ht="15" customHeight="1">
      <c r="B193" s="302"/>
      <c r="C193" s="338" t="s">
        <v>692</v>
      </c>
      <c r="D193" s="277"/>
      <c r="E193" s="277"/>
      <c r="F193" s="300" t="s">
        <v>602</v>
      </c>
      <c r="G193" s="277"/>
      <c r="H193" s="277" t="s">
        <v>693</v>
      </c>
      <c r="I193" s="277" t="s">
        <v>631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694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695</v>
      </c>
      <c r="D200" s="341"/>
      <c r="E200" s="341"/>
      <c r="F200" s="341" t="s">
        <v>696</v>
      </c>
      <c r="G200" s="342"/>
      <c r="H200" s="341" t="s">
        <v>697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687</v>
      </c>
      <c r="D202" s="277"/>
      <c r="E202" s="277"/>
      <c r="F202" s="300" t="s">
        <v>42</v>
      </c>
      <c r="G202" s="277"/>
      <c r="H202" s="277" t="s">
        <v>698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43</v>
      </c>
      <c r="G203" s="277"/>
      <c r="H203" s="277" t="s">
        <v>699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46</v>
      </c>
      <c r="G204" s="277"/>
      <c r="H204" s="277" t="s">
        <v>700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44</v>
      </c>
      <c r="G205" s="277"/>
      <c r="H205" s="277" t="s">
        <v>701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45</v>
      </c>
      <c r="G206" s="277"/>
      <c r="H206" s="277" t="s">
        <v>702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643</v>
      </c>
      <c r="D208" s="277"/>
      <c r="E208" s="277"/>
      <c r="F208" s="300" t="s">
        <v>78</v>
      </c>
      <c r="G208" s="277"/>
      <c r="H208" s="277" t="s">
        <v>703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540</v>
      </c>
      <c r="G209" s="277"/>
      <c r="H209" s="277" t="s">
        <v>541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538</v>
      </c>
      <c r="G210" s="277"/>
      <c r="H210" s="277" t="s">
        <v>704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542</v>
      </c>
      <c r="G211" s="338"/>
      <c r="H211" s="329" t="s">
        <v>543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513</v>
      </c>
      <c r="G212" s="338"/>
      <c r="H212" s="329" t="s">
        <v>705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667</v>
      </c>
      <c r="D214" s="277"/>
      <c r="E214" s="277"/>
      <c r="F214" s="300">
        <v>1</v>
      </c>
      <c r="G214" s="338"/>
      <c r="H214" s="329" t="s">
        <v>706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707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708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709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2021-02-16T13:10:32Z</dcterms:created>
  <dcterms:modified xsi:type="dcterms:W3CDTF">2021-02-16T13:10:36Z</dcterms:modified>
</cp:coreProperties>
</file>