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E:\Rozpočty 0720\61-Macháčková\"/>
    </mc:Choice>
  </mc:AlternateContent>
  <xr:revisionPtr revIDLastSave="0" documentId="8_{776C632E-D9BE-4D35-851A-3F5F73BD634B}" xr6:coauthVersionLast="45" xr6:coauthVersionMax="45" xr10:uidLastSave="{00000000-0000-0000-0000-000000000000}"/>
  <bookViews>
    <workbookView xWindow="-25308" yWindow="432" windowWidth="25416" windowHeight="15372" activeTab="1" xr2:uid="{00000000-000D-0000-FFFF-FFFF00000000}"/>
  </bookViews>
  <sheets>
    <sheet name="Pokyny pro vyplnění" sheetId="11" r:id="rId1"/>
    <sheet name="Stavba" sheetId="1" r:id="rId2"/>
    <sheet name="VzorPolozky" sheetId="10" state="hidden" r:id="rId3"/>
    <sheet name="00 61200100 Naklady" sheetId="12" r:id="rId4"/>
    <sheet name="101 612001-1 Pol" sheetId="13" r:id="rId5"/>
    <sheet name="101 612001-2 Pol" sheetId="14" r:id="rId6"/>
    <sheet name="101 612001-3 Pol" sheetId="15" r:id="rId7"/>
    <sheet name="101 612001-4 Pol" sheetId="16" r:id="rId8"/>
  </sheets>
  <externalReferences>
    <externalReference r:id="rId9"/>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61200100 Naklady'!$1:$7</definedName>
    <definedName name="_xlnm.Print_Titles" localSheetId="4">'101 612001-1 Pol'!$1:$7</definedName>
    <definedName name="_xlnm.Print_Titles" localSheetId="5">'101 612001-2 Pol'!$1:$7</definedName>
    <definedName name="_xlnm.Print_Titles" localSheetId="6">'101 612001-3 Pol'!$1:$7</definedName>
    <definedName name="_xlnm.Print_Titles" localSheetId="7">'101 612001-4 Pol'!$1:$7</definedName>
    <definedName name="oadresa">Stavba!$D$6</definedName>
    <definedName name="Objednatel" localSheetId="1">Stavba!$D$5</definedName>
    <definedName name="Objekt" localSheetId="1">Stavba!$B$38</definedName>
    <definedName name="_xlnm.Print_Area" localSheetId="3">'00 61200100 Naklady'!$A$1:$X$15</definedName>
    <definedName name="_xlnm.Print_Area" localSheetId="4">'101 612001-1 Pol'!$A$1:$X$226</definedName>
    <definedName name="_xlnm.Print_Area" localSheetId="5">'101 612001-2 Pol'!$A$1:$X$249</definedName>
    <definedName name="_xlnm.Print_Area" localSheetId="6">'101 612001-3 Pol'!$A$1:$X$227</definedName>
    <definedName name="_xlnm.Print_Area" localSheetId="7">'101 612001-4 Pol'!$A$1:$X$12</definedName>
    <definedName name="_xlnm.Print_Area" localSheetId="1">Stavba!$A$1:$J$144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43" i="1" l="1"/>
  <c r="I142" i="1"/>
  <c r="I141" i="1"/>
  <c r="I140" i="1"/>
  <c r="I139" i="1"/>
  <c r="I138" i="1"/>
  <c r="I137" i="1"/>
  <c r="I136" i="1"/>
  <c r="I135" i="1"/>
  <c r="I134" i="1"/>
  <c r="I133" i="1"/>
  <c r="I132" i="1"/>
  <c r="I131" i="1"/>
  <c r="I130" i="1"/>
  <c r="I129" i="1"/>
  <c r="I128" i="1"/>
  <c r="I127" i="1"/>
  <c r="G47" i="1"/>
  <c r="F47" i="1"/>
  <c r="G46" i="1"/>
  <c r="F46" i="1"/>
  <c r="G45" i="1"/>
  <c r="F45" i="1"/>
  <c r="G44" i="1"/>
  <c r="F44" i="1"/>
  <c r="G43" i="1"/>
  <c r="F43" i="1"/>
  <c r="G41" i="1"/>
  <c r="F41" i="1"/>
  <c r="G40" i="1"/>
  <c r="F40" i="1"/>
  <c r="G39" i="1"/>
  <c r="F39" i="1"/>
  <c r="G11" i="16"/>
  <c r="G8" i="16"/>
  <c r="O8" i="16"/>
  <c r="V8" i="16"/>
  <c r="G9" i="16"/>
  <c r="I9" i="16"/>
  <c r="I8" i="16" s="1"/>
  <c r="K9" i="16"/>
  <c r="K8" i="16" s="1"/>
  <c r="M9" i="16"/>
  <c r="M8" i="16" s="1"/>
  <c r="O9" i="16"/>
  <c r="Q9" i="16"/>
  <c r="Q8" i="16" s="1"/>
  <c r="V9" i="16"/>
  <c r="AE11" i="16"/>
  <c r="AF11" i="16"/>
  <c r="G226" i="15"/>
  <c r="BA102" i="15"/>
  <c r="BA77" i="15"/>
  <c r="BA74" i="15"/>
  <c r="BA58" i="15"/>
  <c r="BA55" i="15"/>
  <c r="BA52" i="15"/>
  <c r="BA33" i="15"/>
  <c r="BA13" i="15"/>
  <c r="BA10" i="15"/>
  <c r="G9" i="15"/>
  <c r="M9" i="15" s="1"/>
  <c r="M8" i="15" s="1"/>
  <c r="I9" i="15"/>
  <c r="K9" i="15"/>
  <c r="K8" i="15" s="1"/>
  <c r="O9" i="15"/>
  <c r="O8" i="15" s="1"/>
  <c r="Q9" i="15"/>
  <c r="V9" i="15"/>
  <c r="V8" i="15" s="1"/>
  <c r="G12" i="15"/>
  <c r="I12" i="15"/>
  <c r="K12" i="15"/>
  <c r="M12" i="15"/>
  <c r="O12" i="15"/>
  <c r="Q12" i="15"/>
  <c r="Q8" i="15" s="1"/>
  <c r="V12" i="15"/>
  <c r="G15" i="15"/>
  <c r="M15" i="15" s="1"/>
  <c r="I15" i="15"/>
  <c r="K15" i="15"/>
  <c r="O15" i="15"/>
  <c r="Q15" i="15"/>
  <c r="V15" i="15"/>
  <c r="G19" i="15"/>
  <c r="I19" i="15"/>
  <c r="I8" i="15" s="1"/>
  <c r="K19" i="15"/>
  <c r="M19" i="15"/>
  <c r="O19" i="15"/>
  <c r="Q19" i="15"/>
  <c r="V19" i="15"/>
  <c r="G21" i="15"/>
  <c r="M21" i="15" s="1"/>
  <c r="I21" i="15"/>
  <c r="K21" i="15"/>
  <c r="O21" i="15"/>
  <c r="Q21" i="15"/>
  <c r="V21" i="15"/>
  <c r="G26" i="15"/>
  <c r="M26" i="15" s="1"/>
  <c r="I26" i="15"/>
  <c r="K26" i="15"/>
  <c r="K25" i="15" s="1"/>
  <c r="O26" i="15"/>
  <c r="O25" i="15" s="1"/>
  <c r="Q26" i="15"/>
  <c r="V26" i="15"/>
  <c r="V25" i="15" s="1"/>
  <c r="G28" i="15"/>
  <c r="I28" i="15"/>
  <c r="K28" i="15"/>
  <c r="M28" i="15"/>
  <c r="O28" i="15"/>
  <c r="Q28" i="15"/>
  <c r="Q25" i="15" s="1"/>
  <c r="V28" i="15"/>
  <c r="G30" i="15"/>
  <c r="M30" i="15" s="1"/>
  <c r="I30" i="15"/>
  <c r="K30" i="15"/>
  <c r="O30" i="15"/>
  <c r="Q30" i="15"/>
  <c r="V30" i="15"/>
  <c r="G32" i="15"/>
  <c r="I32" i="15"/>
  <c r="I25" i="15" s="1"/>
  <c r="K32" i="15"/>
  <c r="M32" i="15"/>
  <c r="O32" i="15"/>
  <c r="Q32" i="15"/>
  <c r="V32" i="15"/>
  <c r="G35" i="15"/>
  <c r="M35" i="15" s="1"/>
  <c r="I35" i="15"/>
  <c r="K35" i="15"/>
  <c r="O35" i="15"/>
  <c r="Q35" i="15"/>
  <c r="V35" i="15"/>
  <c r="G39" i="15"/>
  <c r="I39" i="15"/>
  <c r="K39" i="15"/>
  <c r="M39" i="15"/>
  <c r="O39" i="15"/>
  <c r="Q39" i="15"/>
  <c r="V39" i="15"/>
  <c r="G43" i="15"/>
  <c r="M43" i="15" s="1"/>
  <c r="I43" i="15"/>
  <c r="K43" i="15"/>
  <c r="O43" i="15"/>
  <c r="Q43" i="15"/>
  <c r="V43" i="15"/>
  <c r="G48" i="15"/>
  <c r="M48" i="15" s="1"/>
  <c r="I48" i="15"/>
  <c r="K48" i="15"/>
  <c r="K47" i="15" s="1"/>
  <c r="O48" i="15"/>
  <c r="O47" i="15" s="1"/>
  <c r="Q48" i="15"/>
  <c r="V48" i="15"/>
  <c r="V47" i="15" s="1"/>
  <c r="G51" i="15"/>
  <c r="I51" i="15"/>
  <c r="I47" i="15" s="1"/>
  <c r="K51" i="15"/>
  <c r="M51" i="15"/>
  <c r="O51" i="15"/>
  <c r="Q51" i="15"/>
  <c r="V51" i="15"/>
  <c r="G54" i="15"/>
  <c r="M54" i="15" s="1"/>
  <c r="I54" i="15"/>
  <c r="K54" i="15"/>
  <c r="O54" i="15"/>
  <c r="Q54" i="15"/>
  <c r="V54" i="15"/>
  <c r="G57" i="15"/>
  <c r="I57" i="15"/>
  <c r="K57" i="15"/>
  <c r="M57" i="15"/>
  <c r="O57" i="15"/>
  <c r="Q57" i="15"/>
  <c r="Q47" i="15" s="1"/>
  <c r="V57" i="15"/>
  <c r="G60" i="15"/>
  <c r="M60" i="15" s="1"/>
  <c r="I60" i="15"/>
  <c r="K60" i="15"/>
  <c r="O60" i="15"/>
  <c r="Q60" i="15"/>
  <c r="V60" i="15"/>
  <c r="G64" i="15"/>
  <c r="I64" i="15"/>
  <c r="K64" i="15"/>
  <c r="M64" i="15"/>
  <c r="O64" i="15"/>
  <c r="Q64" i="15"/>
  <c r="V64" i="15"/>
  <c r="G68" i="15"/>
  <c r="M68" i="15" s="1"/>
  <c r="I68" i="15"/>
  <c r="K68" i="15"/>
  <c r="O68" i="15"/>
  <c r="Q68" i="15"/>
  <c r="V68" i="15"/>
  <c r="G73" i="15"/>
  <c r="G72" i="15" s="1"/>
  <c r="I73" i="15"/>
  <c r="K73" i="15"/>
  <c r="K72" i="15" s="1"/>
  <c r="O73" i="15"/>
  <c r="O72" i="15" s="1"/>
  <c r="Q73" i="15"/>
  <c r="V73" i="15"/>
  <c r="V72" i="15" s="1"/>
  <c r="G76" i="15"/>
  <c r="I76" i="15"/>
  <c r="I72" i="15" s="1"/>
  <c r="K76" i="15"/>
  <c r="M76" i="15"/>
  <c r="O76" i="15"/>
  <c r="Q76" i="15"/>
  <c r="Q72" i="15" s="1"/>
  <c r="V76" i="15"/>
  <c r="G79" i="15"/>
  <c r="M79" i="15" s="1"/>
  <c r="I79" i="15"/>
  <c r="K79" i="15"/>
  <c r="O79" i="15"/>
  <c r="Q79" i="15"/>
  <c r="V79" i="15"/>
  <c r="G82" i="15"/>
  <c r="I82" i="15"/>
  <c r="K82" i="15"/>
  <c r="M82" i="15"/>
  <c r="O82" i="15"/>
  <c r="Q82" i="15"/>
  <c r="V82" i="15"/>
  <c r="G85" i="15"/>
  <c r="M85" i="15" s="1"/>
  <c r="I85" i="15"/>
  <c r="K85" i="15"/>
  <c r="O85" i="15"/>
  <c r="Q85" i="15"/>
  <c r="V85" i="15"/>
  <c r="G87" i="15"/>
  <c r="I87" i="15"/>
  <c r="K87" i="15"/>
  <c r="M87" i="15"/>
  <c r="O87" i="15"/>
  <c r="Q87" i="15"/>
  <c r="V87" i="15"/>
  <c r="G89" i="15"/>
  <c r="K89" i="15"/>
  <c r="O89" i="15"/>
  <c r="V89" i="15"/>
  <c r="G90" i="15"/>
  <c r="I90" i="15"/>
  <c r="I89" i="15" s="1"/>
  <c r="K90" i="15"/>
  <c r="M90" i="15"/>
  <c r="M89" i="15" s="1"/>
  <c r="O90" i="15"/>
  <c r="Q90" i="15"/>
  <c r="Q89" i="15" s="1"/>
  <c r="V90" i="15"/>
  <c r="G92" i="15"/>
  <c r="K92" i="15"/>
  <c r="O92" i="15"/>
  <c r="V92" i="15"/>
  <c r="G93" i="15"/>
  <c r="I93" i="15"/>
  <c r="I92" i="15" s="1"/>
  <c r="K93" i="15"/>
  <c r="M93" i="15"/>
  <c r="M92" i="15" s="1"/>
  <c r="O93" i="15"/>
  <c r="Q93" i="15"/>
  <c r="Q92" i="15" s="1"/>
  <c r="V93" i="15"/>
  <c r="O95" i="15"/>
  <c r="G96" i="15"/>
  <c r="I96" i="15"/>
  <c r="I95" i="15" s="1"/>
  <c r="K96" i="15"/>
  <c r="M96" i="15"/>
  <c r="O96" i="15"/>
  <c r="Q96" i="15"/>
  <c r="Q95" i="15" s="1"/>
  <c r="V96" i="15"/>
  <c r="G98" i="15"/>
  <c r="G95" i="15" s="1"/>
  <c r="I98" i="15"/>
  <c r="K98" i="15"/>
  <c r="K95" i="15" s="1"/>
  <c r="O98" i="15"/>
  <c r="Q98" i="15"/>
  <c r="V98" i="15"/>
  <c r="V95" i="15" s="1"/>
  <c r="G101" i="15"/>
  <c r="M101" i="15" s="1"/>
  <c r="I101" i="15"/>
  <c r="K101" i="15"/>
  <c r="K100" i="15" s="1"/>
  <c r="O101" i="15"/>
  <c r="O100" i="15" s="1"/>
  <c r="Q101" i="15"/>
  <c r="V101" i="15"/>
  <c r="V100" i="15" s="1"/>
  <c r="G104" i="15"/>
  <c r="I104" i="15"/>
  <c r="K104" i="15"/>
  <c r="M104" i="15"/>
  <c r="O104" i="15"/>
  <c r="Q104" i="15"/>
  <c r="Q100" i="15" s="1"/>
  <c r="V104" i="15"/>
  <c r="G106" i="15"/>
  <c r="M106" i="15" s="1"/>
  <c r="I106" i="15"/>
  <c r="K106" i="15"/>
  <c r="O106" i="15"/>
  <c r="Q106" i="15"/>
  <c r="V106" i="15"/>
  <c r="G108" i="15"/>
  <c r="I108" i="15"/>
  <c r="I100" i="15" s="1"/>
  <c r="K108" i="15"/>
  <c r="M108" i="15"/>
  <c r="O108" i="15"/>
  <c r="Q108" i="15"/>
  <c r="V108" i="15"/>
  <c r="G110" i="15"/>
  <c r="M110" i="15" s="1"/>
  <c r="I110" i="15"/>
  <c r="K110" i="15"/>
  <c r="O110" i="15"/>
  <c r="Q110" i="15"/>
  <c r="V110" i="15"/>
  <c r="G113" i="15"/>
  <c r="M113" i="15" s="1"/>
  <c r="I113" i="15"/>
  <c r="K113" i="15"/>
  <c r="K112" i="15" s="1"/>
  <c r="O113" i="15"/>
  <c r="O112" i="15" s="1"/>
  <c r="Q113" i="15"/>
  <c r="V113" i="15"/>
  <c r="V112" i="15" s="1"/>
  <c r="G117" i="15"/>
  <c r="I117" i="15"/>
  <c r="K117" i="15"/>
  <c r="M117" i="15"/>
  <c r="O117" i="15"/>
  <c r="Q117" i="15"/>
  <c r="Q112" i="15" s="1"/>
  <c r="V117" i="15"/>
  <c r="G121" i="15"/>
  <c r="M121" i="15" s="1"/>
  <c r="I121" i="15"/>
  <c r="K121" i="15"/>
  <c r="O121" i="15"/>
  <c r="Q121" i="15"/>
  <c r="V121" i="15"/>
  <c r="G123" i="15"/>
  <c r="I123" i="15"/>
  <c r="I112" i="15" s="1"/>
  <c r="K123" i="15"/>
  <c r="M123" i="15"/>
  <c r="O123" i="15"/>
  <c r="Q123" i="15"/>
  <c r="V123" i="15"/>
  <c r="G127" i="15"/>
  <c r="M127" i="15" s="1"/>
  <c r="I127" i="15"/>
  <c r="K127" i="15"/>
  <c r="O127" i="15"/>
  <c r="Q127" i="15"/>
  <c r="V127" i="15"/>
  <c r="G129" i="15"/>
  <c r="I129" i="15"/>
  <c r="K129" i="15"/>
  <c r="M129" i="15"/>
  <c r="O129" i="15"/>
  <c r="Q129" i="15"/>
  <c r="V129" i="15"/>
  <c r="G133" i="15"/>
  <c r="M133" i="15" s="1"/>
  <c r="I133" i="15"/>
  <c r="K133" i="15"/>
  <c r="O133" i="15"/>
  <c r="Q133" i="15"/>
  <c r="V133" i="15"/>
  <c r="G135" i="15"/>
  <c r="I135" i="15"/>
  <c r="K135" i="15"/>
  <c r="M135" i="15"/>
  <c r="O135" i="15"/>
  <c r="Q135" i="15"/>
  <c r="V135" i="15"/>
  <c r="G140" i="15"/>
  <c r="M140" i="15" s="1"/>
  <c r="I140" i="15"/>
  <c r="K140" i="15"/>
  <c r="O140" i="15"/>
  <c r="Q140" i="15"/>
  <c r="V140" i="15"/>
  <c r="G143" i="15"/>
  <c r="I143" i="15"/>
  <c r="K143" i="15"/>
  <c r="M143" i="15"/>
  <c r="O143" i="15"/>
  <c r="Q143" i="15"/>
  <c r="V143" i="15"/>
  <c r="G146" i="15"/>
  <c r="M146" i="15" s="1"/>
  <c r="I146" i="15"/>
  <c r="K146" i="15"/>
  <c r="O146" i="15"/>
  <c r="Q146" i="15"/>
  <c r="V146" i="15"/>
  <c r="G149" i="15"/>
  <c r="I149" i="15"/>
  <c r="K149" i="15"/>
  <c r="M149" i="15"/>
  <c r="O149" i="15"/>
  <c r="Q149" i="15"/>
  <c r="V149" i="15"/>
  <c r="G152" i="15"/>
  <c r="M152" i="15" s="1"/>
  <c r="I152" i="15"/>
  <c r="K152" i="15"/>
  <c r="O152" i="15"/>
  <c r="Q152" i="15"/>
  <c r="V152" i="15"/>
  <c r="G155" i="15"/>
  <c r="I155" i="15"/>
  <c r="K155" i="15"/>
  <c r="M155" i="15"/>
  <c r="O155" i="15"/>
  <c r="Q155" i="15"/>
  <c r="V155" i="15"/>
  <c r="G157" i="15"/>
  <c r="M157" i="15" s="1"/>
  <c r="I157" i="15"/>
  <c r="K157" i="15"/>
  <c r="O157" i="15"/>
  <c r="Q157" i="15"/>
  <c r="V157" i="15"/>
  <c r="G161" i="15"/>
  <c r="I161" i="15"/>
  <c r="K161" i="15"/>
  <c r="M161" i="15"/>
  <c r="O161" i="15"/>
  <c r="Q161" i="15"/>
  <c r="V161" i="15"/>
  <c r="G163" i="15"/>
  <c r="G164" i="15"/>
  <c r="I164" i="15"/>
  <c r="I163" i="15" s="1"/>
  <c r="K164" i="15"/>
  <c r="M164" i="15"/>
  <c r="O164" i="15"/>
  <c r="Q164" i="15"/>
  <c r="Q163" i="15" s="1"/>
  <c r="V164" i="15"/>
  <c r="G168" i="15"/>
  <c r="M168" i="15" s="1"/>
  <c r="I168" i="15"/>
  <c r="K168" i="15"/>
  <c r="O168" i="15"/>
  <c r="O163" i="15" s="1"/>
  <c r="Q168" i="15"/>
  <c r="V168" i="15"/>
  <c r="V163" i="15" s="1"/>
  <c r="G171" i="15"/>
  <c r="I171" i="15"/>
  <c r="K171" i="15"/>
  <c r="M171" i="15"/>
  <c r="O171" i="15"/>
  <c r="Q171" i="15"/>
  <c r="V171" i="15"/>
  <c r="G174" i="15"/>
  <c r="M174" i="15" s="1"/>
  <c r="I174" i="15"/>
  <c r="K174" i="15"/>
  <c r="K163" i="15" s="1"/>
  <c r="O174" i="15"/>
  <c r="Q174" i="15"/>
  <c r="V174" i="15"/>
  <c r="G176" i="15"/>
  <c r="I176" i="15"/>
  <c r="K176" i="15"/>
  <c r="M176" i="15"/>
  <c r="O176" i="15"/>
  <c r="Q176" i="15"/>
  <c r="V176" i="15"/>
  <c r="G178" i="15"/>
  <c r="M178" i="15" s="1"/>
  <c r="I178" i="15"/>
  <c r="K178" i="15"/>
  <c r="O178" i="15"/>
  <c r="Q178" i="15"/>
  <c r="V178" i="15"/>
  <c r="G180" i="15"/>
  <c r="I180" i="15"/>
  <c r="K180" i="15"/>
  <c r="M180" i="15"/>
  <c r="O180" i="15"/>
  <c r="Q180" i="15"/>
  <c r="V180" i="15"/>
  <c r="G183" i="15"/>
  <c r="M183" i="15" s="1"/>
  <c r="I183" i="15"/>
  <c r="K183" i="15"/>
  <c r="O183" i="15"/>
  <c r="Q183" i="15"/>
  <c r="V183" i="15"/>
  <c r="G188" i="15"/>
  <c r="I188" i="15"/>
  <c r="K188" i="15"/>
  <c r="M188" i="15"/>
  <c r="O188" i="15"/>
  <c r="Q188" i="15"/>
  <c r="V188" i="15"/>
  <c r="G192" i="15"/>
  <c r="M192" i="15" s="1"/>
  <c r="I192" i="15"/>
  <c r="K192" i="15"/>
  <c r="O192" i="15"/>
  <c r="Q192" i="15"/>
  <c r="V192" i="15"/>
  <c r="G196" i="15"/>
  <c r="I196" i="15"/>
  <c r="K196" i="15"/>
  <c r="M196" i="15"/>
  <c r="O196" i="15"/>
  <c r="Q196" i="15"/>
  <c r="V196" i="15"/>
  <c r="G200" i="15"/>
  <c r="V200" i="15"/>
  <c r="G201" i="15"/>
  <c r="I201" i="15"/>
  <c r="I200" i="15" s="1"/>
  <c r="K201" i="15"/>
  <c r="M201" i="15"/>
  <c r="O201" i="15"/>
  <c r="Q201" i="15"/>
  <c r="Q200" i="15" s="1"/>
  <c r="V201" i="15"/>
  <c r="G204" i="15"/>
  <c r="M204" i="15" s="1"/>
  <c r="I204" i="15"/>
  <c r="K204" i="15"/>
  <c r="O204" i="15"/>
  <c r="O200" i="15" s="1"/>
  <c r="Q204" i="15"/>
  <c r="V204" i="15"/>
  <c r="G206" i="15"/>
  <c r="I206" i="15"/>
  <c r="K206" i="15"/>
  <c r="M206" i="15"/>
  <c r="O206" i="15"/>
  <c r="Q206" i="15"/>
  <c r="V206" i="15"/>
  <c r="G210" i="15"/>
  <c r="M210" i="15" s="1"/>
  <c r="I210" i="15"/>
  <c r="K210" i="15"/>
  <c r="K200" i="15" s="1"/>
  <c r="O210" i="15"/>
  <c r="Q210" i="15"/>
  <c r="V210" i="15"/>
  <c r="G216" i="15"/>
  <c r="I216" i="15"/>
  <c r="K216" i="15"/>
  <c r="M216" i="15"/>
  <c r="O216" i="15"/>
  <c r="Q216" i="15"/>
  <c r="V216" i="15"/>
  <c r="G219" i="15"/>
  <c r="K219" i="15"/>
  <c r="O219" i="15"/>
  <c r="V219" i="15"/>
  <c r="G220" i="15"/>
  <c r="I220" i="15"/>
  <c r="I219" i="15" s="1"/>
  <c r="K220" i="15"/>
  <c r="M220" i="15"/>
  <c r="M219" i="15" s="1"/>
  <c r="O220" i="15"/>
  <c r="Q220" i="15"/>
  <c r="Q219" i="15" s="1"/>
  <c r="V220" i="15"/>
  <c r="AE226" i="15"/>
  <c r="G248" i="14"/>
  <c r="BA222" i="14"/>
  <c r="BA121" i="14"/>
  <c r="BA98" i="14"/>
  <c r="BA89" i="14"/>
  <c r="BA86" i="14"/>
  <c r="BA70" i="14"/>
  <c r="BA67" i="14"/>
  <c r="BA64" i="14"/>
  <c r="BA45" i="14"/>
  <c r="BA25" i="14"/>
  <c r="BA23" i="14"/>
  <c r="BA10" i="14"/>
  <c r="G9" i="14"/>
  <c r="I9" i="14"/>
  <c r="I8" i="14" s="1"/>
  <c r="K9" i="14"/>
  <c r="M9" i="14"/>
  <c r="O9" i="14"/>
  <c r="Q9" i="14"/>
  <c r="Q8" i="14" s="1"/>
  <c r="V9" i="14"/>
  <c r="G12" i="14"/>
  <c r="G8" i="14" s="1"/>
  <c r="I12" i="14"/>
  <c r="K12" i="14"/>
  <c r="K8" i="14" s="1"/>
  <c r="O12" i="14"/>
  <c r="Q12" i="14"/>
  <c r="V12" i="14"/>
  <c r="V8" i="14" s="1"/>
  <c r="G15" i="14"/>
  <c r="I15" i="14"/>
  <c r="K15" i="14"/>
  <c r="M15" i="14"/>
  <c r="O15" i="14"/>
  <c r="Q15" i="14"/>
  <c r="V15" i="14"/>
  <c r="G17" i="14"/>
  <c r="M17" i="14" s="1"/>
  <c r="I17" i="14"/>
  <c r="K17" i="14"/>
  <c r="O17" i="14"/>
  <c r="O8" i="14" s="1"/>
  <c r="Q17" i="14"/>
  <c r="V17" i="14"/>
  <c r="G22" i="14"/>
  <c r="M22" i="14" s="1"/>
  <c r="I22" i="14"/>
  <c r="K22" i="14"/>
  <c r="K21" i="14" s="1"/>
  <c r="O22" i="14"/>
  <c r="O21" i="14" s="1"/>
  <c r="Q22" i="14"/>
  <c r="V22" i="14"/>
  <c r="V21" i="14" s="1"/>
  <c r="G24" i="14"/>
  <c r="I24" i="14"/>
  <c r="I21" i="14" s="1"/>
  <c r="K24" i="14"/>
  <c r="M24" i="14"/>
  <c r="O24" i="14"/>
  <c r="Q24" i="14"/>
  <c r="V24" i="14"/>
  <c r="G26" i="14"/>
  <c r="M26" i="14" s="1"/>
  <c r="I26" i="14"/>
  <c r="K26" i="14"/>
  <c r="O26" i="14"/>
  <c r="Q26" i="14"/>
  <c r="V26" i="14"/>
  <c r="G28" i="14"/>
  <c r="I28" i="14"/>
  <c r="K28" i="14"/>
  <c r="M28" i="14"/>
  <c r="O28" i="14"/>
  <c r="Q28" i="14"/>
  <c r="Q21" i="14" s="1"/>
  <c r="V28" i="14"/>
  <c r="G30" i="14"/>
  <c r="M30" i="14" s="1"/>
  <c r="I30" i="14"/>
  <c r="K30" i="14"/>
  <c r="O30" i="14"/>
  <c r="Q30" i="14"/>
  <c r="V30" i="14"/>
  <c r="G32" i="14"/>
  <c r="I32" i="14"/>
  <c r="K32" i="14"/>
  <c r="M32" i="14"/>
  <c r="O32" i="14"/>
  <c r="Q32" i="14"/>
  <c r="V32" i="14"/>
  <c r="G34" i="14"/>
  <c r="M34" i="14" s="1"/>
  <c r="I34" i="14"/>
  <c r="K34" i="14"/>
  <c r="O34" i="14"/>
  <c r="Q34" i="14"/>
  <c r="V34" i="14"/>
  <c r="G36" i="14"/>
  <c r="I36" i="14"/>
  <c r="K36" i="14"/>
  <c r="M36" i="14"/>
  <c r="O36" i="14"/>
  <c r="Q36" i="14"/>
  <c r="V36" i="14"/>
  <c r="G38" i="14"/>
  <c r="M38" i="14" s="1"/>
  <c r="I38" i="14"/>
  <c r="K38" i="14"/>
  <c r="O38" i="14"/>
  <c r="Q38" i="14"/>
  <c r="V38" i="14"/>
  <c r="G40" i="14"/>
  <c r="I40" i="14"/>
  <c r="K40" i="14"/>
  <c r="M40" i="14"/>
  <c r="O40" i="14"/>
  <c r="Q40" i="14"/>
  <c r="V40" i="14"/>
  <c r="G41" i="14"/>
  <c r="V41" i="14"/>
  <c r="G42" i="14"/>
  <c r="I42" i="14"/>
  <c r="I41" i="14" s="1"/>
  <c r="K42" i="14"/>
  <c r="M42" i="14"/>
  <c r="O42" i="14"/>
  <c r="Q42" i="14"/>
  <c r="Q41" i="14" s="1"/>
  <c r="V42" i="14"/>
  <c r="G44" i="14"/>
  <c r="M44" i="14" s="1"/>
  <c r="I44" i="14"/>
  <c r="K44" i="14"/>
  <c r="K41" i="14" s="1"/>
  <c r="O44" i="14"/>
  <c r="O41" i="14" s="1"/>
  <c r="Q44" i="14"/>
  <c r="V44" i="14"/>
  <c r="G47" i="14"/>
  <c r="I47" i="14"/>
  <c r="K47" i="14"/>
  <c r="M47" i="14"/>
  <c r="O47" i="14"/>
  <c r="Q47" i="14"/>
  <c r="V47" i="14"/>
  <c r="G51" i="14"/>
  <c r="M51" i="14" s="1"/>
  <c r="I51" i="14"/>
  <c r="K51" i="14"/>
  <c r="O51" i="14"/>
  <c r="Q51" i="14"/>
  <c r="V51" i="14"/>
  <c r="G55" i="14"/>
  <c r="I55" i="14"/>
  <c r="K55" i="14"/>
  <c r="M55" i="14"/>
  <c r="O55" i="14"/>
  <c r="Q55" i="14"/>
  <c r="V55" i="14"/>
  <c r="G60" i="14"/>
  <c r="I60" i="14"/>
  <c r="I59" i="14" s="1"/>
  <c r="K60" i="14"/>
  <c r="M60" i="14"/>
  <c r="O60" i="14"/>
  <c r="Q60" i="14"/>
  <c r="Q59" i="14" s="1"/>
  <c r="V60" i="14"/>
  <c r="G63" i="14"/>
  <c r="M63" i="14" s="1"/>
  <c r="I63" i="14"/>
  <c r="K63" i="14"/>
  <c r="K59" i="14" s="1"/>
  <c r="O63" i="14"/>
  <c r="O59" i="14" s="1"/>
  <c r="Q63" i="14"/>
  <c r="V63" i="14"/>
  <c r="G66" i="14"/>
  <c r="I66" i="14"/>
  <c r="K66" i="14"/>
  <c r="M66" i="14"/>
  <c r="O66" i="14"/>
  <c r="Q66" i="14"/>
  <c r="V66" i="14"/>
  <c r="G69" i="14"/>
  <c r="M69" i="14" s="1"/>
  <c r="I69" i="14"/>
  <c r="K69" i="14"/>
  <c r="O69" i="14"/>
  <c r="Q69" i="14"/>
  <c r="V69" i="14"/>
  <c r="G72" i="14"/>
  <c r="I72" i="14"/>
  <c r="K72" i="14"/>
  <c r="M72" i="14"/>
  <c r="O72" i="14"/>
  <c r="Q72" i="14"/>
  <c r="V72" i="14"/>
  <c r="G76" i="14"/>
  <c r="M76" i="14" s="1"/>
  <c r="I76" i="14"/>
  <c r="K76" i="14"/>
  <c r="O76" i="14"/>
  <c r="Q76" i="14"/>
  <c r="V76" i="14"/>
  <c r="V59" i="14" s="1"/>
  <c r="G80" i="14"/>
  <c r="I80" i="14"/>
  <c r="K80" i="14"/>
  <c r="M80" i="14"/>
  <c r="O80" i="14"/>
  <c r="Q80" i="14"/>
  <c r="V80" i="14"/>
  <c r="G85" i="14"/>
  <c r="I85" i="14"/>
  <c r="I84" i="14" s="1"/>
  <c r="K85" i="14"/>
  <c r="M85" i="14"/>
  <c r="O85" i="14"/>
  <c r="Q85" i="14"/>
  <c r="Q84" i="14" s="1"/>
  <c r="V85" i="14"/>
  <c r="G88" i="14"/>
  <c r="G84" i="14" s="1"/>
  <c r="I88" i="14"/>
  <c r="K88" i="14"/>
  <c r="K84" i="14" s="1"/>
  <c r="O88" i="14"/>
  <c r="Q88" i="14"/>
  <c r="V88" i="14"/>
  <c r="V84" i="14" s="1"/>
  <c r="G91" i="14"/>
  <c r="I91" i="14"/>
  <c r="K91" i="14"/>
  <c r="M91" i="14"/>
  <c r="O91" i="14"/>
  <c r="Q91" i="14"/>
  <c r="V91" i="14"/>
  <c r="G94" i="14"/>
  <c r="M94" i="14" s="1"/>
  <c r="I94" i="14"/>
  <c r="K94" i="14"/>
  <c r="O94" i="14"/>
  <c r="Q94" i="14"/>
  <c r="V94" i="14"/>
  <c r="G97" i="14"/>
  <c r="I97" i="14"/>
  <c r="K97" i="14"/>
  <c r="M97" i="14"/>
  <c r="O97" i="14"/>
  <c r="Q97" i="14"/>
  <c r="V97" i="14"/>
  <c r="G100" i="14"/>
  <c r="M100" i="14" s="1"/>
  <c r="I100" i="14"/>
  <c r="K100" i="14"/>
  <c r="O100" i="14"/>
  <c r="O84" i="14" s="1"/>
  <c r="Q100" i="14"/>
  <c r="V100" i="14"/>
  <c r="G103" i="14"/>
  <c r="I103" i="14"/>
  <c r="K103" i="14"/>
  <c r="M103" i="14"/>
  <c r="O103" i="14"/>
  <c r="Q103" i="14"/>
  <c r="V103" i="14"/>
  <c r="G106" i="14"/>
  <c r="M106" i="14" s="1"/>
  <c r="I106" i="14"/>
  <c r="K106" i="14"/>
  <c r="O106" i="14"/>
  <c r="Q106" i="14"/>
  <c r="V106" i="14"/>
  <c r="G109" i="14"/>
  <c r="I109" i="14"/>
  <c r="K109" i="14"/>
  <c r="M109" i="14"/>
  <c r="O109" i="14"/>
  <c r="Q109" i="14"/>
  <c r="V109" i="14"/>
  <c r="G111" i="14"/>
  <c r="K111" i="14"/>
  <c r="O111" i="14"/>
  <c r="V111" i="14"/>
  <c r="G112" i="14"/>
  <c r="I112" i="14"/>
  <c r="I111" i="14" s="1"/>
  <c r="K112" i="14"/>
  <c r="M112" i="14"/>
  <c r="M111" i="14" s="1"/>
  <c r="O112" i="14"/>
  <c r="Q112" i="14"/>
  <c r="Q111" i="14" s="1"/>
  <c r="V112" i="14"/>
  <c r="G114" i="14"/>
  <c r="O114" i="14"/>
  <c r="V114" i="14"/>
  <c r="G115" i="14"/>
  <c r="I115" i="14"/>
  <c r="I114" i="14" s="1"/>
  <c r="K115" i="14"/>
  <c r="M115" i="14"/>
  <c r="O115" i="14"/>
  <c r="Q115" i="14"/>
  <c r="Q114" i="14" s="1"/>
  <c r="V115" i="14"/>
  <c r="G117" i="14"/>
  <c r="M117" i="14" s="1"/>
  <c r="I117" i="14"/>
  <c r="K117" i="14"/>
  <c r="K114" i="14" s="1"/>
  <c r="O117" i="14"/>
  <c r="Q117" i="14"/>
  <c r="V117" i="14"/>
  <c r="I119" i="14"/>
  <c r="G120" i="14"/>
  <c r="M120" i="14" s="1"/>
  <c r="I120" i="14"/>
  <c r="K120" i="14"/>
  <c r="K119" i="14" s="1"/>
  <c r="O120" i="14"/>
  <c r="O119" i="14" s="1"/>
  <c r="Q120" i="14"/>
  <c r="V120" i="14"/>
  <c r="V119" i="14" s="1"/>
  <c r="G123" i="14"/>
  <c r="I123" i="14"/>
  <c r="K123" i="14"/>
  <c r="M123" i="14"/>
  <c r="O123" i="14"/>
  <c r="Q123" i="14"/>
  <c r="Q119" i="14" s="1"/>
  <c r="V123" i="14"/>
  <c r="G125" i="14"/>
  <c r="M125" i="14" s="1"/>
  <c r="I125" i="14"/>
  <c r="K125" i="14"/>
  <c r="O125" i="14"/>
  <c r="Q125" i="14"/>
  <c r="V125" i="14"/>
  <c r="G127" i="14"/>
  <c r="I127" i="14"/>
  <c r="K127" i="14"/>
  <c r="M127" i="14"/>
  <c r="O127" i="14"/>
  <c r="Q127" i="14"/>
  <c r="V127" i="14"/>
  <c r="G129" i="14"/>
  <c r="M129" i="14" s="1"/>
  <c r="I129" i="14"/>
  <c r="K129" i="14"/>
  <c r="O129" i="14"/>
  <c r="Q129" i="14"/>
  <c r="V129" i="14"/>
  <c r="G132" i="14"/>
  <c r="M132" i="14" s="1"/>
  <c r="I132" i="14"/>
  <c r="K132" i="14"/>
  <c r="K131" i="14" s="1"/>
  <c r="O132" i="14"/>
  <c r="O131" i="14" s="1"/>
  <c r="Q132" i="14"/>
  <c r="V132" i="14"/>
  <c r="V131" i="14" s="1"/>
  <c r="G136" i="14"/>
  <c r="I136" i="14"/>
  <c r="K136" i="14"/>
  <c r="M136" i="14"/>
  <c r="O136" i="14"/>
  <c r="Q136" i="14"/>
  <c r="Q131" i="14" s="1"/>
  <c r="V136" i="14"/>
  <c r="G140" i="14"/>
  <c r="M140" i="14" s="1"/>
  <c r="I140" i="14"/>
  <c r="K140" i="14"/>
  <c r="O140" i="14"/>
  <c r="Q140" i="14"/>
  <c r="V140" i="14"/>
  <c r="G142" i="14"/>
  <c r="I142" i="14"/>
  <c r="K142" i="14"/>
  <c r="M142" i="14"/>
  <c r="O142" i="14"/>
  <c r="Q142" i="14"/>
  <c r="V142" i="14"/>
  <c r="G146" i="14"/>
  <c r="M146" i="14" s="1"/>
  <c r="I146" i="14"/>
  <c r="K146" i="14"/>
  <c r="O146" i="14"/>
  <c r="Q146" i="14"/>
  <c r="V146" i="14"/>
  <c r="G148" i="14"/>
  <c r="I148" i="14"/>
  <c r="I131" i="14" s="1"/>
  <c r="K148" i="14"/>
  <c r="M148" i="14"/>
  <c r="O148" i="14"/>
  <c r="Q148" i="14"/>
  <c r="V148" i="14"/>
  <c r="G152" i="14"/>
  <c r="M152" i="14" s="1"/>
  <c r="I152" i="14"/>
  <c r="K152" i="14"/>
  <c r="O152" i="14"/>
  <c r="Q152" i="14"/>
  <c r="V152" i="14"/>
  <c r="G154" i="14"/>
  <c r="I154" i="14"/>
  <c r="K154" i="14"/>
  <c r="M154" i="14"/>
  <c r="O154" i="14"/>
  <c r="Q154" i="14"/>
  <c r="V154" i="14"/>
  <c r="G159" i="14"/>
  <c r="M159" i="14" s="1"/>
  <c r="I159" i="14"/>
  <c r="K159" i="14"/>
  <c r="O159" i="14"/>
  <c r="Q159" i="14"/>
  <c r="V159" i="14"/>
  <c r="G162" i="14"/>
  <c r="I162" i="14"/>
  <c r="K162" i="14"/>
  <c r="M162" i="14"/>
  <c r="O162" i="14"/>
  <c r="Q162" i="14"/>
  <c r="V162" i="14"/>
  <c r="G166" i="14"/>
  <c r="I166" i="14"/>
  <c r="I165" i="14" s="1"/>
  <c r="K166" i="14"/>
  <c r="M166" i="14"/>
  <c r="O166" i="14"/>
  <c r="Q166" i="14"/>
  <c r="Q165" i="14" s="1"/>
  <c r="V166" i="14"/>
  <c r="G170" i="14"/>
  <c r="M170" i="14" s="1"/>
  <c r="I170" i="14"/>
  <c r="K170" i="14"/>
  <c r="O170" i="14"/>
  <c r="Q170" i="14"/>
  <c r="V170" i="14"/>
  <c r="V165" i="14" s="1"/>
  <c r="G173" i="14"/>
  <c r="I173" i="14"/>
  <c r="K173" i="14"/>
  <c r="M173" i="14"/>
  <c r="O173" i="14"/>
  <c r="Q173" i="14"/>
  <c r="V173" i="14"/>
  <c r="G176" i="14"/>
  <c r="M176" i="14" s="1"/>
  <c r="I176" i="14"/>
  <c r="K176" i="14"/>
  <c r="O176" i="14"/>
  <c r="O165" i="14" s="1"/>
  <c r="Q176" i="14"/>
  <c r="V176" i="14"/>
  <c r="G178" i="14"/>
  <c r="I178" i="14"/>
  <c r="K178" i="14"/>
  <c r="M178" i="14"/>
  <c r="O178" i="14"/>
  <c r="Q178" i="14"/>
  <c r="V178" i="14"/>
  <c r="G180" i="14"/>
  <c r="M180" i="14" s="1"/>
  <c r="I180" i="14"/>
  <c r="K180" i="14"/>
  <c r="K165" i="14" s="1"/>
  <c r="O180" i="14"/>
  <c r="Q180" i="14"/>
  <c r="V180" i="14"/>
  <c r="G182" i="14"/>
  <c r="I182" i="14"/>
  <c r="K182" i="14"/>
  <c r="M182" i="14"/>
  <c r="O182" i="14"/>
  <c r="Q182" i="14"/>
  <c r="V182" i="14"/>
  <c r="G184" i="14"/>
  <c r="M184" i="14" s="1"/>
  <c r="I184" i="14"/>
  <c r="K184" i="14"/>
  <c r="O184" i="14"/>
  <c r="Q184" i="14"/>
  <c r="V184" i="14"/>
  <c r="G189" i="14"/>
  <c r="I189" i="14"/>
  <c r="K189" i="14"/>
  <c r="M189" i="14"/>
  <c r="O189" i="14"/>
  <c r="Q189" i="14"/>
  <c r="V189" i="14"/>
  <c r="G193" i="14"/>
  <c r="M193" i="14" s="1"/>
  <c r="I193" i="14"/>
  <c r="K193" i="14"/>
  <c r="O193" i="14"/>
  <c r="Q193" i="14"/>
  <c r="V193" i="14"/>
  <c r="G197" i="14"/>
  <c r="I197" i="14"/>
  <c r="K197" i="14"/>
  <c r="M197" i="14"/>
  <c r="O197" i="14"/>
  <c r="Q197" i="14"/>
  <c r="V197" i="14"/>
  <c r="K201" i="14"/>
  <c r="G202" i="14"/>
  <c r="I202" i="14"/>
  <c r="I201" i="14" s="1"/>
  <c r="K202" i="14"/>
  <c r="M202" i="14"/>
  <c r="O202" i="14"/>
  <c r="Q202" i="14"/>
  <c r="Q201" i="14" s="1"/>
  <c r="V202" i="14"/>
  <c r="G205" i="14"/>
  <c r="M205" i="14" s="1"/>
  <c r="I205" i="14"/>
  <c r="K205" i="14"/>
  <c r="O205" i="14"/>
  <c r="O201" i="14" s="1"/>
  <c r="Q205" i="14"/>
  <c r="V205" i="14"/>
  <c r="V201" i="14" s="1"/>
  <c r="G207" i="14"/>
  <c r="I207" i="14"/>
  <c r="K207" i="14"/>
  <c r="M207" i="14"/>
  <c r="O207" i="14"/>
  <c r="Q207" i="14"/>
  <c r="V207" i="14"/>
  <c r="G211" i="14"/>
  <c r="M211" i="14" s="1"/>
  <c r="I211" i="14"/>
  <c r="K211" i="14"/>
  <c r="O211" i="14"/>
  <c r="Q211" i="14"/>
  <c r="V211" i="14"/>
  <c r="G217" i="14"/>
  <c r="I217" i="14"/>
  <c r="K217" i="14"/>
  <c r="M217" i="14"/>
  <c r="O217" i="14"/>
  <c r="Q217" i="14"/>
  <c r="V217" i="14"/>
  <c r="K220" i="14"/>
  <c r="G221" i="14"/>
  <c r="I221" i="14"/>
  <c r="I220" i="14" s="1"/>
  <c r="K221" i="14"/>
  <c r="M221" i="14"/>
  <c r="M220" i="14" s="1"/>
  <c r="O221" i="14"/>
  <c r="Q221" i="14"/>
  <c r="Q220" i="14" s="1"/>
  <c r="V221" i="14"/>
  <c r="G224" i="14"/>
  <c r="M224" i="14" s="1"/>
  <c r="I224" i="14"/>
  <c r="K224" i="14"/>
  <c r="O224" i="14"/>
  <c r="O220" i="14" s="1"/>
  <c r="Q224" i="14"/>
  <c r="V224" i="14"/>
  <c r="V220" i="14" s="1"/>
  <c r="G228" i="14"/>
  <c r="I228" i="14"/>
  <c r="K228" i="14"/>
  <c r="M228" i="14"/>
  <c r="O228" i="14"/>
  <c r="Q228" i="14"/>
  <c r="V228" i="14"/>
  <c r="G233" i="14"/>
  <c r="M233" i="14" s="1"/>
  <c r="I233" i="14"/>
  <c r="K233" i="14"/>
  <c r="O233" i="14"/>
  <c r="Q233" i="14"/>
  <c r="V233" i="14"/>
  <c r="G237" i="14"/>
  <c r="I237" i="14"/>
  <c r="K237" i="14"/>
  <c r="M237" i="14"/>
  <c r="O237" i="14"/>
  <c r="Q237" i="14"/>
  <c r="V237" i="14"/>
  <c r="G241" i="14"/>
  <c r="K241" i="14"/>
  <c r="O241" i="14"/>
  <c r="V241" i="14"/>
  <c r="G242" i="14"/>
  <c r="I242" i="14"/>
  <c r="I241" i="14" s="1"/>
  <c r="K242" i="14"/>
  <c r="M242" i="14"/>
  <c r="M241" i="14" s="1"/>
  <c r="O242" i="14"/>
  <c r="Q242" i="14"/>
  <c r="Q241" i="14" s="1"/>
  <c r="V242" i="14"/>
  <c r="AE248" i="14"/>
  <c r="G225" i="13"/>
  <c r="BA120" i="13"/>
  <c r="BA82" i="13"/>
  <c r="BA73" i="13"/>
  <c r="BA70" i="13"/>
  <c r="BA54" i="13"/>
  <c r="BA51" i="13"/>
  <c r="BA48" i="13"/>
  <c r="BA29" i="13"/>
  <c r="BA10" i="13"/>
  <c r="G8" i="13"/>
  <c r="V8" i="13"/>
  <c r="G9" i="13"/>
  <c r="M9" i="13" s="1"/>
  <c r="I9" i="13"/>
  <c r="K9" i="13"/>
  <c r="K8" i="13" s="1"/>
  <c r="O9" i="13"/>
  <c r="O8" i="13" s="1"/>
  <c r="Q9" i="13"/>
  <c r="Q8" i="13" s="1"/>
  <c r="V9" i="13"/>
  <c r="G12" i="13"/>
  <c r="I12" i="13"/>
  <c r="K12" i="13"/>
  <c r="M12" i="13"/>
  <c r="O12" i="13"/>
  <c r="Q12" i="13"/>
  <c r="V12" i="13"/>
  <c r="G15" i="13"/>
  <c r="I15" i="13"/>
  <c r="K15" i="13"/>
  <c r="M15" i="13"/>
  <c r="O15" i="13"/>
  <c r="Q15" i="13"/>
  <c r="V15" i="13"/>
  <c r="G19" i="13"/>
  <c r="I19" i="13"/>
  <c r="I8" i="13" s="1"/>
  <c r="K19" i="13"/>
  <c r="M19" i="13"/>
  <c r="O19" i="13"/>
  <c r="Q19" i="13"/>
  <c r="V19" i="13"/>
  <c r="G21" i="13"/>
  <c r="M21" i="13" s="1"/>
  <c r="I21" i="13"/>
  <c r="K21" i="13"/>
  <c r="O21" i="13"/>
  <c r="Q21" i="13"/>
  <c r="V21" i="13"/>
  <c r="G25" i="13"/>
  <c r="V25" i="13"/>
  <c r="G26" i="13"/>
  <c r="M26" i="13" s="1"/>
  <c r="M25" i="13" s="1"/>
  <c r="I26" i="13"/>
  <c r="K26" i="13"/>
  <c r="K25" i="13" s="1"/>
  <c r="O26" i="13"/>
  <c r="O25" i="13" s="1"/>
  <c r="Q26" i="13"/>
  <c r="Q25" i="13" s="1"/>
  <c r="V26" i="13"/>
  <c r="G28" i="13"/>
  <c r="I28" i="13"/>
  <c r="K28" i="13"/>
  <c r="M28" i="13"/>
  <c r="O28" i="13"/>
  <c r="Q28" i="13"/>
  <c r="V28" i="13"/>
  <c r="G31" i="13"/>
  <c r="I31" i="13"/>
  <c r="K31" i="13"/>
  <c r="M31" i="13"/>
  <c r="O31" i="13"/>
  <c r="Q31" i="13"/>
  <c r="V31" i="13"/>
  <c r="G35" i="13"/>
  <c r="I35" i="13"/>
  <c r="I25" i="13" s="1"/>
  <c r="K35" i="13"/>
  <c r="M35" i="13"/>
  <c r="O35" i="13"/>
  <c r="Q35" i="13"/>
  <c r="V35" i="13"/>
  <c r="G39" i="13"/>
  <c r="M39" i="13" s="1"/>
  <c r="I39" i="13"/>
  <c r="K39" i="13"/>
  <c r="O39" i="13"/>
  <c r="Q39" i="13"/>
  <c r="V39" i="13"/>
  <c r="G44" i="13"/>
  <c r="M44" i="13" s="1"/>
  <c r="I44" i="13"/>
  <c r="K44" i="13"/>
  <c r="K43" i="13" s="1"/>
  <c r="O44" i="13"/>
  <c r="O43" i="13" s="1"/>
  <c r="Q44" i="13"/>
  <c r="Q43" i="13" s="1"/>
  <c r="V44" i="13"/>
  <c r="G47" i="13"/>
  <c r="I47" i="13"/>
  <c r="K47" i="13"/>
  <c r="M47" i="13"/>
  <c r="O47" i="13"/>
  <c r="Q47" i="13"/>
  <c r="V47" i="13"/>
  <c r="G50" i="13"/>
  <c r="I50" i="13"/>
  <c r="K50" i="13"/>
  <c r="M50" i="13"/>
  <c r="O50" i="13"/>
  <c r="Q50" i="13"/>
  <c r="V50" i="13"/>
  <c r="G53" i="13"/>
  <c r="I53" i="13"/>
  <c r="I43" i="13" s="1"/>
  <c r="K53" i="13"/>
  <c r="M53" i="13"/>
  <c r="O53" i="13"/>
  <c r="Q53" i="13"/>
  <c r="V53" i="13"/>
  <c r="G56" i="13"/>
  <c r="M56" i="13" s="1"/>
  <c r="I56" i="13"/>
  <c r="K56" i="13"/>
  <c r="O56" i="13"/>
  <c r="Q56" i="13"/>
  <c r="V56" i="13"/>
  <c r="G60" i="13"/>
  <c r="M60" i="13" s="1"/>
  <c r="I60" i="13"/>
  <c r="K60" i="13"/>
  <c r="O60" i="13"/>
  <c r="Q60" i="13"/>
  <c r="V60" i="13"/>
  <c r="V43" i="13" s="1"/>
  <c r="G64" i="13"/>
  <c r="M64" i="13" s="1"/>
  <c r="I64" i="13"/>
  <c r="K64" i="13"/>
  <c r="O64" i="13"/>
  <c r="Q64" i="13"/>
  <c r="V64" i="13"/>
  <c r="G69" i="13"/>
  <c r="I69" i="13"/>
  <c r="I68" i="13" s="1"/>
  <c r="K69" i="13"/>
  <c r="K68" i="13" s="1"/>
  <c r="M69" i="13"/>
  <c r="O69" i="13"/>
  <c r="Q69" i="13"/>
  <c r="V69" i="13"/>
  <c r="G72" i="13"/>
  <c r="G68" i="13" s="1"/>
  <c r="I72" i="13"/>
  <c r="K72" i="13"/>
  <c r="M72" i="13"/>
  <c r="O72" i="13"/>
  <c r="Q72" i="13"/>
  <c r="V72" i="13"/>
  <c r="V68" i="13" s="1"/>
  <c r="G75" i="13"/>
  <c r="M75" i="13" s="1"/>
  <c r="I75" i="13"/>
  <c r="K75" i="13"/>
  <c r="O75" i="13"/>
  <c r="Q75" i="13"/>
  <c r="V75" i="13"/>
  <c r="G78" i="13"/>
  <c r="M78" i="13" s="1"/>
  <c r="I78" i="13"/>
  <c r="K78" i="13"/>
  <c r="O78" i="13"/>
  <c r="Q78" i="13"/>
  <c r="Q68" i="13" s="1"/>
  <c r="V78" i="13"/>
  <c r="G81" i="13"/>
  <c r="M81" i="13" s="1"/>
  <c r="I81" i="13"/>
  <c r="K81" i="13"/>
  <c r="O81" i="13"/>
  <c r="Q81" i="13"/>
  <c r="V81" i="13"/>
  <c r="G84" i="13"/>
  <c r="I84" i="13"/>
  <c r="K84" i="13"/>
  <c r="M84" i="13"/>
  <c r="O84" i="13"/>
  <c r="O68" i="13" s="1"/>
  <c r="Q84" i="13"/>
  <c r="V84" i="13"/>
  <c r="G87" i="13"/>
  <c r="I87" i="13"/>
  <c r="K87" i="13"/>
  <c r="M87" i="13"/>
  <c r="O87" i="13"/>
  <c r="Q87" i="13"/>
  <c r="V87" i="13"/>
  <c r="G90" i="13"/>
  <c r="I90" i="13"/>
  <c r="K90" i="13"/>
  <c r="M90" i="13"/>
  <c r="O90" i="13"/>
  <c r="Q90" i="13"/>
  <c r="V90" i="13"/>
  <c r="G93" i="13"/>
  <c r="M93" i="13" s="1"/>
  <c r="I93" i="13"/>
  <c r="K93" i="13"/>
  <c r="O93" i="13"/>
  <c r="Q93" i="13"/>
  <c r="V93" i="13"/>
  <c r="G99" i="13"/>
  <c r="M99" i="13" s="1"/>
  <c r="I99" i="13"/>
  <c r="K99" i="13"/>
  <c r="O99" i="13"/>
  <c r="Q99" i="13"/>
  <c r="V99" i="13"/>
  <c r="G102" i="13"/>
  <c r="M102" i="13" s="1"/>
  <c r="I102" i="13"/>
  <c r="K102" i="13"/>
  <c r="O102" i="13"/>
  <c r="Q102" i="13"/>
  <c r="V102" i="13"/>
  <c r="O105" i="13"/>
  <c r="Q105" i="13"/>
  <c r="G106" i="13"/>
  <c r="I106" i="13"/>
  <c r="I105" i="13" s="1"/>
  <c r="K106" i="13"/>
  <c r="K105" i="13" s="1"/>
  <c r="M106" i="13"/>
  <c r="M105" i="13" s="1"/>
  <c r="O106" i="13"/>
  <c r="Q106" i="13"/>
  <c r="V106" i="13"/>
  <c r="G108" i="13"/>
  <c r="G105" i="13" s="1"/>
  <c r="I108" i="13"/>
  <c r="K108" i="13"/>
  <c r="M108" i="13"/>
  <c r="O108" i="13"/>
  <c r="Q108" i="13"/>
  <c r="V108" i="13"/>
  <c r="V105" i="13" s="1"/>
  <c r="I110" i="13"/>
  <c r="K110" i="13"/>
  <c r="G111" i="13"/>
  <c r="M111" i="13" s="1"/>
  <c r="M110" i="13" s="1"/>
  <c r="I111" i="13"/>
  <c r="K111" i="13"/>
  <c r="O111" i="13"/>
  <c r="O110" i="13" s="1"/>
  <c r="Q111" i="13"/>
  <c r="Q110" i="13" s="1"/>
  <c r="V111" i="13"/>
  <c r="V110" i="13" s="1"/>
  <c r="G113" i="13"/>
  <c r="Q113" i="13"/>
  <c r="V113" i="13"/>
  <c r="G114" i="13"/>
  <c r="I114" i="13"/>
  <c r="K114" i="13"/>
  <c r="K113" i="13" s="1"/>
  <c r="M114" i="13"/>
  <c r="M113" i="13" s="1"/>
  <c r="O114" i="13"/>
  <c r="O113" i="13" s="1"/>
  <c r="Q114" i="13"/>
  <c r="V114" i="13"/>
  <c r="G116" i="13"/>
  <c r="I116" i="13"/>
  <c r="I113" i="13" s="1"/>
  <c r="K116" i="13"/>
  <c r="M116" i="13"/>
  <c r="O116" i="13"/>
  <c r="Q116" i="13"/>
  <c r="V116" i="13"/>
  <c r="K118" i="13"/>
  <c r="G119" i="13"/>
  <c r="G118" i="13" s="1"/>
  <c r="I119" i="13"/>
  <c r="I118" i="13" s="1"/>
  <c r="K119" i="13"/>
  <c r="O119" i="13"/>
  <c r="Q119" i="13"/>
  <c r="Q118" i="13" s="1"/>
  <c r="V119" i="13"/>
  <c r="V118" i="13" s="1"/>
  <c r="G122" i="13"/>
  <c r="M122" i="13" s="1"/>
  <c r="I122" i="13"/>
  <c r="K122" i="13"/>
  <c r="O122" i="13"/>
  <c r="O118" i="13" s="1"/>
  <c r="Q122" i="13"/>
  <c r="V122" i="13"/>
  <c r="G124" i="13"/>
  <c r="M124" i="13" s="1"/>
  <c r="I124" i="13"/>
  <c r="K124" i="13"/>
  <c r="O124" i="13"/>
  <c r="Q124" i="13"/>
  <c r="V124" i="13"/>
  <c r="G126" i="13"/>
  <c r="I126" i="13"/>
  <c r="K126" i="13"/>
  <c r="M126" i="13"/>
  <c r="O126" i="13"/>
  <c r="Q126" i="13"/>
  <c r="V126" i="13"/>
  <c r="G128" i="13"/>
  <c r="I128" i="13"/>
  <c r="K128" i="13"/>
  <c r="M128" i="13"/>
  <c r="O128" i="13"/>
  <c r="Q128" i="13"/>
  <c r="V128" i="13"/>
  <c r="G131" i="13"/>
  <c r="G130" i="13" s="1"/>
  <c r="I131" i="13"/>
  <c r="I130" i="13" s="1"/>
  <c r="K131" i="13"/>
  <c r="O131" i="13"/>
  <c r="Q131" i="13"/>
  <c r="Q130" i="13" s="1"/>
  <c r="V131" i="13"/>
  <c r="V130" i="13" s="1"/>
  <c r="G135" i="13"/>
  <c r="M135" i="13" s="1"/>
  <c r="I135" i="13"/>
  <c r="K135" i="13"/>
  <c r="O135" i="13"/>
  <c r="O130" i="13" s="1"/>
  <c r="Q135" i="13"/>
  <c r="V135" i="13"/>
  <c r="G139" i="13"/>
  <c r="M139" i="13" s="1"/>
  <c r="I139" i="13"/>
  <c r="K139" i="13"/>
  <c r="O139" i="13"/>
  <c r="Q139" i="13"/>
  <c r="V139" i="13"/>
  <c r="G141" i="13"/>
  <c r="I141" i="13"/>
  <c r="K141" i="13"/>
  <c r="M141" i="13"/>
  <c r="O141" i="13"/>
  <c r="Q141" i="13"/>
  <c r="V141" i="13"/>
  <c r="G145" i="13"/>
  <c r="I145" i="13"/>
  <c r="K145" i="13"/>
  <c r="M145" i="13"/>
  <c r="O145" i="13"/>
  <c r="Q145" i="13"/>
  <c r="V145" i="13"/>
  <c r="G147" i="13"/>
  <c r="I147" i="13"/>
  <c r="K147" i="13"/>
  <c r="K130" i="13" s="1"/>
  <c r="M147" i="13"/>
  <c r="O147" i="13"/>
  <c r="Q147" i="13"/>
  <c r="V147" i="13"/>
  <c r="G151" i="13"/>
  <c r="M151" i="13" s="1"/>
  <c r="I151" i="13"/>
  <c r="K151" i="13"/>
  <c r="O151" i="13"/>
  <c r="Q151" i="13"/>
  <c r="V151" i="13"/>
  <c r="G153" i="13"/>
  <c r="M153" i="13" s="1"/>
  <c r="I153" i="13"/>
  <c r="K153" i="13"/>
  <c r="O153" i="13"/>
  <c r="Q153" i="13"/>
  <c r="V153" i="13"/>
  <c r="G158" i="13"/>
  <c r="M158" i="13" s="1"/>
  <c r="I158" i="13"/>
  <c r="K158" i="13"/>
  <c r="O158" i="13"/>
  <c r="Q158" i="13"/>
  <c r="V158" i="13"/>
  <c r="G161" i="13"/>
  <c r="I161" i="13"/>
  <c r="K161" i="13"/>
  <c r="M161" i="13"/>
  <c r="O161" i="13"/>
  <c r="Q161" i="13"/>
  <c r="V161" i="13"/>
  <c r="G165" i="13"/>
  <c r="G164" i="13" s="1"/>
  <c r="I165" i="13"/>
  <c r="I164" i="13" s="1"/>
  <c r="K165" i="13"/>
  <c r="K164" i="13" s="1"/>
  <c r="M165" i="13"/>
  <c r="O165" i="13"/>
  <c r="Q165" i="13"/>
  <c r="V165" i="13"/>
  <c r="V164" i="13" s="1"/>
  <c r="G169" i="13"/>
  <c r="M169" i="13" s="1"/>
  <c r="M164" i="13" s="1"/>
  <c r="I169" i="13"/>
  <c r="K169" i="13"/>
  <c r="O169" i="13"/>
  <c r="Q169" i="13"/>
  <c r="Q164" i="13" s="1"/>
  <c r="V169" i="13"/>
  <c r="G172" i="13"/>
  <c r="M172" i="13" s="1"/>
  <c r="I172" i="13"/>
  <c r="K172" i="13"/>
  <c r="O172" i="13"/>
  <c r="Q172" i="13"/>
  <c r="V172" i="13"/>
  <c r="G175" i="13"/>
  <c r="M175" i="13" s="1"/>
  <c r="I175" i="13"/>
  <c r="K175" i="13"/>
  <c r="O175" i="13"/>
  <c r="Q175" i="13"/>
  <c r="V175" i="13"/>
  <c r="G177" i="13"/>
  <c r="I177" i="13"/>
  <c r="K177" i="13"/>
  <c r="M177" i="13"/>
  <c r="O177" i="13"/>
  <c r="O164" i="13" s="1"/>
  <c r="Q177" i="13"/>
  <c r="V177" i="13"/>
  <c r="G179" i="13"/>
  <c r="I179" i="13"/>
  <c r="K179" i="13"/>
  <c r="M179" i="13"/>
  <c r="O179" i="13"/>
  <c r="Q179" i="13"/>
  <c r="V179" i="13"/>
  <c r="G181" i="13"/>
  <c r="I181" i="13"/>
  <c r="K181" i="13"/>
  <c r="M181" i="13"/>
  <c r="O181" i="13"/>
  <c r="Q181" i="13"/>
  <c r="V181" i="13"/>
  <c r="G183" i="13"/>
  <c r="M183" i="13" s="1"/>
  <c r="I183" i="13"/>
  <c r="K183" i="13"/>
  <c r="O183" i="13"/>
  <c r="Q183" i="13"/>
  <c r="V183" i="13"/>
  <c r="G188" i="13"/>
  <c r="M188" i="13" s="1"/>
  <c r="I188" i="13"/>
  <c r="K188" i="13"/>
  <c r="O188" i="13"/>
  <c r="Q188" i="13"/>
  <c r="V188" i="13"/>
  <c r="G192" i="13"/>
  <c r="M192" i="13" s="1"/>
  <c r="I192" i="13"/>
  <c r="K192" i="13"/>
  <c r="O192" i="13"/>
  <c r="Q192" i="13"/>
  <c r="V192" i="13"/>
  <c r="G196" i="13"/>
  <c r="I196" i="13"/>
  <c r="K196" i="13"/>
  <c r="M196" i="13"/>
  <c r="O196" i="13"/>
  <c r="Q196" i="13"/>
  <c r="V196" i="13"/>
  <c r="G201" i="13"/>
  <c r="G200" i="13" s="1"/>
  <c r="I201" i="13"/>
  <c r="I200" i="13" s="1"/>
  <c r="K201" i="13"/>
  <c r="K200" i="13" s="1"/>
  <c r="M201" i="13"/>
  <c r="O201" i="13"/>
  <c r="Q201" i="13"/>
  <c r="V201" i="13"/>
  <c r="V200" i="13" s="1"/>
  <c r="G204" i="13"/>
  <c r="M204" i="13" s="1"/>
  <c r="I204" i="13"/>
  <c r="K204" i="13"/>
  <c r="O204" i="13"/>
  <c r="Q204" i="13"/>
  <c r="Q200" i="13" s="1"/>
  <c r="V204" i="13"/>
  <c r="G206" i="13"/>
  <c r="M206" i="13" s="1"/>
  <c r="I206" i="13"/>
  <c r="K206" i="13"/>
  <c r="O206" i="13"/>
  <c r="Q206" i="13"/>
  <c r="V206" i="13"/>
  <c r="G210" i="13"/>
  <c r="M210" i="13" s="1"/>
  <c r="I210" i="13"/>
  <c r="K210" i="13"/>
  <c r="O210" i="13"/>
  <c r="Q210" i="13"/>
  <c r="V210" i="13"/>
  <c r="G215" i="13"/>
  <c r="I215" i="13"/>
  <c r="K215" i="13"/>
  <c r="M215" i="13"/>
  <c r="O215" i="13"/>
  <c r="O200" i="13" s="1"/>
  <c r="Q215" i="13"/>
  <c r="V215" i="13"/>
  <c r="M218" i="13"/>
  <c r="O218" i="13"/>
  <c r="Q218" i="13"/>
  <c r="G219" i="13"/>
  <c r="G218" i="13" s="1"/>
  <c r="I219" i="13"/>
  <c r="I218" i="13" s="1"/>
  <c r="K219" i="13"/>
  <c r="K218" i="13" s="1"/>
  <c r="M219" i="13"/>
  <c r="O219" i="13"/>
  <c r="Q219" i="13"/>
  <c r="V219" i="13"/>
  <c r="V218" i="13" s="1"/>
  <c r="AE225" i="13"/>
  <c r="AF225" i="13"/>
  <c r="G14" i="12"/>
  <c r="BA12" i="12"/>
  <c r="G8" i="12"/>
  <c r="I8" i="12"/>
  <c r="G9" i="12"/>
  <c r="M9" i="12" s="1"/>
  <c r="M8" i="12" s="1"/>
  <c r="I9" i="12"/>
  <c r="K9" i="12"/>
  <c r="K8" i="12" s="1"/>
  <c r="O9" i="12"/>
  <c r="O8" i="12" s="1"/>
  <c r="Q9" i="12"/>
  <c r="Q8" i="12" s="1"/>
  <c r="V9" i="12"/>
  <c r="V8" i="12" s="1"/>
  <c r="G11" i="12"/>
  <c r="I11" i="12"/>
  <c r="K11" i="12"/>
  <c r="M11" i="12"/>
  <c r="O11" i="12"/>
  <c r="Q11" i="12"/>
  <c r="V11" i="12"/>
  <c r="AE14" i="12"/>
  <c r="I20" i="1"/>
  <c r="I19" i="1"/>
  <c r="I18" i="1"/>
  <c r="I17" i="1"/>
  <c r="I16" i="1"/>
  <c r="AZ121" i="1"/>
  <c r="AZ120" i="1"/>
  <c r="AZ118" i="1"/>
  <c r="AZ117" i="1"/>
  <c r="AZ115" i="1"/>
  <c r="AZ114" i="1"/>
  <c r="AZ112" i="1"/>
  <c r="AZ110" i="1"/>
  <c r="AZ109" i="1"/>
  <c r="AZ108" i="1"/>
  <c r="AZ106" i="1"/>
  <c r="AZ103" i="1"/>
  <c r="AZ101" i="1"/>
  <c r="AZ97" i="1"/>
  <c r="AZ96" i="1"/>
  <c r="AZ94" i="1"/>
  <c r="AZ93" i="1"/>
  <c r="AZ91" i="1"/>
  <c r="AZ90" i="1"/>
  <c r="AZ89" i="1"/>
  <c r="AZ87" i="1"/>
  <c r="AZ86" i="1"/>
  <c r="AZ84" i="1"/>
  <c r="AZ82" i="1"/>
  <c r="AZ81" i="1"/>
  <c r="AZ79" i="1"/>
  <c r="AZ77" i="1"/>
  <c r="AZ76" i="1"/>
  <c r="AZ74" i="1"/>
  <c r="AZ73" i="1"/>
  <c r="AZ71" i="1"/>
  <c r="AZ70" i="1"/>
  <c r="AZ68" i="1"/>
  <c r="AZ66" i="1"/>
  <c r="AZ65" i="1"/>
  <c r="AZ64" i="1"/>
  <c r="AZ63" i="1"/>
  <c r="AZ62" i="1"/>
  <c r="AZ61" i="1"/>
  <c r="AZ58" i="1"/>
  <c r="AZ56" i="1"/>
  <c r="AZ55" i="1"/>
  <c r="AZ53" i="1"/>
  <c r="AZ51" i="1"/>
  <c r="F48" i="1"/>
  <c r="G48" i="1"/>
  <c r="G25" i="1" s="1"/>
  <c r="A25" i="1" s="1"/>
  <c r="A26" i="1" s="1"/>
  <c r="G26" i="1" s="1"/>
  <c r="H47" i="1"/>
  <c r="I47" i="1" s="1"/>
  <c r="H46" i="1"/>
  <c r="I46" i="1" s="1"/>
  <c r="H45" i="1"/>
  <c r="I45" i="1" s="1"/>
  <c r="H44" i="1"/>
  <c r="I44" i="1" s="1"/>
  <c r="H43" i="1"/>
  <c r="I43" i="1" s="1"/>
  <c r="H42" i="1"/>
  <c r="H41" i="1"/>
  <c r="I41" i="1" s="1"/>
  <c r="H40" i="1"/>
  <c r="I40" i="1" s="1"/>
  <c r="I144" i="1" l="1"/>
  <c r="J143" i="1" s="1"/>
  <c r="J134" i="1"/>
  <c r="J141" i="1"/>
  <c r="J131" i="1"/>
  <c r="J138" i="1"/>
  <c r="H39" i="1"/>
  <c r="H48" i="1" s="1"/>
  <c r="G28" i="1"/>
  <c r="G23" i="1"/>
  <c r="M25" i="15"/>
  <c r="M163" i="15"/>
  <c r="M112" i="15"/>
  <c r="M95" i="15"/>
  <c r="M100" i="15"/>
  <c r="M47" i="15"/>
  <c r="M200" i="15"/>
  <c r="AF226" i="15"/>
  <c r="M98" i="15"/>
  <c r="M73" i="15"/>
  <c r="M72" i="15" s="1"/>
  <c r="G47" i="15"/>
  <c r="G112" i="15"/>
  <c r="G100" i="15"/>
  <c r="G25" i="15"/>
  <c r="G8" i="15"/>
  <c r="M201" i="14"/>
  <c r="M41" i="14"/>
  <c r="M165" i="14"/>
  <c r="M131" i="14"/>
  <c r="M59" i="14"/>
  <c r="M8" i="14"/>
  <c r="M114" i="14"/>
  <c r="M21" i="14"/>
  <c r="M119" i="14"/>
  <c r="M84" i="14"/>
  <c r="AF248" i="14"/>
  <c r="M88" i="14"/>
  <c r="G21" i="14"/>
  <c r="M12" i="14"/>
  <c r="G59" i="14"/>
  <c r="G131" i="14"/>
  <c r="G119" i="14"/>
  <c r="G220" i="14"/>
  <c r="G165" i="14"/>
  <c r="G201" i="14"/>
  <c r="M8" i="13"/>
  <c r="M200" i="13"/>
  <c r="M68" i="13"/>
  <c r="M43" i="13"/>
  <c r="M131" i="13"/>
  <c r="M130" i="13" s="1"/>
  <c r="M119" i="13"/>
  <c r="M118" i="13" s="1"/>
  <c r="G43" i="13"/>
  <c r="G110" i="13"/>
  <c r="AF14" i="12"/>
  <c r="J127" i="1"/>
  <c r="J136" i="1"/>
  <c r="J139" i="1"/>
  <c r="I39" i="1"/>
  <c r="I48" i="1" s="1"/>
  <c r="J46" i="1" s="1"/>
  <c r="I21" i="1"/>
  <c r="J28" i="1"/>
  <c r="J26" i="1"/>
  <c r="G38" i="1"/>
  <c r="F38" i="1"/>
  <c r="J23" i="1"/>
  <c r="J24" i="1"/>
  <c r="J25" i="1"/>
  <c r="J27" i="1"/>
  <c r="E24" i="1"/>
  <c r="E26" i="1"/>
  <c r="J130" i="1" l="1"/>
  <c r="J129" i="1"/>
  <c r="J135" i="1"/>
  <c r="J142" i="1"/>
  <c r="J128" i="1"/>
  <c r="J140" i="1"/>
  <c r="J132" i="1"/>
  <c r="J133" i="1"/>
  <c r="J137" i="1"/>
  <c r="A23" i="1"/>
  <c r="A24" i="1" s="1"/>
  <c r="G24" i="1" s="1"/>
  <c r="A27" i="1" s="1"/>
  <c r="A29" i="1" s="1"/>
  <c r="G29" i="1" s="1"/>
  <c r="G27" i="1" s="1"/>
  <c r="J40" i="1"/>
  <c r="J45" i="1"/>
  <c r="J47" i="1"/>
  <c r="J39" i="1"/>
  <c r="J48" i="1" s="1"/>
  <c r="J41" i="1"/>
  <c r="J43" i="1"/>
  <c r="J44" i="1"/>
  <c r="J1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5FE41182-8786-4E0B-8899-32286FE4E09F}">
      <text>
        <r>
          <rPr>
            <sz val="9"/>
            <color indexed="81"/>
            <rFont val="Tahoma"/>
            <family val="2"/>
            <charset val="238"/>
          </rPr>
          <t>Jedná se o informaci, zda se jedná o položku, která je do rozpočtu zadána z cenové soustavy RTS, nebo vlastní.</t>
        </r>
      </text>
    </comment>
    <comment ref="T6" authorId="0" shapeId="0" xr:uid="{B985BABE-2C1B-4049-ADC6-2626ADE9260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54FF7F63-4EB4-40E8-A6D4-DF2E5DB958C6}">
      <text>
        <r>
          <rPr>
            <sz val="9"/>
            <color indexed="81"/>
            <rFont val="Tahoma"/>
            <family val="2"/>
            <charset val="238"/>
          </rPr>
          <t>Jedná se o informaci, zda se jedná o položku, která je do rozpočtu zadána z cenové soustavy RTS, nebo vlastní.</t>
        </r>
      </text>
    </comment>
    <comment ref="T6" authorId="0" shapeId="0" xr:uid="{1C2670AF-001C-4185-A82A-396BD67E22F4}">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85F0A6A2-CB3A-4F43-B566-8408B7D96A3B}">
      <text>
        <r>
          <rPr>
            <sz val="9"/>
            <color indexed="81"/>
            <rFont val="Tahoma"/>
            <family val="2"/>
            <charset val="238"/>
          </rPr>
          <t>Jedná se o informaci, zda se jedná o položku, která je do rozpočtu zadána z cenové soustavy RTS, nebo vlastní.</t>
        </r>
      </text>
    </comment>
    <comment ref="T6" authorId="0" shapeId="0" xr:uid="{783318C6-FE7A-46E1-9B5D-AEF74ED533BD}">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8F7E8D81-139E-4DEA-BA40-A790EFF54691}">
      <text>
        <r>
          <rPr>
            <sz val="9"/>
            <color indexed="81"/>
            <rFont val="Tahoma"/>
            <family val="2"/>
            <charset val="238"/>
          </rPr>
          <t>Jedná se o informaci, zda se jedná o položku, která je do rozpočtu zadána z cenové soustavy RTS, nebo vlastní.</t>
        </r>
      </text>
    </comment>
    <comment ref="T6" authorId="0" shapeId="0" xr:uid="{FB07793A-B9C3-4691-8F5E-9366C2A8977F}">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4AF62871-45E0-4F01-B847-0B53EC21ED1A}">
      <text>
        <r>
          <rPr>
            <sz val="9"/>
            <color indexed="81"/>
            <rFont val="Tahoma"/>
            <family val="2"/>
            <charset val="238"/>
          </rPr>
          <t>Jedná se o informaci, zda se jedná o položku, která je do rozpočtu zadána z cenové soustavy RTS, nebo vlastní.</t>
        </r>
      </text>
    </comment>
    <comment ref="T6" authorId="0" shapeId="0" xr:uid="{C0ECCBC9-CF4B-4721-A388-B8CA1D99378E}">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<sst xmlns="http://schemas.openxmlformats.org/spreadsheetml/2006/main" count="3091" uniqueCount="642">
  <si>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</si>
  <si>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</si>
  <si>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</si>
  <si>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</si>
  <si>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</si>
  <si>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</si>
  <si>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</si>
  <si>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</si>
  <si>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</si>
  <si>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</si>
  <si>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</si>
  <si>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</si>
  <si>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</si>
  <si>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</si>
  <si>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</si>
  <si>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</si>
  <si>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</si>
  <si>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</si>
  <si>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</si>
  <si>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</si>
  <si>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</si>
  <si>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</si>
  <si>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</si>
  <si>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</si>
  <si>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</si>
  <si>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</si>
  <si>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</si>
  <si>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</si>
  <si>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</si>
  <si>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</si>
  <si>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</si>
  <si>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</si>
  <si>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</si>
  <si>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</si>
  <si>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</si>
  <si>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</si>
  <si>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</si>
  <si>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</si>
  <si>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</si>
  <si>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</si>
  <si>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</si>
  <si>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</si>
  <si>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</si>
  <si>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612001</t>
  </si>
  <si>
    <t>Zvýšení bezpečnosti komunikace ul. Rožnovská</t>
  </si>
  <si>
    <t>Město Frenštát pod Radhoštěm</t>
  </si>
  <si>
    <t>nám. Míru 1</t>
  </si>
  <si>
    <t>Frenštát pod Radhoštěm</t>
  </si>
  <si>
    <t>74401</t>
  </si>
  <si>
    <t>00297852</t>
  </si>
  <si>
    <t>CZ00297852</t>
  </si>
  <si>
    <t>Ing. Ida Macháčková</t>
  </si>
  <si>
    <t>Kašparova 1395/8</t>
  </si>
  <si>
    <t>Ostrava-Hrabůvka</t>
  </si>
  <si>
    <t>70030</t>
  </si>
  <si>
    <t>64638162</t>
  </si>
  <si>
    <t>CZ6360266869</t>
  </si>
  <si>
    <t>Stavba</t>
  </si>
  <si>
    <t>Ostatní a vedlejší náklady</t>
  </si>
  <si>
    <t>61200100</t>
  </si>
  <si>
    <t>Vedlejší a ostatní náklady</t>
  </si>
  <si>
    <t>Stavební objekt</t>
  </si>
  <si>
    <t>101</t>
  </si>
  <si>
    <t>Úpravy v prostoru silnice I/58</t>
  </si>
  <si>
    <t>612001-1</t>
  </si>
  <si>
    <t>Přechod č.1 v km. 0,000</t>
  </si>
  <si>
    <t>612001-2</t>
  </si>
  <si>
    <t>Přechod č.2 v km. 0,300</t>
  </si>
  <si>
    <t>612001-3</t>
  </si>
  <si>
    <t>Přechod č.3 a 4 v km. 0,400-0,500</t>
  </si>
  <si>
    <t>612001-4</t>
  </si>
  <si>
    <t>Elektroinstalace - VO</t>
  </si>
  <si>
    <t>Celkem za stavbu</t>
  </si>
  <si>
    <t>CZK</t>
  </si>
  <si>
    <t>#POPS</t>
  </si>
  <si>
    <t>Popis stavby: 612001 - Zvýšení bezpečnosti komunikace ul. Rožnovská</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</si>
  <si>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</si>
  <si>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</si>
  <si>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</si>
  <si>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</si>
  <si>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</si>
  <si>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</si>
  <si>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</si>
  <si>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</si>
  <si>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</si>
  <si>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</si>
  <si>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</si>
  <si>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</si>
  <si>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</si>
  <si>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</si>
  <si>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</si>
  <si>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</si>
  <si>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</si>
  <si>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</si>
  <si>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</si>
  <si>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</si>
  <si>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</si>
  <si>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</si>
  <si>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</si>
  <si>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</si>
  <si>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</si>
  <si>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</si>
  <si>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</si>
  <si>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</si>
  <si>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</si>
  <si>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</si>
  <si>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</si>
  <si>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</si>
  <si>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</si>
  <si>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</si>
  <si>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</si>
  <si>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</si>
  <si>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</si>
  <si>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</si>
  <si>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</si>
  <si>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</si>
  <si>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</si>
  <si>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</si>
  <si>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</si>
  <si>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</si>
  <si>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</si>
  <si>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</si>
  <si>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</si>
  <si>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</si>
  <si>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11</t>
  </si>
  <si>
    <t>Přípravné a přidružené práce</t>
  </si>
  <si>
    <t>11a</t>
  </si>
  <si>
    <t>11b</t>
  </si>
  <si>
    <t>18</t>
  </si>
  <si>
    <t>Povrchové úpravy terénu</t>
  </si>
  <si>
    <t>27</t>
  </si>
  <si>
    <t>Základy</t>
  </si>
  <si>
    <t>3</t>
  </si>
  <si>
    <t>Svislé a kompletní konstrukce</t>
  </si>
  <si>
    <t>56</t>
  </si>
  <si>
    <t>Podkladní vrstvy komunikací a zpevněných ploch</t>
  </si>
  <si>
    <t>57</t>
  </si>
  <si>
    <t>Kryty štěrkových a živičných komunikací</t>
  </si>
  <si>
    <t>59</t>
  </si>
  <si>
    <t>Dlažby a předlažby komunikací</t>
  </si>
  <si>
    <t>91</t>
  </si>
  <si>
    <t>Doplňující práce na komunikaci</t>
  </si>
  <si>
    <t>914</t>
  </si>
  <si>
    <t>Dopravní značení svislé</t>
  </si>
  <si>
    <t>915</t>
  </si>
  <si>
    <t>Dopravní značení vodorovné</t>
  </si>
  <si>
    <t>96</t>
  </si>
  <si>
    <t>Bourání konstrukcí</t>
  </si>
  <si>
    <t>99</t>
  </si>
  <si>
    <t>Staveništní přesun hmot</t>
  </si>
  <si>
    <t>M21</t>
  </si>
  <si>
    <t>Elektromontáže</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</si>
  <si>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</si>
  <si>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</si>
  <si>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</si>
  <si>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</si>
  <si>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</si>
  <si>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</si>
  <si>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</si>
  <si>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</si>
  <si>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</si>
  <si>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</si>
  <si>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</si>
  <si>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</si>
  <si>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</si>
  <si>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</si>
  <si>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</si>
  <si>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</si>
  <si>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</si>
  <si>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</si>
  <si>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</si>
  <si>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</si>
  <si>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</si>
  <si>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</si>
  <si>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</si>
  <si>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</si>
  <si>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</si>
  <si>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</si>
  <si>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</si>
  <si>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</si>
  <si>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</si>
  <si>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</si>
  <si>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</si>
  <si>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</si>
  <si>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 R</t>
  </si>
  <si>
    <t>Zařízení staveniště</t>
  </si>
  <si>
    <t>Soubor</t>
  </si>
  <si>
    <t>rts 20/I</t>
  </si>
  <si>
    <t>Indiv</t>
  </si>
  <si>
    <t>VRN</t>
  </si>
  <si>
    <t>POL99_8</t>
  </si>
  <si>
    <t>Veškeré náklady spojené s vybudováním, provozem a odstraněním zařízení staveniště.</t>
  </si>
  <si>
    <t>POP</t>
  </si>
  <si>
    <t>005122020R</t>
  </si>
  <si>
    <t xml:space="preserve">Silniční, železniční či kolejový provoz  </t>
  </si>
  <si>
    <t>Náklady na ztížené provádění stavebních prací v důsledku nepřerušeného dopravního provozu na staveništi nebo v jeho bezprostředním okolí.</t>
  </si>
  <si>
    <t>SUM</t>
  </si>
  <si>
    <t>END</t>
  </si>
  <si>
    <t>Položkový soupis prací a dodávek</t>
  </si>
  <si>
    <t>131201110R00</t>
  </si>
  <si>
    <t>Hloubení nezapažených jam a zářezů do 50 m3, v hornině 3, hloubení strojně</t>
  </si>
  <si>
    <t>m3</t>
  </si>
  <si>
    <t>800-1</t>
  </si>
  <si>
    <t>RTS 20/ I</t>
  </si>
  <si>
    <t>Práce</t>
  </si>
  <si>
    <t>POL1_</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</si>
  <si>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</si>
  <si>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</si>
  <si>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výkop pro chodník : 5,0</t>
  </si>
  <si>
    <t>VV</t>
  </si>
  <si>
    <t>139601102R00</t>
  </si>
  <si>
    <t>Ruční výkop jam, rýh a šachet v hornině 3</t>
  </si>
  <si>
    <t>s přehozením na vzdálenost do 5 m nebo s naložením na ruční dopravní prostředek</t>
  </si>
  <si>
    <t>výkop pro palisády : 9,5*0,6*0,8</t>
  </si>
  <si>
    <t>162701105R00</t>
  </si>
  <si>
    <t>Vodorovné přemístění výkopku z horniny 1 až 4, na vzdálenost přes 9 000  do 10 000 m</t>
  </si>
  <si>
    <t>po suchu, bez naložení výkopku, avšak se složením bez rozhrnutí, zpáteční cesta vozidla.</t>
  </si>
  <si>
    <t>Odkaz na mn. položky pořadí 1 : 5,00000</t>
  </si>
  <si>
    <t>Odkaz na mn. položky pořadí 2 : 4,56000</t>
  </si>
  <si>
    <t>199000005R00</t>
  </si>
  <si>
    <t>Poplatky za skládku zeminy 1- 4, skupina 17 05 04 z Katalogu odpadů</t>
  </si>
  <si>
    <t>t</t>
  </si>
  <si>
    <t>Odkaz na mn. položky pořadí 3 : 9,56000*1,6</t>
  </si>
  <si>
    <t>181201111R00</t>
  </si>
  <si>
    <t>Úprava pláně v násypech bez rozlišení horniny, se zhutněním - ručně</t>
  </si>
  <si>
    <t>m2</t>
  </si>
  <si>
    <t>vyrovnání výškových rozdílů, plochy vodorovné a plochy do sklonu 1 : 5,</t>
  </si>
  <si>
    <t>chodník : 50,0+10,0</t>
  </si>
  <si>
    <t>vozovka : 25,0</t>
  </si>
  <si>
    <t>113108310R00</t>
  </si>
  <si>
    <t>Odstranění podkladů nebo krytů živičných, v ploše jednotlivě do 50 m2, tloušťka vrstvy 100 mm</t>
  </si>
  <si>
    <t>822-1</t>
  </si>
  <si>
    <t>vybourání podkladní vrstvy stávající vozovky : 25,0</t>
  </si>
  <si>
    <t>113151114R00</t>
  </si>
  <si>
    <t>Odstranění podkladu, krytu frézováním povrch živičný, plochy do 500 m2 na jednom objektu nebo při provádění pruhu šířky do  750 mm, tloušťky 50 mm</t>
  </si>
  <si>
    <t>s naložením na dopravní prostředek, očištění povrchu od frézované plochy, opotřebování frézovacích nástrojů (nožů, upínacích kroužků, držáků) nutné ruční odstranění (vybourání) živičného krytu kolem překážek,</t>
  </si>
  <si>
    <t>frézování stávající vozovky : 30,0+25,0</t>
  </si>
  <si>
    <t>979082213R00</t>
  </si>
  <si>
    <t>Vodorovná doprava suti po suchu bez naložení, ale se složením a hrubým urovnáním na vzdálenost do 1 km</t>
  </si>
  <si>
    <t>Přesun suti</t>
  </si>
  <si>
    <t>POL8_</t>
  </si>
  <si>
    <t xml:space="preserve">Demontážní hmotnosti z položek s pořadovými čísly: : </t>
  </si>
  <si>
    <t xml:space="preserve">6,7, : </t>
  </si>
  <si>
    <t>Součet: : 11,55000</t>
  </si>
  <si>
    <t>979082219R00</t>
  </si>
  <si>
    <t>Vodorovná doprava suti po suchu příplatek k ceně za každý další i započatý 1 km přes 1 km</t>
  </si>
  <si>
    <t>Součet: : 277,20000</t>
  </si>
  <si>
    <t>979990112R00</t>
  </si>
  <si>
    <t>Poplatek za skládku obalovaný asfalt , skupina 17 09 04 z Katalogu odpadů</t>
  </si>
  <si>
    <t>801-3</t>
  </si>
  <si>
    <t>113106231R00</t>
  </si>
  <si>
    <t>Rozebrání vozovek a ploch s jakoukoliv výplní spár _x000D_
 v jakékoliv ploše, ze zámkové dlažky, kladených do lože z kameniva</t>
  </si>
  <si>
    <t>s přemístěním hmot na skládku na vzdálenost do 3 m nebo s naložením na dopravní prostředek</t>
  </si>
  <si>
    <t>stávající chodník : 65,0</t>
  </si>
  <si>
    <t>113202111R00</t>
  </si>
  <si>
    <t>Vytrhání obrub z krajníků nebo obrubníků stojatých</t>
  </si>
  <si>
    <t>m</t>
  </si>
  <si>
    <t>s vybouráním lože, s přemístěním hmot na skládku na vzdálenost do 3 m nebo naložením na dopravní prostředek</t>
  </si>
  <si>
    <t>stávající obrubník žulový : 15,0</t>
  </si>
  <si>
    <t>113203111R00</t>
  </si>
  <si>
    <t>Vytrhání obrub z dlažebních kostek</t>
  </si>
  <si>
    <t>stávající obruba : 15,0</t>
  </si>
  <si>
    <t>113204111R00</t>
  </si>
  <si>
    <t>Vytrhání obrub záhonových</t>
  </si>
  <si>
    <t>stávající obrubník záhonový : 16,0</t>
  </si>
  <si>
    <t>979084216R00</t>
  </si>
  <si>
    <t>Vodorovná doprava vybouraných hmot po suchu bez naložení, ale se složením na vzdálenost do 5 km</t>
  </si>
  <si>
    <t xml:space="preserve">11,12,13,14, : </t>
  </si>
  <si>
    <t>Součet: : 22,40000</t>
  </si>
  <si>
    <t>979084219R00</t>
  </si>
  <si>
    <t>Vodorovná doprava vybouraných hmot po suchu příplatek k ceně za každých dalších i započatých 5 km přes 5 km</t>
  </si>
  <si>
    <t>Součet: : 44,80000</t>
  </si>
  <si>
    <t>979990103R00</t>
  </si>
  <si>
    <t>Poplatek za skládku beton do 30x30 cm, skupina 17 01 01 z Katalogu odpadů</t>
  </si>
  <si>
    <t>121101100R00</t>
  </si>
  <si>
    <t>Sejmutí ornice s přemístěním na vzdálenost do 50 m</t>
  </si>
  <si>
    <t>nebo lesní půdy, s vodorovným přemístěním na hromady v místě upotřebení nebo na dočasné či trvalé skládky se složením</t>
  </si>
  <si>
    <t>odhumusování v tl. 150mm : 50,0*0,1</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</si>
  <si>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</si>
  <si>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</si>
  <si>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</si>
  <si>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ohumusování : 20,0</t>
  </si>
  <si>
    <t>180402111R00</t>
  </si>
  <si>
    <t>Založení trávníku parkový trávník, výsevem, v rovině nebo na svahu do 1:5</t>
  </si>
  <si>
    <t>823-1</t>
  </si>
  <si>
    <t>na půdě předem připravené s pokosením, naložením, odvozem odpadu do 20 km a se složením,</t>
  </si>
  <si>
    <t>Odkaz na mn. položky pořadí 19 : 20,00000</t>
  </si>
  <si>
    <t>182001111R00</t>
  </si>
  <si>
    <t>Plošná úprava terénu při nerovnostech terénu přes 50 do 100 mm, v rovině nebo na svahu do 1:5</t>
  </si>
  <si>
    <t>s urovnáním povrchu, bez doplnění ornice, v hornině 1 až 4,</t>
  </si>
  <si>
    <t>182301121R00</t>
  </si>
  <si>
    <t>Rozprostření a urovnání ornice ve svahu v souvislé ploše do 500 m2, tloušťka vrstvy do 100 mm</t>
  </si>
  <si>
    <t>s případným nutným přemístěním hromad nebo dočasných skládek na místo potřeby ze vzdálenosti do 30 m, ve svahu sklonu přes 1 : 5,</t>
  </si>
  <si>
    <t>180402112R00</t>
  </si>
  <si>
    <t>Založení trávníku parkový trávník, výsevem, na svahu přes 1:5 do 1:2</t>
  </si>
  <si>
    <t>Odkaz na mn. položky pořadí 22 : 20,00000</t>
  </si>
  <si>
    <t>182201101R00</t>
  </si>
  <si>
    <t>Svahování násypů bez rozlišení horniny</t>
  </si>
  <si>
    <t>trvalých svahů do projektovaných profilů s potřebným přemístěním výkopku při svahování v násypech,</t>
  </si>
  <si>
    <t>00572465R</t>
  </si>
  <si>
    <t>směs travní standard</t>
  </si>
  <si>
    <t>kg</t>
  </si>
  <si>
    <t>SPCM</t>
  </si>
  <si>
    <t>Specifikace</t>
  </si>
  <si>
    <t>POL3_</t>
  </si>
  <si>
    <t>Odkaz na mn. položky pořadí 20 : 20,00000*0,0309</t>
  </si>
  <si>
    <t>Odkaz na mn. položky pořadí 23 : 20,00000*0,0309</t>
  </si>
  <si>
    <t>167101101R00</t>
  </si>
  <si>
    <t>Nakládání, skládání, překládání neulehlého výkopku nakládání výkopku_x000D_
 do 100 m3, z horniny 1 až 4</t>
  </si>
  <si>
    <t xml:space="preserve">sejmutá ornice : </t>
  </si>
  <si>
    <t>Odkaz na mn. položky pořadí 18 : 5,00000</t>
  </si>
  <si>
    <t xml:space="preserve">odpočet rozprostřené ornice : </t>
  </si>
  <si>
    <t>Odkaz na mn. položky pořadí 19 : 20,00000*-0,1</t>
  </si>
  <si>
    <t>Odkaz na mn. položky pořadí 22 : 20,00000*-0,1</t>
  </si>
  <si>
    <t>Odkaz na mn. položky pořadí 26 : 1,00000</t>
  </si>
  <si>
    <t>171201201R00</t>
  </si>
  <si>
    <t>Uložení sypaniny na dočasnou skládku tak, že na 1 m2 plochy připadá přes 2 m3 výkopku nebo ornice</t>
  </si>
  <si>
    <t xml:space="preserve">ornice na skládce : </t>
  </si>
  <si>
    <t>338920023R00</t>
  </si>
  <si>
    <t>Osazení betonových palisád šířka do 20 cm, délka do 120 cm</t>
  </si>
  <si>
    <t>palisády : 9,0</t>
  </si>
  <si>
    <t>59228411R</t>
  </si>
  <si>
    <t>palisáda beton; průřez čtverec; l = 160 mm; š = 160 mm; h = 1 200 mm; barva šedá; odlehčená</t>
  </si>
  <si>
    <t>kus</t>
  </si>
  <si>
    <t>9,0*6,25*1,01</t>
  </si>
  <si>
    <t>564851111R00</t>
  </si>
  <si>
    <t>Podklad ze štěrkodrti s rozprostřením a zhutněním frakce 0-63 mm, tloušťka po zhutnění 150 mm</t>
  </si>
  <si>
    <t>573211112R00</t>
  </si>
  <si>
    <t>Postřik živičný spojovací bez posypu kamenivem z asfaltu silničního, v množství 0,2 kg/m2</t>
  </si>
  <si>
    <t>doplnění konstrukce vozovky : 25,0</t>
  </si>
  <si>
    <t>577141112RT3</t>
  </si>
  <si>
    <t>Beton asfaltový s rozprostřením a zhutněním v pruhu šířky do 3 m, ACO 11+ nebo ACO 16+, tloušťky 50 mm, plochy do 200 m2</t>
  </si>
  <si>
    <t>Odkaz na mn. položky pořadí 32 : 25,00000</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</si>
  <si>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</si>
  <si>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</si>
  <si>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</si>
  <si>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chodník : 50,0</t>
  </si>
  <si>
    <t>59245110R</t>
  </si>
  <si>
    <t>dlažba betonová dvouvrstvá, skladebná; obdélník; šedá; l = 200 mm; š = 100 mm; tl. 60,0 mm</t>
  </si>
  <si>
    <t>Odkaz na mn. položky pořadí 34 : 50,00000*1,05</t>
  </si>
  <si>
    <t>596715021R00</t>
  </si>
  <si>
    <t>Kladení vodicí linie pro nevidomé a slabozraké z dlažby tloušťky 60 mm, osazené do lože z kamenné drtě, tloušťky 40 mm</t>
  </si>
  <si>
    <t>chodník : 10,0</t>
  </si>
  <si>
    <t>592451151R</t>
  </si>
  <si>
    <t>dlažba betonová dvouvrstvá, skladebná; obdélník; dlaždice pro nevidomé; červená; l = 200 mm; š = 100 mm; tl. 60,0 mm</t>
  </si>
  <si>
    <t>Odkaz na mn. položky pořadí 36 : 10,00000*1,05</t>
  </si>
  <si>
    <t>596291111R00</t>
  </si>
  <si>
    <t>Řezání zámkové dlažby tloušťky 60 mm</t>
  </si>
  <si>
    <t>odhad dle obrub a palisád : 35,0</t>
  </si>
  <si>
    <t>916261111RT1</t>
  </si>
  <si>
    <t>Osazení silniční obruby z dlažebních kostek včetně dodávky dlažebních kostek_x000D_
 z kostek drobných 120 mm, s boční opěrou z betonu prostého, do lože z betonu prostého C 12/15</t>
  </si>
  <si>
    <t>v jedné řadě, se zřízením lože tl. 5 až 10 cm, s vyplněním a zatřením spár cementovou maltou</t>
  </si>
  <si>
    <t>žulová kostka 100/100/100, lože z betonuu C20/25-XF3</t>
  </si>
  <si>
    <t>nová obruba : 15,0+8,0+25,0</t>
  </si>
  <si>
    <t>916561111R00</t>
  </si>
  <si>
    <t>Osazení záhonového obrubníku betonového do lože z betonu prostého C 12/15, s boční opěrou z betonu prostého</t>
  </si>
  <si>
    <t>se zřízením lože z betonu prostého C 12/15 tl. 80-100 mm</t>
  </si>
  <si>
    <t>lože z betonuu C20/25-XF3</t>
  </si>
  <si>
    <t>záhonový obrubník : 20,0</t>
  </si>
  <si>
    <t>59217003R</t>
  </si>
  <si>
    <t>obrubník parkový materiál beton; l = 1000,0 mm; š = 80,0 mm; h = 250,0 mm; barva přírodní</t>
  </si>
  <si>
    <t>Odkaz na mn. položky pořadí 40 : 20,00000*1,01</t>
  </si>
  <si>
    <t>917461111R00</t>
  </si>
  <si>
    <t>Osazení chodníkového obrubníku kamenného stojatého, s boční opěrou z betonu prostého, do lože z betonu prostého C 12/15</t>
  </si>
  <si>
    <t>se zřízením lože tl. 80-100 mm</t>
  </si>
  <si>
    <t>silniční žulový obrubník : 15,0+8,0</t>
  </si>
  <si>
    <t>58380343R</t>
  </si>
  <si>
    <t>obrubník kamenný přímý; materiálová skupina I/2 (žula); š = 200 mm; h = 250 mm; l = 800 až 2 000 mm</t>
  </si>
  <si>
    <t>Odkaz na mn. položky pořadí 42 : 23,00000*1,01</t>
  </si>
  <si>
    <t>917862111R00</t>
  </si>
  <si>
    <t>Osazení silničního nebo chodníkového betonového obrubníku stojatého, s boční opěrou z betonu prostého, do lože z betonu prostého C 12/15</t>
  </si>
  <si>
    <t>S dodáním hmot pro lože tl. 80-100 mm.</t>
  </si>
  <si>
    <t>silniční betonový obrubník : 25,0</t>
  </si>
  <si>
    <t>59217460R</t>
  </si>
  <si>
    <t>obrubník silniční materiál beton; l = 1000,0 mm; š = 150,0 mm; h = 250,0 mm; barva šedá</t>
  </si>
  <si>
    <t>Odkaz na mn. položky pořadí 44 : 25,00000*1,01</t>
  </si>
  <si>
    <t>918101111R00</t>
  </si>
  <si>
    <t>Lože pod obrubníky, krajníky nebo obruby z betonu prostého C 12/15</t>
  </si>
  <si>
    <t>z dlažebních kostek z betonu prostého</t>
  </si>
  <si>
    <t>obrubník a žulová kostka : (15,0+8,0+25,0)*0,5*0,1</t>
  </si>
  <si>
    <t>záhonový obrubník : 20,0*0,1*0,15</t>
  </si>
  <si>
    <t>919735113R00</t>
  </si>
  <si>
    <t>Řezání stávajících krytů nebo podkladů živičných, hloubky přes 100 do 150 mm</t>
  </si>
  <si>
    <t>včetně spotřeby vody</t>
  </si>
  <si>
    <t>napojení na stávající komunikaci : 70,0</t>
  </si>
  <si>
    <t>919721211R00</t>
  </si>
  <si>
    <t>Dilatační spáry vkládané vyplněné asfaltovou zálivkou</t>
  </si>
  <si>
    <t>v cementobetonovém krytu s odstraněním vložek, s vyčištěním a vyplněním spár</t>
  </si>
  <si>
    <t>Odkaz na mn. položky pořadí 47 : 70,00000</t>
  </si>
  <si>
    <t>966006211R00</t>
  </si>
  <si>
    <t>Odstranění svislých dopr. značek včetně demontáže ze sloupů nebo konzolí</t>
  </si>
  <si>
    <t>s odklizením materiálu na skládku na vzdálenost do 20 m nebo s naložením na dopravní prostředek</t>
  </si>
  <si>
    <t>DZ přemístění : 2</t>
  </si>
  <si>
    <t>DZ zrušení : 1</t>
  </si>
  <si>
    <t>966006215R00</t>
  </si>
  <si>
    <t>Odstranění svislých dopr. značek včetně demontáže sloupků z AL patek</t>
  </si>
  <si>
    <t>Odkaz na mn. položky pořadí 49 : 3,00000</t>
  </si>
  <si>
    <t>914001111R00</t>
  </si>
  <si>
    <t xml:space="preserve">Osazení a montáž svislých dopravních značek sloupek, do betonového základu,  </t>
  </si>
  <si>
    <t>DZ nové : 3</t>
  </si>
  <si>
    <t>40450215R</t>
  </si>
  <si>
    <t>příslušenství k dopr.značení sloupek - trubka Fe pozink. pr. 60mm, délka 300 mm</t>
  </si>
  <si>
    <t>914001125R00</t>
  </si>
  <si>
    <t xml:space="preserve">Osazení a montáž svislých dopravních značek značka, na sloupek,sloup, konzolu nebo objekt,  </t>
  </si>
  <si>
    <t>Odkaz na mn. položky pořadí 51 : 5,00000</t>
  </si>
  <si>
    <t>40445029.AR</t>
  </si>
  <si>
    <t>značka dopravní silniční svislá; příkazová C1-C14; tvar kruh; 500 mm; štít z pozink.plechu s dvoj.ohybem,retroref.folie I.tř.; záruka 7 let</t>
  </si>
  <si>
    <t>C4a(b) : 2</t>
  </si>
  <si>
    <t>40445052.AR</t>
  </si>
  <si>
    <t>značka dopravní silniční svislá; informativní provozní IP14-IP25; tvar obdélník svislý; 1000x1500 mm; štít z pozink.plechu s dvoj.ohybem,retroref.folie I.tř.; záruka 7 let</t>
  </si>
  <si>
    <t>IP18b : 1</t>
  </si>
  <si>
    <t>979081111R00</t>
  </si>
  <si>
    <t>Odvoz suti a vybouraných hmot na skládku do 1 km</t>
  </si>
  <si>
    <t>Včetně naložení na dopravní prostředek a složení na skládku, bez poplatku za skládku.</t>
  </si>
  <si>
    <t xml:space="preserve">49, : </t>
  </si>
  <si>
    <t>Součet: : 0,01200</t>
  </si>
  <si>
    <t>979081121R00</t>
  </si>
  <si>
    <t>Odvoz suti a vybouraných hmot na skládku příplatek za každý další 1 km</t>
  </si>
  <si>
    <t>Součet: : 0,10800</t>
  </si>
  <si>
    <t>979082111R00</t>
  </si>
  <si>
    <t>Vnitrostaveništní doprava suti a vybouraných hmot do 10 m</t>
  </si>
  <si>
    <t>915711111R00</t>
  </si>
  <si>
    <t>Vodorovné značení krytů stříkané barvou, bílou, dělicích čar šířky 120 mm</t>
  </si>
  <si>
    <t>V2b : 80,0</t>
  </si>
  <si>
    <t>V1a : 250,0</t>
  </si>
  <si>
    <t>915712111R00</t>
  </si>
  <si>
    <t>Vodorovné značení krytů stříkané barvou, bílou, vodicích proužků šířky 250 mm</t>
  </si>
  <si>
    <t>V4 : 90,0</t>
  </si>
  <si>
    <t>915791111R00</t>
  </si>
  <si>
    <t>Předznačení pro vodorovné značení pro dělící čáry, vodící proužky</t>
  </si>
  <si>
    <t>stříkané barvou nebo prováděné z nátěrových hmot</t>
  </si>
  <si>
    <t>Odkaz na mn. položky pořadí 60 : 330,00000</t>
  </si>
  <si>
    <t>Odkaz na mn. položky pořadí 61 : 90,00000</t>
  </si>
  <si>
    <t>915721111R00</t>
  </si>
  <si>
    <t>Vodorovné značení krytů stříkané barvou, bílou, stopčar, zeber, stínů, šipek, nápisů, přechodů apod.</t>
  </si>
  <si>
    <t>V9a : 1,0*3</t>
  </si>
  <si>
    <t>V9c : 1,0*3</t>
  </si>
  <si>
    <t>V7a : 12,0</t>
  </si>
  <si>
    <t>V13 : 200,0</t>
  </si>
  <si>
    <t>915113OA01</t>
  </si>
  <si>
    <t>Odstranění vodorovného dopravního značení frézováním</t>
  </si>
  <si>
    <t>Vlastní</t>
  </si>
  <si>
    <t>EXP 19</t>
  </si>
  <si>
    <t>Agregovaná položka</t>
  </si>
  <si>
    <t>POL2_</t>
  </si>
  <si>
    <t>zahrnuje odstranění značení předepsaným způsobem provedení a odklizení vzniklé suti</t>
  </si>
  <si>
    <t>frézování DZ : 300,0*0,25</t>
  </si>
  <si>
    <t>998223011R00</t>
  </si>
  <si>
    <t>Přesun hmot pozemních komunikací, kryt dlážděný jakékoliv délky objektu</t>
  </si>
  <si>
    <t>Přesun hmot</t>
  </si>
  <si>
    <t>POL7_</t>
  </si>
  <si>
    <t>vodorovně do 200 m</t>
  </si>
  <si>
    <t xml:space="preserve">Hmotnosti z položek s pořadovými čísly: : </t>
  </si>
  <si>
    <t xml:space="preserve">25,29,30,31,32,33,34,35,36,37,38,39,40,41,42,43,44,45,46,48,51,52,54,55,60,61,63, : </t>
  </si>
  <si>
    <t>Součet: : 74,84131</t>
  </si>
  <si>
    <t>výkop pro chodník : 24,0</t>
  </si>
  <si>
    <t>Odkaz na mn. položky pořadí 1 : 24,00000</t>
  </si>
  <si>
    <t>Odkaz na mn. položky pořadí 2 : 24,00000*1,6</t>
  </si>
  <si>
    <t>chodník : 55,0+14,0</t>
  </si>
  <si>
    <t>vozovka : 17,0</t>
  </si>
  <si>
    <t>112101227R00</t>
  </si>
  <si>
    <t>Pokácení stromu jehličnaté, průměr přes 700 do 800 mm, v rovině nebo na svahu do 1:5</t>
  </si>
  <si>
    <t>s rozřezáním a odstraněním větví a kmene do vzdálenosti 20 m, se složením na hromady nebo s naložením na dopravní prostředek,</t>
  </si>
  <si>
    <t>112201117R00</t>
  </si>
  <si>
    <t>Odstranění pařezu průměr přes 700 do 800 mm, v rovině nebo na svahu do 1:5</t>
  </si>
  <si>
    <t>s odklizením získaného dřeva na vzdálenost do 20 m, se složením na hromady nebo s naložením na dopravní prostředek, se zasypáním jámy, doplněním zeminy, zhutněním a úpravou terénu,</t>
  </si>
  <si>
    <t>174201204R00</t>
  </si>
  <si>
    <t>Zásyp jam po pařezech průměru přes 700 do 900 mm</t>
  </si>
  <si>
    <t>výkopkem z horniny získané při dobývání pařezů s hrubým urovnáním povrchu zasypávky,</t>
  </si>
  <si>
    <t>162301408R00</t>
  </si>
  <si>
    <t>Vodorovné přemístění větví, kmenů, nebo pařezů větví stromů jehličnatých, průměru kmene přes 700 do 900 mm, na vzdálenost do 5 000 m</t>
  </si>
  <si>
    <t xml:space="preserve"> s naložením, složením a dopravou,</t>
  </si>
  <si>
    <t>162301908R00</t>
  </si>
  <si>
    <t>Vodorovné přemístění větví, kmenů, nebo pařezů příplatek k cenám za každých dalších i započatých 5 000 m přes 5 000 m_x000D_
 větví stromů jehličnatých, průměru kmene přes 700 do 900 mm</t>
  </si>
  <si>
    <t>162301418R00</t>
  </si>
  <si>
    <t>Vodorovné přemístění větví, kmenů, nebo pařezů kmenů stromů jehličnatých, průměru kmene přes 700 do 900 mm, na vzdálenost do 5 000 m</t>
  </si>
  <si>
    <t>162301918R00</t>
  </si>
  <si>
    <t>Vodorovné přemístění větví, kmenů, nebo pařezů příplatek k cenám za každých dalších i započatých 5 000 m přes 5 000 m_x000D_
 kmenů stromů jehličnatých, průměru kmene přes 700 do 900 mm</t>
  </si>
  <si>
    <t>162301424R00</t>
  </si>
  <si>
    <t>Vodorovné přemístění větví, kmenů, nebo pařezů pařezů, průměru kmene přes 700 do 900 mm, na vzdálenost do 5 000 m</t>
  </si>
  <si>
    <t>162301924R00</t>
  </si>
  <si>
    <t>Vodorovné přemístění větví, kmenů, nebo pařezů příplatek k cenám za každých dalších i započatých 5 000 m přes 5 000 m_x000D_
 pařezů, průměru kmene přes 700 do 900 mm</t>
  </si>
  <si>
    <t>199001</t>
  </si>
  <si>
    <t>Likvidace nebo uložení na skládku větví, kmene, pařezu</t>
  </si>
  <si>
    <t>vybourání podkladní vrstvy stávající vozovky : 40,0</t>
  </si>
  <si>
    <t>frézování stávající vozovky : 17,0+40,0</t>
  </si>
  <si>
    <t xml:space="preserve">15,16, : </t>
  </si>
  <si>
    <t>Součet: : 15,07000</t>
  </si>
  <si>
    <t>Součet: : 361,68000</t>
  </si>
  <si>
    <t>stávající chodník : 39,0</t>
  </si>
  <si>
    <t>stávající obrubník žulový : 10,0</t>
  </si>
  <si>
    <t>stávající obruba : 10,0</t>
  </si>
  <si>
    <t>stávající obrubník záhonový : 15,0</t>
  </si>
  <si>
    <t xml:space="preserve">20,21,22,23, : </t>
  </si>
  <si>
    <t>Součet: : 14,50000</t>
  </si>
  <si>
    <t>Součet: : 29,00000</t>
  </si>
  <si>
    <t>odhumusování v tl. 150mm : 60,0*0,1</t>
  </si>
  <si>
    <t>Odkaz na mn. položky pořadí 28 : 20,00000</t>
  </si>
  <si>
    <t>ohumusování : 50,0</t>
  </si>
  <si>
    <t>Odkaz na mn. položky pořadí 31 : 50,00000</t>
  </si>
  <si>
    <t>Odkaz na mn. položky pořadí 29 : 20,00000*0,0309</t>
  </si>
  <si>
    <t>Odkaz na mn. položky pořadí 32 : 50,00000*0,0309</t>
  </si>
  <si>
    <t>10364200R</t>
  </si>
  <si>
    <t>ornice pro pozemkové úpravy</t>
  </si>
  <si>
    <t>ohumusování-odhumusování : (70,0-60,0)*0,1</t>
  </si>
  <si>
    <t>doplnění konstrukce vozovky : 17,0</t>
  </si>
  <si>
    <t>Odkaz na mn. položky pořadí 37 : 17,00000</t>
  </si>
  <si>
    <t>chodník : 55,0</t>
  </si>
  <si>
    <t>Odkaz na mn. položky pořadí 39 : 55,00000*1,05</t>
  </si>
  <si>
    <t>chodník : 14,0</t>
  </si>
  <si>
    <t>Odkaz na mn. položky pořadí 41 : 14,00000*1,05</t>
  </si>
  <si>
    <t>odhad dle obrub : 45,0</t>
  </si>
  <si>
    <t>nová obruba : 10,0+25,0</t>
  </si>
  <si>
    <t>záhonový obrubník : 47,0</t>
  </si>
  <si>
    <t>Odkaz na mn. položky pořadí 45 : 47,00000*1,01</t>
  </si>
  <si>
    <t>silniční žulový obrubník : 10,0</t>
  </si>
  <si>
    <t>Odkaz na mn. položky pořadí 47 : 10,00000*1,01</t>
  </si>
  <si>
    <t>Odkaz na mn. položky pořadí 49 : 25,00000*1,01</t>
  </si>
  <si>
    <t>obrubník a žulová kostka : (10,0+25,0)*0,5*0,1</t>
  </si>
  <si>
    <t>záhonový obrubník : 47,0*0,1*0,15</t>
  </si>
  <si>
    <t>napojení na stávající komunikaci : 40,0</t>
  </si>
  <si>
    <t>Odkaz na mn. položky pořadí 52 : 40,00000</t>
  </si>
  <si>
    <t>DZ nové : 2+1</t>
  </si>
  <si>
    <t>Odkaz na mn. položky pořadí 56 : 5,00000</t>
  </si>
  <si>
    <t>IP19 : 1</t>
  </si>
  <si>
    <t xml:space="preserve">54, : </t>
  </si>
  <si>
    <t>V2b : 100,0+220,0</t>
  </si>
  <si>
    <t>V1a : 80,0</t>
  </si>
  <si>
    <t>V4 : 135,0</t>
  </si>
  <si>
    <t>Odkaz na mn. položky pořadí 65 : 400,00000</t>
  </si>
  <si>
    <t>Odkaz na mn. položky pořadí 66 : 135,00000</t>
  </si>
  <si>
    <t>V9a : 1,0*6</t>
  </si>
  <si>
    <t>V13 : 140,0</t>
  </si>
  <si>
    <t>V5 : 3,5*0,5</t>
  </si>
  <si>
    <t>frézování DZ : 750,0*0,25</t>
  </si>
  <si>
    <t>966005111R00</t>
  </si>
  <si>
    <t>Rozebrání a odstranění zábradlí a ocelových svodidel silničního zábradlí se sloupky osazenými s betonovými patkami</t>
  </si>
  <si>
    <t>s jednou pásnicí s přemístěním hmot na skládku na vzdálenost do 10 m nebo s naložením na dopravní prostředek, se zásypem jam po odstraněných sloupcích a jeho zhutněním</t>
  </si>
  <si>
    <t>stávající zábradlí : 4,0</t>
  </si>
  <si>
    <t xml:space="preserve">70, : </t>
  </si>
  <si>
    <t>Součet: : 0,14000</t>
  </si>
  <si>
    <t>Součet: : 1,96000</t>
  </si>
  <si>
    <t xml:space="preserve">34,35,36,37,38,39,40,41,42,43,44,45,46,47,48,49,50,51,53,56,57,59,60,65,66,68, : </t>
  </si>
  <si>
    <t>Součet: : 72,17905</t>
  </si>
  <si>
    <t>výkop pro chodník : 25,0</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</si>
  <si>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</si>
  <si>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</si>
  <si>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</si>
  <si>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patky pro zábradlí : 0,4*0,4*0,8*40</t>
  </si>
  <si>
    <t>Odkaz na mn. položky pořadí 1 : 25,00000</t>
  </si>
  <si>
    <t>Odkaz na mn. položky pořadí 2 : 5,12000</t>
  </si>
  <si>
    <t>Odkaz na mn. položky pořadí 3 : 30,12000*1,6</t>
  </si>
  <si>
    <t>chodník : 70,0+28,0</t>
  </si>
  <si>
    <t>vozovka : 120,0</t>
  </si>
  <si>
    <t>113108305R00</t>
  </si>
  <si>
    <t>Odstranění podkladů nebo krytů živičných, v ploše jednotlivě do 50 m2, tloušťka vrstvy 50 mm</t>
  </si>
  <si>
    <t>vybourání chodníku : 42,0</t>
  </si>
  <si>
    <t>113108315R00</t>
  </si>
  <si>
    <t>Odstranění podkladů nebo krytů živičných, v ploše jednotlivě do 50 m2, tloušťka vrstvy 150 mm</t>
  </si>
  <si>
    <t>vybourání podkladní vrstvy chodníku : 42,0</t>
  </si>
  <si>
    <t>113108410R00</t>
  </si>
  <si>
    <t>Odstranění podkladů nebo krytů živičných, v ploše jednotlivě nad 50 m2, tloušťka vrstvy 100 mm</t>
  </si>
  <si>
    <t>vybourání podkladní vrstvy stávající vozovky : 300,0</t>
  </si>
  <si>
    <t>frézování stávající vozovky : 120,0+300,0</t>
  </si>
  <si>
    <t xml:space="preserve">6,7,8,9, : </t>
  </si>
  <si>
    <t>Součet: : 130,68000</t>
  </si>
  <si>
    <t>Součet: : 3136,32000</t>
  </si>
  <si>
    <t>stávající chodník : 10,0</t>
  </si>
  <si>
    <t>stávající obrubník žulový : 35,0</t>
  </si>
  <si>
    <t>stávající obruba : 35,0</t>
  </si>
  <si>
    <t>stávající obrubník záhonový : 38,0</t>
  </si>
  <si>
    <t xml:space="preserve">13,14,15,16, : </t>
  </si>
  <si>
    <t>Součet: : 20,47500</t>
  </si>
  <si>
    <t>Součet: : 40,95000</t>
  </si>
  <si>
    <t>odhumusování v tl. 150mm : 105,0*0,1</t>
  </si>
  <si>
    <t>ohumusování : 320,0</t>
  </si>
  <si>
    <t>Odkaz na mn. položky pořadí 21 : 320,00000</t>
  </si>
  <si>
    <t>Odkaz na mn. položky pořadí 22 : 320,00000*0,0309</t>
  </si>
  <si>
    <t>ohumusování-odhumusování : (320,0-105,0)*0,1</t>
  </si>
  <si>
    <t>275313621R00</t>
  </si>
  <si>
    <t>Beton základových patek prostý třídy C 20/25</t>
  </si>
  <si>
    <t>801-1</t>
  </si>
  <si>
    <t>patky pro zábradlí : 0,4*0,4*0,8*40*1,035</t>
  </si>
  <si>
    <t>doplnění konstrukce vozovky : 120,0</t>
  </si>
  <si>
    <t>Odkaz na mn. položky pořadí 28 : 120,00000</t>
  </si>
  <si>
    <t>chodník : 70,0</t>
  </si>
  <si>
    <t>Odkaz na mn. položky pořadí 30 : 70,00000*1,05</t>
  </si>
  <si>
    <t>chodník : 28,0</t>
  </si>
  <si>
    <t>Odkaz na mn. položky pořadí 32 : 28,00000*1,05</t>
  </si>
  <si>
    <t>odhad dle obrub : 50,0</t>
  </si>
  <si>
    <t>nová obruba : 35,0+227,0</t>
  </si>
  <si>
    <t>záhonový obrubník : 46,0</t>
  </si>
  <si>
    <t>Odkaz na mn. položky pořadí 36 : 46,00000*1,01</t>
  </si>
  <si>
    <t>silniční žulový obrubník : 35,0</t>
  </si>
  <si>
    <t>Odkaz na mn. položky pořadí 38 : 35,00000*1,01</t>
  </si>
  <si>
    <t>silniční betonový obrubník : 227,0</t>
  </si>
  <si>
    <t>Odkaz na mn. položky pořadí 40 : 227,00000*1,01</t>
  </si>
  <si>
    <t>obrubník a žulová kostka : (35,0+227,0)*0,5*0,1</t>
  </si>
  <si>
    <t>záhonový obrubník : 46,0*0,1*0,15</t>
  </si>
  <si>
    <t>napojení na stávající komunikaci : 262,0</t>
  </si>
  <si>
    <t>Odkaz na mn. položky pořadí 43 : 262,00000</t>
  </si>
  <si>
    <t>911353613R00</t>
  </si>
  <si>
    <t>Betonový zádržný systém vodící stěny výšky 500 mm, R=1000 mm, šířky 440 mm, oblouk-čtvrtkruh</t>
  </si>
  <si>
    <t>osazení jeřábem nebo hydraulickou rukou, vyrovnání prvku a osazení do konečné polohy</t>
  </si>
  <si>
    <t>betonová svodidla : 1</t>
  </si>
  <si>
    <t>911353614R00</t>
  </si>
  <si>
    <t>Betonový zádržný systém vodící stěny výšky 500 mm, R=500 mm, šířky 440 mm, oblouk-čtvrtkruh</t>
  </si>
  <si>
    <t>911353121R00</t>
  </si>
  <si>
    <t>Betonový zádržný systém vodící stěny výšky 500 mm, délky 2000 mm, šířky 440 mm, běžný díl</t>
  </si>
  <si>
    <t>betonová svodidla : 12*2,0</t>
  </si>
  <si>
    <t>911231111R00</t>
  </si>
  <si>
    <t>se dvěma madly</t>
  </si>
  <si>
    <t>zábradlí : 96,0</t>
  </si>
  <si>
    <t>55395108</t>
  </si>
  <si>
    <t>Zábradlí ocelové trubkové rovné včetně konečné povrchové úpravy, povrchová úprava žárovým zinkováním a nátěrem</t>
  </si>
  <si>
    <t>CNZ 51,15</t>
  </si>
  <si>
    <t>CNM 43,83</t>
  </si>
  <si>
    <t>specifikace vč 10 : 939,24</t>
  </si>
  <si>
    <t>915900101</t>
  </si>
  <si>
    <t>Varovné a sugnální pásy nelepovací, dodávka a montáž</t>
  </si>
  <si>
    <t>úprava přechodu levé strany komunikace : 4,0</t>
  </si>
  <si>
    <t>DZ přemístění : 3</t>
  </si>
  <si>
    <t>DZ zrušení : 2</t>
  </si>
  <si>
    <t>Odkaz na mn. položky pořadí 53 : 6,00000</t>
  </si>
  <si>
    <t>IP18b : 2</t>
  </si>
  <si>
    <t xml:space="preserve">51, : </t>
  </si>
  <si>
    <t>Součet: : 0,02000</t>
  </si>
  <si>
    <t>Součet: : 0,18000</t>
  </si>
  <si>
    <t>V2b : 160,0</t>
  </si>
  <si>
    <t>V1a : 400,0</t>
  </si>
  <si>
    <t>V4 : 500,0</t>
  </si>
  <si>
    <t>Odkaz na mn. položky pořadí 62 : 560,00000</t>
  </si>
  <si>
    <t>Odkaz na mn. položky pořadí 63 : 500,00000</t>
  </si>
  <si>
    <t>V7a : 20,0</t>
  </si>
  <si>
    <t>V11 : 19,0</t>
  </si>
  <si>
    <t>frézování DZ : 600,0*0,25</t>
  </si>
  <si>
    <t xml:space="preserve">24,25,26,27,28,29,30,31,32,33,34,35,36,37,38,39,40,41,42,44,45,46,47,48,49,53,54,56,57,62,63,65, : </t>
  </si>
  <si>
    <t>Součet: : 289,18484</t>
  </si>
  <si>
    <t>210000001T01</t>
  </si>
  <si>
    <t>Elektroinstalace - samostatný rozpočet</t>
  </si>
  <si>
    <t>soubor</t>
  </si>
  <si>
    <t>Kalkul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</si>
</sst>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0" fontId="18" fillId="0" borderId="0" xfId="0" applyNumberFormat="1" applyFont="1" applyBorder="1" applyAlignment="1">
      <alignment horizontal="lef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17" fillId="0" borderId="43"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2" t="s">
        <v>39</v>
      </c>
      <c r="B2" s="72"/>
      <c r="C2" s="72"/>
      <c r="D2" s="72"/>
      <c r="E2" s="72"/>
      <c r="F2" s="72"/>
      <c r="G2" s="72"/>
    </row>
  </sheetData>
  <sheetProtection algorithmName="SHA-512" hashValue="hbGzI6rEv2wbqKIXLO6fjDIjtMCQqynTzwLWsJaE1cT7VxaAE3OuoMvHNKT24QnwhKwuE0l4U7nqC0SD6gMG5A==" saltValue="9ceXQ7vukfdUmzSXwNJk+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7"/>
  <sheetViews>
    <sheetView showGridLines="0" tabSelected="1" topLeftCell="B1"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6" t="s">
        <v>36</v>
      </c>
      <c r="B1" s="73" t="s">
        <v>41</v>
      </c>
      <c r="C1" s="74"/>
      <c r="D1" s="74"/>
      <c r="E1" s="74"/>
      <c r="F1" s="74"/>
      <c r="G1" s="74"/>
      <c r="H1" s="74"/>
      <c r="I1" s="74"/>
      <c r="J1" s="75"/>
    </row>
    <row r="2" spans="1:15" ht="36" customHeight="1" x14ac:dyDescent="0.25">
      <c r="A2" s="2"/>
      <c r="B2" s="104" t="s">
        <v>22</v>
      </c>
      <c r="C2" s="105"/>
      <c r="D2" s="106" t="s">
        <v>43</v>
      </c>
      <c r="E2" s="107" t="s">
        <v>44</v>
      </c>
      <c r="F2" s="108"/>
      <c r="G2" s="108"/>
      <c r="H2" s="108"/>
      <c r="I2" s="108"/>
      <c r="J2" s="109"/>
      <c r="O2" s="1"/>
    </row>
    <row r="3" spans="1:15" ht="27" hidden="1" customHeight="1" x14ac:dyDescent="0.25">
      <c r="A3" s="2"/>
      <c r="B3" s="110"/>
      <c r="C3" s="105"/>
      <c r="D3" s="111"/>
      <c r="E3" s="112"/>
      <c r="F3" s="113"/>
      <c r="G3" s="113"/>
      <c r="H3" s="113"/>
      <c r="I3" s="113"/>
      <c r="J3" s="114"/>
    </row>
    <row r="4" spans="1:15" ht="23.25" customHeight="1" x14ac:dyDescent="0.25">
      <c r="A4" s="2"/>
      <c r="B4" s="115"/>
      <c r="C4" s="116"/>
      <c r="D4" s="117"/>
      <c r="E4" s="118"/>
      <c r="F4" s="118"/>
      <c r="G4" s="118"/>
      <c r="H4" s="118"/>
      <c r="I4" s="118"/>
      <c r="J4" s="119"/>
    </row>
    <row r="5" spans="1:15" ht="24" customHeight="1" x14ac:dyDescent="0.25">
      <c r="A5" s="2"/>
      <c r="B5" s="30" t="s">
        <v>42</v>
      </c>
      <c r="D5" s="120" t="s">
        <v>45</v>
      </c>
      <c r="E5" s="87"/>
      <c r="F5" s="87"/>
      <c r="G5" s="87"/>
      <c r="H5" s="18" t="s">
        <v>40</v>
      </c>
      <c r="I5" s="124" t="s">
        <v>49</v>
      </c>
      <c r="J5" s="8"/>
    </row>
    <row r="6" spans="1:15" ht="15.75" customHeight="1" x14ac:dyDescent="0.25">
      <c r="A6" s="2"/>
      <c r="B6" s="27"/>
      <c r="C6" s="52"/>
      <c r="D6" s="121" t="s">
        <v>46</v>
      </c>
      <c r="E6" s="88"/>
      <c r="F6" s="88"/>
      <c r="G6" s="88"/>
      <c r="H6" s="18" t="s">
        <v>34</v>
      </c>
      <c r="I6" s="124" t="s">
        <v>50</v>
      </c>
      <c r="J6" s="8"/>
    </row>
    <row r="7" spans="1:15" ht="15.75" customHeight="1" x14ac:dyDescent="0.25">
      <c r="A7" s="2"/>
      <c r="B7" s="28"/>
      <c r="C7" s="53"/>
      <c r="D7" s="123" t="s">
        <v>48</v>
      </c>
      <c r="E7" s="122" t="s">
        <v>47</v>
      </c>
      <c r="F7" s="89"/>
      <c r="G7" s="89"/>
      <c r="H7" s="23"/>
      <c r="I7" s="22"/>
      <c r="J7" s="33"/>
    </row>
    <row r="8" spans="1:15" ht="24" hidden="1" customHeight="1" x14ac:dyDescent="0.25">
      <c r="A8" s="2"/>
      <c r="B8" s="30" t="s">
        <v>20</v>
      </c>
      <c r="D8" s="125" t="s">
        <v>51</v>
      </c>
      <c r="H8" s="18" t="s">
        <v>40</v>
      </c>
      <c r="I8" s="124" t="s">
        <v>55</v>
      </c>
      <c r="J8" s="8"/>
    </row>
    <row r="9" spans="1:15" ht="15.75" hidden="1" customHeight="1" x14ac:dyDescent="0.25">
      <c r="A9" s="2"/>
      <c r="B9" s="2"/>
      <c r="D9" s="125" t="s">
        <v>52</v>
      </c>
      <c r="H9" s="18" t="s">
        <v>34</v>
      </c>
      <c r="I9" s="124" t="s">
        <v>56</v>
      </c>
      <c r="J9" s="8"/>
    </row>
    <row r="10" spans="1:15" ht="15.75" hidden="1" customHeight="1" x14ac:dyDescent="0.25">
      <c r="A10" s="2"/>
      <c r="B10" s="34"/>
      <c r="C10" s="53"/>
      <c r="D10" s="123" t="s">
        <v>54</v>
      </c>
      <c r="E10" s="126" t="s">
        <v>53</v>
      </c>
      <c r="F10" s="23"/>
      <c r="G10" s="14"/>
      <c r="H10" s="14"/>
      <c r="I10" s="35"/>
      <c r="J10" s="33"/>
    </row>
    <row r="11" spans="1:15" ht="24" customHeight="1" x14ac:dyDescent="0.25">
      <c r="A11" s="2"/>
      <c r="B11" s="30" t="s">
        <v>19</v>
      </c>
      <c r="D11" s="127"/>
      <c r="E11" s="127"/>
      <c r="F11" s="127"/>
      <c r="G11" s="127"/>
      <c r="H11" s="18" t="s">
        <v>40</v>
      </c>
      <c r="I11" s="132"/>
      <c r="J11" s="8"/>
    </row>
    <row r="12" spans="1:15" ht="15.75" customHeight="1" x14ac:dyDescent="0.25">
      <c r="A12" s="2"/>
      <c r="B12" s="27"/>
      <c r="C12" s="52"/>
      <c r="D12" s="128"/>
      <c r="E12" s="128"/>
      <c r="F12" s="128"/>
      <c r="G12" s="128"/>
      <c r="H12" s="18" t="s">
        <v>34</v>
      </c>
      <c r="I12" s="132"/>
      <c r="J12" s="8"/>
    </row>
    <row r="13" spans="1:15" ht="15.75" customHeight="1" x14ac:dyDescent="0.25">
      <c r="A13" s="2"/>
      <c r="B13" s="28"/>
      <c r="C13" s="53"/>
      <c r="D13" s="131"/>
      <c r="E13" s="129"/>
      <c r="F13" s="130"/>
      <c r="G13" s="130"/>
      <c r="H13" s="19"/>
      <c r="I13" s="22"/>
      <c r="J13" s="33"/>
    </row>
    <row r="14" spans="1:15" ht="24" customHeight="1" x14ac:dyDescent="0.25">
      <c r="A14" s="2"/>
      <c r="B14" s="42" t="s">
        <v>21</v>
      </c>
      <c r="C14" s="54"/>
      <c r="D14" s="55"/>
      <c r="E14" s="56"/>
      <c r="F14" s="43"/>
      <c r="G14" s="43"/>
      <c r="H14" s="44"/>
      <c r="I14" s="43"/>
      <c r="J14" s="45"/>
    </row>
    <row r="15" spans="1:15" ht="32.25" customHeight="1" x14ac:dyDescent="0.25">
      <c r="A15" s="2"/>
      <c r="B15" s="34" t="s">
        <v>32</v>
      </c>
      <c r="C15" s="57"/>
      <c r="D15" s="51"/>
      <c r="E15" s="82"/>
      <c r="F15" s="82"/>
      <c r="G15" s="83"/>
      <c r="H15" s="83"/>
      <c r="I15" s="83" t="s">
        <v>29</v>
      </c>
      <c r="J15" s="84"/>
    </row>
    <row r="16" spans="1:15" ht="23.25" customHeight="1" x14ac:dyDescent="0.25">
      <c r="A16" s="196" t="s">
        <v>24</v>
      </c>
      <c r="B16" s="37" t="s">
        <v>24</v>
      </c>
      <c r="C16" s="58"/>
      <c r="D16" s="59"/>
      <c r="E16" s="79"/>
      <c r="F16" s="80"/>
      <c r="G16" s="79"/>
      <c r="H16" s="80"/>
      <c r="I16" s="79">
        <f>SUMIF(F127:F143,A16,I127:I143)+SUMIF(F127:F143,"PSU",I127:I143)</f>
        <v>0</v>
      </c>
      <c r="J16" s="81"/>
    </row>
    <row r="17" spans="1:10" ht="23.25" customHeight="1" x14ac:dyDescent="0.25">
      <c r="A17" s="196" t="s">
        <v>25</v>
      </c>
      <c r="B17" s="37" t="s">
        <v>25</v>
      </c>
      <c r="C17" s="58"/>
      <c r="D17" s="59"/>
      <c r="E17" s="79"/>
      <c r="F17" s="80"/>
      <c r="G17" s="79"/>
      <c r="H17" s="80"/>
      <c r="I17" s="79">
        <f>SUMIF(F127:F143,A17,I127:I143)</f>
        <v>0</v>
      </c>
      <c r="J17" s="81"/>
    </row>
    <row r="18" spans="1:10" ht="23.25" customHeight="1" x14ac:dyDescent="0.25">
      <c r="A18" s="196" t="s">
        <v>26</v>
      </c>
      <c r="B18" s="37" t="s">
        <v>26</v>
      </c>
      <c r="C18" s="58"/>
      <c r="D18" s="59"/>
      <c r="E18" s="79"/>
      <c r="F18" s="80"/>
      <c r="G18" s="79"/>
      <c r="H18" s="80"/>
      <c r="I18" s="79">
        <f>SUMIF(F127:F143,A18,I127:I143)</f>
        <v>0</v>
      </c>
      <c r="J18" s="81"/>
    </row>
    <row r="19" spans="1:10" ht="23.25" customHeight="1" x14ac:dyDescent="0.25">
      <c r="A19" s="196" t="s">
        <v>152</v>
      </c>
      <c r="B19" s="37" t="s">
        <v>27</v>
      </c>
      <c r="C19" s="58"/>
      <c r="D19" s="59"/>
      <c r="E19" s="79"/>
      <c r="F19" s="80"/>
      <c r="G19" s="79"/>
      <c r="H19" s="80"/>
      <c r="I19" s="79">
        <f>SUMIF(F127:F143,A19,I127:I143)</f>
        <v>0</v>
      </c>
      <c r="J19" s="81"/>
    </row>
    <row r="20" spans="1:10" ht="23.25" customHeight="1" x14ac:dyDescent="0.25">
      <c r="A20" s="196" t="s">
        <v>153</v>
      </c>
      <c r="B20" s="37" t="s">
        <v>28</v>
      </c>
      <c r="C20" s="58"/>
      <c r="D20" s="59"/>
      <c r="E20" s="79"/>
      <c r="F20" s="80"/>
      <c r="G20" s="79"/>
      <c r="H20" s="80"/>
      <c r="I20" s="79">
        <f>SUMIF(F127:F143,A20,I127:I143)</f>
        <v>0</v>
      </c>
      <c r="J20" s="81"/>
    </row>
    <row r="21" spans="1:10" ht="23.25" customHeight="1" x14ac:dyDescent="0.25">
      <c r="A21" s="2"/>
      <c r="B21" s="47" t="s">
        <v>29</v>
      </c>
      <c r="C21" s="60"/>
      <c r="D21" s="61"/>
      <c r="E21" s="85"/>
      <c r="F21" s="86"/>
      <c r="G21" s="85"/>
      <c r="H21" s="86"/>
      <c r="I21" s="85">
        <f>SUM(I16:J20)</f>
        <v>0</v>
      </c>
      <c r="J21" s="95"/>
    </row>
    <row r="22" spans="1:10" ht="33" customHeight="1" x14ac:dyDescent="0.25">
      <c r="A22" s="2"/>
      <c r="B22" s="41" t="s">
        <v>33</v>
      </c>
      <c r="C22" s="58"/>
      <c r="D22" s="59"/>
      <c r="E22" s="62"/>
      <c r="F22" s="38"/>
      <c r="G22" s="32"/>
      <c r="H22" s="32"/>
      <c r="I22" s="32"/>
      <c r="J22" s="39"/>
    </row>
    <row r="23" spans="1:10" ht="23.25" customHeight="1" x14ac:dyDescent="0.25">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5">
      <c r="A24" s="2">
        <f>(A23-INT(A23))*100</f>
        <v>0</v>
      </c>
      <c r="B24" s="37" t="s">
        <v>13</v>
      </c>
      <c r="C24" s="58"/>
      <c r="D24" s="59"/>
      <c r="E24" s="63">
        <f>SazbaDPH1</f>
        <v>15</v>
      </c>
      <c r="F24" s="38" t="s">
        <v>0</v>
      </c>
      <c r="G24" s="91">
        <f>IF(A24&gt;50, ROUNDUP(A23, 0), ROUNDDOWN(A23, 0))</f>
        <v>0</v>
      </c>
      <c r="H24" s="92"/>
      <c r="I24" s="92"/>
      <c r="J24" s="39" t="str">
        <f t="shared" si="0"/>
        <v>CZK</v>
      </c>
    </row>
    <row r="25" spans="1:10" ht="23.25" customHeight="1" x14ac:dyDescent="0.25">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5">
      <c r="A26" s="2">
        <f>(A25-INT(A25))*100</f>
        <v>0</v>
      </c>
      <c r="B26" s="31" t="s">
        <v>15</v>
      </c>
      <c r="C26" s="64"/>
      <c r="D26" s="51"/>
      <c r="E26" s="65">
        <f>SazbaDPH2</f>
        <v>21</v>
      </c>
      <c r="F26" s="29" t="s">
        <v>0</v>
      </c>
      <c r="G26" s="76">
        <f>IF(A26&gt;50, ROUNDUP(A25, 0), ROUNDDOWN(A25, 0))</f>
        <v>0</v>
      </c>
      <c r="H26" s="77"/>
      <c r="I26" s="77"/>
      <c r="J26" s="36" t="str">
        <f t="shared" si="0"/>
        <v>CZK</v>
      </c>
    </row>
    <row r="27" spans="1:10" ht="23.25" customHeight="1" thickBot="1" x14ac:dyDescent="0.3">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3">
      <c r="A28" s="2"/>
      <c r="B28" s="164" t="s">
        <v>23</v>
      </c>
      <c r="C28" s="165"/>
      <c r="D28" s="165"/>
      <c r="E28" s="166"/>
      <c r="F28" s="167"/>
      <c r="G28" s="168">
        <f>ZakladDPHSniVypocet+ZakladDPHZaklVypocet</f>
        <v>0</v>
      </c>
      <c r="H28" s="168"/>
      <c r="I28" s="168"/>
      <c r="J28" s="169" t="str">
        <f t="shared" si="0"/>
        <v>CZK</v>
      </c>
    </row>
    <row r="29" spans="1:10" ht="27.75" customHeight="1" thickBot="1" x14ac:dyDescent="0.3">
      <c r="A29" s="2">
        <f>(A27-INT(A27))*100</f>
        <v>0</v>
      </c>
      <c r="B29" s="164" t="s">
        <v>35</v>
      </c>
      <c r="C29" s="170"/>
      <c r="D29" s="170"/>
      <c r="E29" s="170"/>
      <c r="F29" s="171"/>
      <c r="G29" s="172">
        <f>IF(A29&gt;50, ROUNDUP(A27, 0), ROUNDDOWN(A27, 0))</f>
        <v>0</v>
      </c>
      <c r="H29" s="172"/>
      <c r="I29" s="172"/>
      <c r="J29" s="173" t="s">
        <v>73</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10" ht="47.25" customHeight="1" x14ac:dyDescent="0.25">
      <c r="A33" s="2"/>
      <c r="B33" s="2"/>
      <c r="J33" s="9"/>
    </row>
    <row r="34" spans="1:10" s="21" customFormat="1" ht="18.75" customHeight="1" x14ac:dyDescent="0.25">
      <c r="A34" s="20"/>
      <c r="B34" s="20"/>
      <c r="C34" s="70"/>
      <c r="D34" s="96"/>
      <c r="E34" s="97"/>
      <c r="G34" s="98"/>
      <c r="H34" s="99"/>
      <c r="I34" s="99"/>
      <c r="J34" s="24"/>
    </row>
    <row r="35" spans="1:10" ht="12.75" customHeight="1" x14ac:dyDescent="0.25">
      <c r="A35" s="2"/>
      <c r="B35" s="2"/>
      <c r="D35" s="90" t="s">
        <v>2</v>
      </c>
      <c r="E35" s="90"/>
      <c r="H35" s="10" t="s">
        <v>3</v>
      </c>
      <c r="J35" s="9"/>
    </row>
    <row r="36" spans="1:10" ht="13.5" customHeight="1" thickBot="1" x14ac:dyDescent="0.3">
      <c r="A36" s="11"/>
      <c r="B36" s="11"/>
      <c r="C36" s="71"/>
      <c r="D36" s="71"/>
      <c r="E36" s="71"/>
      <c r="F36" s="12"/>
      <c r="G36" s="12"/>
      <c r="H36" s="12"/>
      <c r="I36" s="12"/>
      <c r="J36" s="13"/>
    </row>
    <row r="37" spans="1:10" ht="27" customHeight="1" x14ac:dyDescent="0.25">
      <c r="B37" s="136" t="s">
        <v>16</v>
      </c>
      <c r="C37" s="137"/>
      <c r="D37" s="137"/>
      <c r="E37" s="137"/>
      <c r="F37" s="138"/>
      <c r="G37" s="138"/>
      <c r="H37" s="138"/>
      <c r="I37" s="138"/>
      <c r="J37" s="139"/>
    </row>
    <row r="38" spans="1:10" ht="25.5" customHeight="1" x14ac:dyDescent="0.25">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5">
      <c r="A39" s="135">
        <v>1</v>
      </c>
      <c r="B39" s="145" t="s">
        <v>57</v>
      </c>
      <c r="C39" s="146"/>
      <c r="D39" s="146"/>
      <c r="E39" s="146"/>
      <c r="F39" s="147">
        <f>'00 61200100 Naklady'!AE14+'101 612001-1 Pol'!AE225+'101 612001-2 Pol'!AE248+'101 612001-3 Pol'!AE226+'101 612001-4 Pol'!AE11</f>
        <v>0</v>
      </c>
      <c r="G39" s="148">
        <f>'00 61200100 Naklady'!AF14+'101 612001-1 Pol'!AF225+'101 612001-2 Pol'!AF248+'101 612001-3 Pol'!AF226+'101 612001-4 Pol'!AF11</f>
        <v>0</v>
      </c>
      <c r="H39" s="149">
        <f>(F39*SazbaDPH1/100)+(G39*SazbaDPH2/100)</f>
        <v>0</v>
      </c>
      <c r="I39" s="149">
        <f>F39+G39+H39</f>
        <v>0</v>
      </c>
      <c r="J39" s="150" t="str">
        <f>IF(CenaCelkemVypocet=0,"",I39/CenaCelkemVypocet*100)</f>
        <v/>
      </c>
    </row>
    <row r="40" spans="1:10" ht="25.5" customHeight="1" x14ac:dyDescent="0.25">
      <c r="A40" s="135">
        <v>2</v>
      </c>
      <c r="B40" s="151"/>
      <c r="C40" s="152" t="s">
        <v>58</v>
      </c>
      <c r="D40" s="152"/>
      <c r="E40" s="152"/>
      <c r="F40" s="153">
        <f>'00 61200100 Naklady'!AE14</f>
        <v>0</v>
      </c>
      <c r="G40" s="154">
        <f>'00 61200100 Naklady'!AF14</f>
        <v>0</v>
      </c>
      <c r="H40" s="154">
        <f>(F40*SazbaDPH1/100)+(G40*SazbaDPH2/100)</f>
        <v>0</v>
      </c>
      <c r="I40" s="154">
        <f>F40+G40+H40</f>
        <v>0</v>
      </c>
      <c r="J40" s="155" t="str">
        <f>IF(CenaCelkemVypocet=0,"",I40/CenaCelkemVypocet*100)</f>
        <v/>
      </c>
    </row>
    <row r="41" spans="1:10" ht="25.5" customHeight="1" x14ac:dyDescent="0.25">
      <c r="A41" s="135">
        <v>3</v>
      </c>
      <c r="B41" s="156" t="s">
        <v>59</v>
      </c>
      <c r="C41" s="146" t="s">
        <v>60</v>
      </c>
      <c r="D41" s="146"/>
      <c r="E41" s="146"/>
      <c r="F41" s="157">
        <f>'00 61200100 Naklady'!AE14</f>
        <v>0</v>
      </c>
      <c r="G41" s="149">
        <f>'00 61200100 Naklady'!AF14</f>
        <v>0</v>
      </c>
      <c r="H41" s="149">
        <f>(F41*SazbaDPH1/100)+(G41*SazbaDPH2/100)</f>
        <v>0</v>
      </c>
      <c r="I41" s="149">
        <f>F41+G41+H41</f>
        <v>0</v>
      </c>
      <c r="J41" s="150" t="str">
        <f>IF(CenaCelkemVypocet=0,"",I41/CenaCelkemVypocet*100)</f>
        <v/>
      </c>
    </row>
    <row r="42" spans="1:10" ht="25.5" customHeight="1" x14ac:dyDescent="0.25">
      <c r="A42" s="135">
        <v>2</v>
      </c>
      <c r="B42" s="151"/>
      <c r="C42" s="152" t="s">
        <v>61</v>
      </c>
      <c r="D42" s="152"/>
      <c r="E42" s="152"/>
      <c r="F42" s="153"/>
      <c r="G42" s="154"/>
      <c r="H42" s="154">
        <f>(F42*SazbaDPH1/100)+(G42*SazbaDPH2/100)</f>
        <v>0</v>
      </c>
      <c r="I42" s="154"/>
      <c r="J42" s="155"/>
    </row>
    <row r="43" spans="1:10" ht="25.5" customHeight="1" x14ac:dyDescent="0.25">
      <c r="A43" s="135">
        <v>2</v>
      </c>
      <c r="B43" s="151" t="s">
        <v>62</v>
      </c>
      <c r="C43" s="152" t="s">
        <v>63</v>
      </c>
      <c r="D43" s="152"/>
      <c r="E43" s="152"/>
      <c r="F43" s="153">
        <f>'101 612001-1 Pol'!AE225+'101 612001-2 Pol'!AE248+'101 612001-3 Pol'!AE226+'101 612001-4 Pol'!AE11</f>
        <v>0</v>
      </c>
      <c r="G43" s="154">
        <f>'101 612001-1 Pol'!AF225+'101 612001-2 Pol'!AF248+'101 612001-3 Pol'!AF226+'101 612001-4 Pol'!AF11</f>
        <v>0</v>
      </c>
      <c r="H43" s="154">
        <f>(F43*SazbaDPH1/100)+(G43*SazbaDPH2/100)</f>
        <v>0</v>
      </c>
      <c r="I43" s="154">
        <f>F43+G43+H43</f>
        <v>0</v>
      </c>
      <c r="J43" s="155" t="str">
        <f>IF(CenaCelkemVypocet=0,"",I43/CenaCelkemVypocet*100)</f>
        <v/>
      </c>
    </row>
    <row r="44" spans="1:10" ht="25.5" customHeight="1" x14ac:dyDescent="0.25">
      <c r="A44" s="135">
        <v>3</v>
      </c>
      <c r="B44" s="156" t="s">
        <v>64</v>
      </c>
      <c r="C44" s="146" t="s">
        <v>65</v>
      </c>
      <c r="D44" s="146"/>
      <c r="E44" s="146"/>
      <c r="F44" s="157">
        <f>'101 612001-1 Pol'!AE225</f>
        <v>0</v>
      </c>
      <c r="G44" s="149">
        <f>'101 612001-1 Pol'!AF225</f>
        <v>0</v>
      </c>
      <c r="H44" s="149">
        <f>(F44*SazbaDPH1/100)+(G44*SazbaDPH2/100)</f>
        <v>0</v>
      </c>
      <c r="I44" s="149">
        <f>F44+G44+H44</f>
        <v>0</v>
      </c>
      <c r="J44" s="150" t="str">
        <f>IF(CenaCelkemVypocet=0,"",I44/CenaCelkemVypocet*100)</f>
        <v/>
      </c>
    </row>
    <row r="45" spans="1:10" ht="25.5" customHeight="1" x14ac:dyDescent="0.25">
      <c r="A45" s="135">
        <v>3</v>
      </c>
      <c r="B45" s="156" t="s">
        <v>66</v>
      </c>
      <c r="C45" s="146" t="s">
        <v>67</v>
      </c>
      <c r="D45" s="146"/>
      <c r="E45" s="146"/>
      <c r="F45" s="157">
        <f>'101 612001-2 Pol'!AE248</f>
        <v>0</v>
      </c>
      <c r="G45" s="149">
        <f>'101 612001-2 Pol'!AF248</f>
        <v>0</v>
      </c>
      <c r="H45" s="149">
        <f>(F45*SazbaDPH1/100)+(G45*SazbaDPH2/100)</f>
        <v>0</v>
      </c>
      <c r="I45" s="149">
        <f>F45+G45+H45</f>
        <v>0</v>
      </c>
      <c r="J45" s="150" t="str">
        <f>IF(CenaCelkemVypocet=0,"",I45/CenaCelkemVypocet*100)</f>
        <v/>
      </c>
    </row>
    <row r="46" spans="1:10" ht="25.5" customHeight="1" x14ac:dyDescent="0.25">
      <c r="A46" s="135">
        <v>3</v>
      </c>
      <c r="B46" s="156" t="s">
        <v>68</v>
      </c>
      <c r="C46" s="146" t="s">
        <v>69</v>
      </c>
      <c r="D46" s="146"/>
      <c r="E46" s="146"/>
      <c r="F46" s="157">
        <f>'101 612001-3 Pol'!AE226</f>
        <v>0</v>
      </c>
      <c r="G46" s="149">
        <f>'101 612001-3 Pol'!AF226</f>
        <v>0</v>
      </c>
      <c r="H46" s="149">
        <f>(F46*SazbaDPH1/100)+(G46*SazbaDPH2/100)</f>
        <v>0</v>
      </c>
      <c r="I46" s="149">
        <f>F46+G46+H46</f>
        <v>0</v>
      </c>
      <c r="J46" s="150" t="str">
        <f>IF(CenaCelkemVypocet=0,"",I46/CenaCelkemVypocet*100)</f>
        <v/>
      </c>
    </row>
    <row r="47" spans="1:10" ht="25.5" customHeight="1" x14ac:dyDescent="0.25">
      <c r="A47" s="135">
        <v>3</v>
      </c>
      <c r="B47" s="156" t="s">
        <v>70</v>
      </c>
      <c r="C47" s="146" t="s">
        <v>71</v>
      </c>
      <c r="D47" s="146"/>
      <c r="E47" s="146"/>
      <c r="F47" s="157">
        <f>'101 612001-4 Pol'!AE11</f>
        <v>0</v>
      </c>
      <c r="G47" s="149">
        <f>'101 612001-4 Pol'!AF11</f>
        <v>0</v>
      </c>
      <c r="H47" s="149">
        <f>(F47*SazbaDPH1/100)+(G47*SazbaDPH2/100)</f>
        <v>0</v>
      </c>
      <c r="I47" s="149">
        <f>F47+G47+H47</f>
        <v>0</v>
      </c>
      <c r="J47" s="150" t="str">
        <f>IF(CenaCelkemVypocet=0,"",I47/CenaCelkemVypocet*100)</f>
        <v/>
      </c>
    </row>
    <row r="48" spans="1:10" ht="25.5" customHeight="1" x14ac:dyDescent="0.25">
      <c r="A48" s="135"/>
      <c r="B48" s="158" t="s">
        <v>72</v>
      </c>
      <c r="C48" s="159"/>
      <c r="D48" s="159"/>
      <c r="E48" s="160"/>
      <c r="F48" s="161">
        <f>SUMIF(A39:A47,"=1",F39:F47)</f>
        <v>0</v>
      </c>
      <c r="G48" s="162">
        <f>SUMIF(A39:A47,"=1",G39:G47)</f>
        <v>0</v>
      </c>
      <c r="H48" s="162">
        <f>SUMIF(A39:A47,"=1",H39:H47)</f>
        <v>0</v>
      </c>
      <c r="I48" s="162">
        <f>SUMIF(A39:A47,"=1",I39:I47)</f>
        <v>0</v>
      </c>
      <c r="J48" s="163">
        <f>SUMIF(A39:A47,"=1",J39:J47)</f>
        <v>0</v>
      </c>
    </row>
    <row r="50" spans="1:52" x14ac:dyDescent="0.25">
      <c r="A50" t="s">
        <v>74</v>
      </c>
      <c r="B50" t="s">
        <v>75</v>
      </c>
    </row>
    <row r="51" spans="1:52" x14ac:dyDescent="0.25">
      <c r="B51" s="175" t="s">
        <v>76</v>
      </c>
      <c r="C51" s="175"/>
      <c r="D51" s="175"/>
      <c r="E51" s="175"/>
      <c r="F51" s="175"/>
      <c r="G51" s="175"/>
      <c r="H51" s="175"/>
      <c r="I51" s="175"/>
      <c r="J51" s="175"/>
      <c r="AZ51" s="174" t="str">
        <f>B51</f>
        <v>1. PODMÍNKY PRO ZPRACOVÁNÍ NABÍDKOVÉ CENY</v>
      </c>
    </row>
    <row r="53" spans="1:52" x14ac:dyDescent="0.25">
      <c r="B53" s="175" t="s">
        <v>77</v>
      </c>
      <c r="C53" s="175"/>
      <c r="D53" s="175"/>
      <c r="E53" s="175"/>
      <c r="F53" s="175"/>
      <c r="G53" s="175"/>
      <c r="H53" s="175"/>
      <c r="I53" s="175"/>
      <c r="J53" s="175"/>
      <c r="AZ53" s="174" t="str">
        <f>B53</f>
        <v xml:space="preserve">        Preambule</v>
      </c>
    </row>
    <row r="55" spans="1:52" ht="52.8" x14ac:dyDescent="0.25">
      <c r="B55" s="175" t="s">
        <v>78</v>
      </c>
      <c r="C55" s="175"/>
      <c r="D55" s="175"/>
      <c r="E55" s="175"/>
      <c r="F55" s="175"/>
      <c r="G55" s="175"/>
      <c r="H55" s="175"/>
      <c r="I55" s="175"/>
      <c r="J55" s="175"/>
      <c r="AZ55" s="174" t="str">
        <f>B55</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6" spans="1:52" ht="52.8" x14ac:dyDescent="0.25">
      <c r="B56" s="175" t="s">
        <v>79</v>
      </c>
      <c r="C56" s="175"/>
      <c r="D56" s="175"/>
      <c r="E56" s="175"/>
      <c r="F56" s="175"/>
      <c r="G56" s="175"/>
      <c r="H56" s="175"/>
      <c r="I56" s="175"/>
      <c r="J56" s="175"/>
      <c r="AZ56" s="174" t="str">
        <f>B56</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8" spans="1:52" x14ac:dyDescent="0.25">
      <c r="B58" s="175" t="s">
        <v>80</v>
      </c>
      <c r="C58" s="175"/>
      <c r="D58" s="175"/>
      <c r="E58" s="175"/>
      <c r="F58" s="175"/>
      <c r="G58" s="175"/>
      <c r="H58" s="175"/>
      <c r="I58" s="175"/>
      <c r="J58" s="175"/>
      <c r="AZ58" s="174" t="str">
        <f>B58</f>
        <v xml:space="preserve">        Vymezení některých pojmů</v>
      </c>
    </row>
    <row r="61" spans="1:52" x14ac:dyDescent="0.25">
      <c r="B61" s="175" t="s">
        <v>81</v>
      </c>
      <c r="C61" s="175"/>
      <c r="D61" s="175"/>
      <c r="E61" s="175"/>
      <c r="F61" s="175"/>
      <c r="G61" s="175"/>
      <c r="H61" s="175"/>
      <c r="I61" s="175"/>
      <c r="J61" s="175"/>
      <c r="AZ61" s="174" t="str">
        <f>B61</f>
        <v>Pro účely zpracování nabídkové ceny se jsou použity některé pojmy, pod kterými se rozumí:</v>
      </c>
    </row>
    <row r="62" spans="1:52" ht="39.6" x14ac:dyDescent="0.25">
      <c r="B62" s="175" t="s">
        <v>82</v>
      </c>
      <c r="C62" s="175"/>
      <c r="D62" s="175"/>
      <c r="E62" s="175"/>
      <c r="F62" s="175"/>
      <c r="G62" s="175"/>
      <c r="H62" s="175"/>
      <c r="I62" s="175"/>
      <c r="J62" s="175"/>
      <c r="AZ62" s="174" t="str">
        <f>B62</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3" spans="1:52" ht="39.6" x14ac:dyDescent="0.25">
      <c r="B63" s="175" t="s">
        <v>83</v>
      </c>
      <c r="C63" s="175"/>
      <c r="D63" s="175"/>
      <c r="E63" s="175"/>
      <c r="F63" s="175"/>
      <c r="G63" s="175"/>
      <c r="H63" s="175"/>
      <c r="I63" s="175"/>
      <c r="J63" s="175"/>
      <c r="AZ63" s="174" t="str">
        <f>B63</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4" spans="1:52" ht="52.8" x14ac:dyDescent="0.25">
      <c r="B64" s="175" t="s">
        <v>84</v>
      </c>
      <c r="C64" s="175"/>
      <c r="D64" s="175"/>
      <c r="E64" s="175"/>
      <c r="F64" s="175"/>
      <c r="G64" s="175"/>
      <c r="H64" s="175"/>
      <c r="I64" s="175"/>
      <c r="J64" s="175"/>
      <c r="AZ64" s="174" t="str">
        <f>B64</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5" spans="2:52" ht="79.2" x14ac:dyDescent="0.25">
      <c r="B65" s="175" t="s">
        <v>85</v>
      </c>
      <c r="C65" s="175"/>
      <c r="D65" s="175"/>
      <c r="E65" s="175"/>
      <c r="F65" s="175"/>
      <c r="G65" s="175"/>
      <c r="H65" s="175"/>
      <c r="I65" s="175"/>
      <c r="J65" s="175"/>
      <c r="AZ65" s="174" t="str">
        <f>B65</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6" spans="2:52" ht="52.8" x14ac:dyDescent="0.25">
      <c r="B66" s="175" t="s">
        <v>86</v>
      </c>
      <c r="C66" s="175"/>
      <c r="D66" s="175"/>
      <c r="E66" s="175"/>
      <c r="F66" s="175"/>
      <c r="G66" s="175"/>
      <c r="H66" s="175"/>
      <c r="I66" s="175"/>
      <c r="J66" s="175"/>
      <c r="AZ66" s="174" t="str">
        <f>B66</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8" spans="2:52" x14ac:dyDescent="0.25">
      <c r="B68" s="175" t="s">
        <v>87</v>
      </c>
      <c r="C68" s="175"/>
      <c r="D68" s="175"/>
      <c r="E68" s="175"/>
      <c r="F68" s="175"/>
      <c r="G68" s="175"/>
      <c r="H68" s="175"/>
      <c r="I68" s="175"/>
      <c r="J68" s="175"/>
      <c r="AZ68" s="174" t="str">
        <f>B68</f>
        <v xml:space="preserve">        Cenová soustava</v>
      </c>
    </row>
    <row r="70" spans="2:52" x14ac:dyDescent="0.25">
      <c r="B70" s="175" t="s">
        <v>88</v>
      </c>
      <c r="C70" s="175"/>
      <c r="D70" s="175"/>
      <c r="E70" s="175"/>
      <c r="F70" s="175"/>
      <c r="G70" s="175"/>
      <c r="H70" s="175"/>
      <c r="I70" s="175"/>
      <c r="J70" s="175"/>
      <c r="AZ70" s="174" t="str">
        <f>B70</f>
        <v xml:space="preserve">        Použitá cenová soustava</v>
      </c>
    </row>
    <row r="71" spans="2:52" ht="39.6" x14ac:dyDescent="0.25">
      <c r="B71" s="175" t="s">
        <v>89</v>
      </c>
      <c r="C71" s="175"/>
      <c r="D71" s="175"/>
      <c r="E71" s="175"/>
      <c r="F71" s="175"/>
      <c r="G71" s="175"/>
      <c r="H71" s="175"/>
      <c r="I71" s="175"/>
      <c r="J71" s="175"/>
      <c r="AZ71" s="174" t="str">
        <f>B71</f>
        <v>Soupisy stavebních prací, dodávek a služeb jsou zpracovány s použitím cenové soustavy zpracované společností RTS, a.s.. Položky z cenové soustavy mají uveden odkaz na cenovou soustavu včetně označení příslušného ceníku.</v>
      </c>
    </row>
    <row r="73" spans="2:52" x14ac:dyDescent="0.25">
      <c r="B73" s="175" t="s">
        <v>90</v>
      </c>
      <c r="C73" s="175"/>
      <c r="D73" s="175"/>
      <c r="E73" s="175"/>
      <c r="F73" s="175"/>
      <c r="G73" s="175"/>
      <c r="H73" s="175"/>
      <c r="I73" s="175"/>
      <c r="J73" s="175"/>
      <c r="AZ73" s="174" t="str">
        <f>B73</f>
        <v xml:space="preserve">        Technické podmínky</v>
      </c>
    </row>
    <row r="74" spans="2:52" ht="39.6" x14ac:dyDescent="0.25">
      <c r="B74" s="175" t="s">
        <v>91</v>
      </c>
      <c r="C74" s="175"/>
      <c r="D74" s="175"/>
      <c r="E74" s="175"/>
      <c r="F74" s="175"/>
      <c r="G74" s="175"/>
      <c r="H74" s="175"/>
      <c r="I74" s="175"/>
      <c r="J74" s="175"/>
      <c r="AZ74" s="174" t="str">
        <f>B74</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6" spans="2:52" x14ac:dyDescent="0.25">
      <c r="B76" s="175" t="s">
        <v>92</v>
      </c>
      <c r="C76" s="175"/>
      <c r="D76" s="175"/>
      <c r="E76" s="175"/>
      <c r="F76" s="175"/>
      <c r="G76" s="175"/>
      <c r="H76" s="175"/>
      <c r="I76" s="175"/>
      <c r="J76" s="175"/>
      <c r="AZ76" s="174" t="str">
        <f>B76</f>
        <v>Individuální položky</v>
      </c>
    </row>
    <row r="77" spans="2:52" ht="39.6" x14ac:dyDescent="0.25">
      <c r="B77" s="175" t="s">
        <v>93</v>
      </c>
      <c r="C77" s="175"/>
      <c r="D77" s="175"/>
      <c r="E77" s="175"/>
      <c r="F77" s="175"/>
      <c r="G77" s="175"/>
      <c r="H77" s="175"/>
      <c r="I77" s="175"/>
      <c r="J77" s="175"/>
      <c r="AZ77" s="174" t="str">
        <f>B77</f>
        <v>Položky soupisu prací, které cenová soustava neobsahuje, jsou označeny popisem „vlastní“. Pro tyto položky jsou cenové a technické podmínky definovány jejich popisem, případně odkazem na konkrétní část příslušné dokumentace.</v>
      </c>
    </row>
    <row r="79" spans="2:52" x14ac:dyDescent="0.25">
      <c r="B79" s="175" t="s">
        <v>94</v>
      </c>
      <c r="C79" s="175"/>
      <c r="D79" s="175"/>
      <c r="E79" s="175"/>
      <c r="F79" s="175"/>
      <c r="G79" s="175"/>
      <c r="H79" s="175"/>
      <c r="I79" s="175"/>
      <c r="J79" s="175"/>
      <c r="AZ79" s="174" t="str">
        <f>B79</f>
        <v xml:space="preserve">        Závaznost a změna soupisu</v>
      </c>
    </row>
    <row r="81" spans="2:52" x14ac:dyDescent="0.25">
      <c r="B81" s="175" t="s">
        <v>95</v>
      </c>
      <c r="C81" s="175"/>
      <c r="D81" s="175"/>
      <c r="E81" s="175"/>
      <c r="F81" s="175"/>
      <c r="G81" s="175"/>
      <c r="H81" s="175"/>
      <c r="I81" s="175"/>
      <c r="J81" s="175"/>
      <c r="AZ81" s="174" t="str">
        <f>B81</f>
        <v xml:space="preserve">        Závaznost soupisu</v>
      </c>
    </row>
    <row r="82" spans="2:52" ht="39.6" x14ac:dyDescent="0.25">
      <c r="B82" s="175" t="s">
        <v>96</v>
      </c>
      <c r="C82" s="175"/>
      <c r="D82" s="175"/>
      <c r="E82" s="175"/>
      <c r="F82" s="175"/>
      <c r="G82" s="175"/>
      <c r="H82" s="175"/>
      <c r="I82" s="175"/>
      <c r="J82" s="175"/>
      <c r="AZ82" s="174" t="str">
        <f>B82</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4" spans="2:52" x14ac:dyDescent="0.25">
      <c r="B84" s="175" t="s">
        <v>97</v>
      </c>
      <c r="C84" s="175"/>
      <c r="D84" s="175"/>
      <c r="E84" s="175"/>
      <c r="F84" s="175"/>
      <c r="G84" s="175"/>
      <c r="H84" s="175"/>
      <c r="I84" s="175"/>
      <c r="J84" s="175"/>
      <c r="AZ84" s="174" t="str">
        <f>B84</f>
        <v xml:space="preserve">        Zvláštní podmínky pro stanovení nabídkové ceny</v>
      </c>
    </row>
    <row r="86" spans="2:52" x14ac:dyDescent="0.25">
      <c r="B86" s="175" t="s">
        <v>98</v>
      </c>
      <c r="C86" s="175"/>
      <c r="D86" s="175"/>
      <c r="E86" s="175"/>
      <c r="F86" s="175"/>
      <c r="G86" s="175"/>
      <c r="H86" s="175"/>
      <c r="I86" s="175"/>
      <c r="J86" s="175"/>
      <c r="AZ86" s="174" t="str">
        <f>B86</f>
        <v xml:space="preserve">        Přeprava vybouraných hmot, suti a vytěžené zeminy</v>
      </c>
    </row>
    <row r="87" spans="2:52" ht="79.2" x14ac:dyDescent="0.25">
      <c r="B87" s="175" t="s">
        <v>99</v>
      </c>
      <c r="C87" s="175"/>
      <c r="D87" s="175"/>
      <c r="E87" s="175"/>
      <c r="F87" s="175"/>
      <c r="G87" s="175"/>
      <c r="H87" s="175"/>
      <c r="I87" s="175"/>
      <c r="J87" s="175"/>
      <c r="AZ87" s="174" t="str">
        <f>B87</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9" spans="2:52" x14ac:dyDescent="0.25">
      <c r="B89" s="175" t="s">
        <v>100</v>
      </c>
      <c r="C89" s="175"/>
      <c r="D89" s="175"/>
      <c r="E89" s="175"/>
      <c r="F89" s="175"/>
      <c r="G89" s="175"/>
      <c r="H89" s="175"/>
      <c r="I89" s="175"/>
      <c r="J89" s="175"/>
      <c r="AZ89" s="174" t="str">
        <f>B89</f>
        <v xml:space="preserve">        Vnitrostaveništní přesun stavebního materiálu</v>
      </c>
    </row>
    <row r="90" spans="2:52" ht="52.8" x14ac:dyDescent="0.25">
      <c r="B90" s="175" t="s">
        <v>101</v>
      </c>
      <c r="C90" s="175"/>
      <c r="D90" s="175"/>
      <c r="E90" s="175"/>
      <c r="F90" s="175"/>
      <c r="G90" s="175"/>
      <c r="H90" s="175"/>
      <c r="I90" s="175"/>
      <c r="J90" s="175"/>
      <c r="AZ90" s="174" t="str">
        <f>B90</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1" spans="2:52" ht="52.8" x14ac:dyDescent="0.25">
      <c r="B91" s="175" t="s">
        <v>102</v>
      </c>
      <c r="C91" s="175"/>
      <c r="D91" s="175"/>
      <c r="E91" s="175"/>
      <c r="F91" s="175"/>
      <c r="G91" s="175"/>
      <c r="H91" s="175"/>
      <c r="I91" s="175"/>
      <c r="J91" s="175"/>
      <c r="AZ91" s="174" t="str">
        <f>B91</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3" spans="2:52" x14ac:dyDescent="0.25">
      <c r="B93" s="175" t="s">
        <v>103</v>
      </c>
      <c r="C93" s="175"/>
      <c r="D93" s="175"/>
      <c r="E93" s="175"/>
      <c r="F93" s="175"/>
      <c r="G93" s="175"/>
      <c r="H93" s="175"/>
      <c r="I93" s="175"/>
      <c r="J93" s="175"/>
      <c r="AZ93" s="174" t="str">
        <f>B93</f>
        <v xml:space="preserve">        Příplatky za ztížené podmínky prací</v>
      </c>
    </row>
    <row r="94" spans="2:52" ht="26.4" x14ac:dyDescent="0.25">
      <c r="B94" s="175" t="s">
        <v>104</v>
      </c>
      <c r="C94" s="175"/>
      <c r="D94" s="175"/>
      <c r="E94" s="175"/>
      <c r="F94" s="175"/>
      <c r="G94" s="175"/>
      <c r="H94" s="175"/>
      <c r="I94" s="175"/>
      <c r="J94" s="175"/>
      <c r="AZ94" s="174" t="str">
        <f>B94</f>
        <v>Pokud soupis položku příplatku za ztížené podmínky obsahuje, je dodavatel povinen ji ocenit bez ohledu na to, že tento příplatek dodavatel standardně neuplatňuje.</v>
      </c>
    </row>
    <row r="96" spans="2:52" x14ac:dyDescent="0.25">
      <c r="B96" s="175" t="s">
        <v>105</v>
      </c>
      <c r="C96" s="175"/>
      <c r="D96" s="175"/>
      <c r="E96" s="175"/>
      <c r="F96" s="175"/>
      <c r="G96" s="175"/>
      <c r="H96" s="175"/>
      <c r="I96" s="175"/>
      <c r="J96" s="175"/>
      <c r="AZ96" s="174" t="str">
        <f>B96</f>
        <v xml:space="preserve">        Vedlejší a ostatní náklady</v>
      </c>
    </row>
    <row r="97" spans="2:52" ht="26.4" x14ac:dyDescent="0.25">
      <c r="B97" s="175" t="s">
        <v>106</v>
      </c>
      <c r="C97" s="175"/>
      <c r="D97" s="175"/>
      <c r="E97" s="175"/>
      <c r="F97" s="175"/>
      <c r="G97" s="175"/>
      <c r="H97" s="175"/>
      <c r="I97" s="175"/>
      <c r="J97" s="175"/>
      <c r="AZ97" s="174" t="str">
        <f>B97</f>
        <v>Tyto náklady jsou popsány v samostatném soupisu stavebních prací, dodávek a služeb s tím, že dodavatel je povinen v rámci těchto nákladů ocenit všechny definované náklady souhrnně pro celou stavbu.</v>
      </c>
    </row>
    <row r="101" spans="2:52" x14ac:dyDescent="0.25">
      <c r="B101" s="175" t="s">
        <v>107</v>
      </c>
      <c r="C101" s="175"/>
      <c r="D101" s="175"/>
      <c r="E101" s="175"/>
      <c r="F101" s="175"/>
      <c r="G101" s="175"/>
      <c r="H101" s="175"/>
      <c r="I101" s="175"/>
      <c r="J101" s="175"/>
      <c r="AZ101" s="174" t="str">
        <f>B101</f>
        <v>2. SPECIFICKÉ PODMÍNKY PRO ZPRACOVÁNÍ NABÍDKOVÉ CENY</v>
      </c>
    </row>
    <row r="103" spans="2:52" x14ac:dyDescent="0.25">
      <c r="B103" s="175" t="s">
        <v>108</v>
      </c>
      <c r="C103" s="175"/>
      <c r="D103" s="175"/>
      <c r="E103" s="175"/>
      <c r="F103" s="175"/>
      <c r="G103" s="175"/>
      <c r="H103" s="175"/>
      <c r="I103" s="175"/>
      <c r="J103" s="175"/>
      <c r="AZ103" s="174" t="str">
        <f>B103</f>
        <v>Zde doplní zpracovatel soupisu  případná specifika týkající se konkrétní zakázky.</v>
      </c>
    </row>
    <row r="106" spans="2:52" x14ac:dyDescent="0.25">
      <c r="B106" s="175" t="s">
        <v>109</v>
      </c>
      <c r="C106" s="175"/>
      <c r="D106" s="175"/>
      <c r="E106" s="175"/>
      <c r="F106" s="175"/>
      <c r="G106" s="175"/>
      <c r="H106" s="175"/>
      <c r="I106" s="175"/>
      <c r="J106" s="175"/>
      <c r="AZ106" s="174" t="str">
        <f>B106</f>
        <v>3. ELEKTRONICKÁ PODOBA SOUPISU</v>
      </c>
    </row>
    <row r="108" spans="2:52" x14ac:dyDescent="0.25">
      <c r="B108" s="175" t="s">
        <v>110</v>
      </c>
      <c r="C108" s="175"/>
      <c r="D108" s="175"/>
      <c r="E108" s="175"/>
      <c r="F108" s="175"/>
      <c r="G108" s="175"/>
      <c r="H108" s="175"/>
      <c r="I108" s="175"/>
      <c r="J108" s="175"/>
      <c r="AZ108" s="174" t="str">
        <f>B108</f>
        <v xml:space="preserve">        Elektronická podoba soupisu</v>
      </c>
    </row>
    <row r="109" spans="2:52" ht="26.4" x14ac:dyDescent="0.25">
      <c r="B109" s="175" t="s">
        <v>111</v>
      </c>
      <c r="C109" s="175"/>
      <c r="D109" s="175"/>
      <c r="E109" s="175"/>
      <c r="F109" s="175"/>
      <c r="G109" s="175"/>
      <c r="H109" s="175"/>
      <c r="I109" s="175"/>
      <c r="J109" s="175"/>
      <c r="AZ109" s="174" t="str">
        <f>B109</f>
        <v>V souladu se zákonem jsou předložené soupisy zpracovány i v elektronické podobě.  Elektronickou podobou soupisu stavebních prací, dodávek a služeb je formát MS EXCEL.</v>
      </c>
    </row>
    <row r="110" spans="2:52" x14ac:dyDescent="0.25">
      <c r="B110" s="175" t="s">
        <v>112</v>
      </c>
      <c r="C110" s="175"/>
      <c r="D110" s="175"/>
      <c r="E110" s="175"/>
      <c r="F110" s="175"/>
      <c r="G110" s="175"/>
      <c r="H110" s="175"/>
      <c r="I110" s="175"/>
      <c r="J110" s="175"/>
      <c r="AZ110" s="174" t="str">
        <f>B110</f>
        <v>Popis formátu soupisu odpovídá svou strukturou vzorovému soupisu volně dostupnému na internetové adrese:</v>
      </c>
    </row>
    <row r="112" spans="2:52" x14ac:dyDescent="0.25">
      <c r="B112" s="175" t="s">
        <v>113</v>
      </c>
      <c r="C112" s="175"/>
      <c r="D112" s="175"/>
      <c r="E112" s="175"/>
      <c r="F112" s="175"/>
      <c r="G112" s="175"/>
      <c r="H112" s="175"/>
      <c r="I112" s="175"/>
      <c r="J112" s="175"/>
      <c r="AZ112" s="174" t="str">
        <f>B112</f>
        <v>www.stavebnionline.cz/soupis</v>
      </c>
    </row>
    <row r="114" spans="1:52" x14ac:dyDescent="0.25">
      <c r="B114" s="175" t="s">
        <v>114</v>
      </c>
      <c r="C114" s="175"/>
      <c r="D114" s="175"/>
      <c r="E114" s="175"/>
      <c r="F114" s="175"/>
      <c r="G114" s="175"/>
      <c r="H114" s="175"/>
      <c r="I114" s="175"/>
      <c r="J114" s="175"/>
      <c r="AZ114" s="174" t="str">
        <f>B114</f>
        <v xml:space="preserve">        Zpracování elektronické podoby soupisu</v>
      </c>
    </row>
    <row r="115" spans="1:52" ht="52.8" x14ac:dyDescent="0.25">
      <c r="B115" s="175" t="s">
        <v>115</v>
      </c>
      <c r="C115" s="175"/>
      <c r="D115" s="175"/>
      <c r="E115" s="175"/>
      <c r="F115" s="175"/>
      <c r="G115" s="175"/>
      <c r="H115" s="175"/>
      <c r="I115" s="175"/>
      <c r="J115" s="175"/>
      <c r="AZ115" s="174" t="str">
        <f>B115</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7" spans="1:52" x14ac:dyDescent="0.25">
      <c r="B117" s="175" t="s">
        <v>116</v>
      </c>
      <c r="C117" s="175"/>
      <c r="D117" s="175"/>
      <c r="E117" s="175"/>
      <c r="F117" s="175"/>
      <c r="G117" s="175"/>
      <c r="H117" s="175"/>
      <c r="I117" s="175"/>
      <c r="J117" s="175"/>
      <c r="AZ117" s="174" t="str">
        <f>B117</f>
        <v xml:space="preserve">        Jiný formát soupisu</v>
      </c>
    </row>
    <row r="118" spans="1:52" ht="39.6" x14ac:dyDescent="0.25">
      <c r="B118" s="175" t="s">
        <v>117</v>
      </c>
      <c r="C118" s="175"/>
      <c r="D118" s="175"/>
      <c r="E118" s="175"/>
      <c r="F118" s="175"/>
      <c r="G118" s="175"/>
      <c r="H118" s="175"/>
      <c r="I118" s="175"/>
      <c r="J118" s="175"/>
      <c r="AZ118" s="174" t="str">
        <f>B118</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0" spans="1:52" x14ac:dyDescent="0.25">
      <c r="B120" s="175" t="s">
        <v>118</v>
      </c>
      <c r="C120" s="175"/>
      <c r="D120" s="175"/>
      <c r="E120" s="175"/>
      <c r="F120" s="175"/>
      <c r="G120" s="175"/>
      <c r="H120" s="175"/>
      <c r="I120" s="175"/>
      <c r="J120" s="175"/>
      <c r="AZ120" s="174" t="str">
        <f>B120</f>
        <v xml:space="preserve">        Závěrečné ustanovení</v>
      </c>
    </row>
    <row r="121" spans="1:52" x14ac:dyDescent="0.25">
      <c r="B121" s="175" t="s">
        <v>119</v>
      </c>
      <c r="C121" s="175"/>
      <c r="D121" s="175"/>
      <c r="E121" s="175"/>
      <c r="F121" s="175"/>
      <c r="G121" s="175"/>
      <c r="H121" s="175"/>
      <c r="I121" s="175"/>
      <c r="J121" s="175"/>
      <c r="AZ121" s="174" t="str">
        <f>B121</f>
        <v>Ostatní podmínky vztahující se ke zpracování nabídkové ceny jsou uvedeny v zadávací dokumentaci.</v>
      </c>
    </row>
    <row r="124" spans="1:52" ht="15.6" x14ac:dyDescent="0.3">
      <c r="B124" s="176" t="s">
        <v>120</v>
      </c>
    </row>
    <row r="126" spans="1:52" ht="25.5" customHeight="1" x14ac:dyDescent="0.25">
      <c r="A126" s="178"/>
      <c r="B126" s="181" t="s">
        <v>17</v>
      </c>
      <c r="C126" s="181" t="s">
        <v>5</v>
      </c>
      <c r="D126" s="182"/>
      <c r="E126" s="182"/>
      <c r="F126" s="183" t="s">
        <v>121</v>
      </c>
      <c r="G126" s="183"/>
      <c r="H126" s="183"/>
      <c r="I126" s="183" t="s">
        <v>29</v>
      </c>
      <c r="J126" s="183" t="s">
        <v>0</v>
      </c>
    </row>
    <row r="127" spans="1:52" ht="36.75" customHeight="1" x14ac:dyDescent="0.25">
      <c r="A127" s="179"/>
      <c r="B127" s="184" t="s">
        <v>122</v>
      </c>
      <c r="C127" s="185" t="s">
        <v>123</v>
      </c>
      <c r="D127" s="186"/>
      <c r="E127" s="186"/>
      <c r="F127" s="192" t="s">
        <v>24</v>
      </c>
      <c r="G127" s="193"/>
      <c r="H127" s="193"/>
      <c r="I127" s="193">
        <f>'101 612001-1 Pol'!G8+'101 612001-2 Pol'!G8+'101 612001-3 Pol'!G8</f>
        <v>0</v>
      </c>
      <c r="J127" s="190" t="str">
        <f>IF(I144=0,"",I127/I144*100)</f>
        <v/>
      </c>
    </row>
    <row r="128" spans="1:52" ht="36.75" customHeight="1" x14ac:dyDescent="0.25">
      <c r="A128" s="179"/>
      <c r="B128" s="184" t="s">
        <v>124</v>
      </c>
      <c r="C128" s="185" t="s">
        <v>125</v>
      </c>
      <c r="D128" s="186"/>
      <c r="E128" s="186"/>
      <c r="F128" s="192" t="s">
        <v>24</v>
      </c>
      <c r="G128" s="193"/>
      <c r="H128" s="193"/>
      <c r="I128" s="193">
        <f>'101 612001-2 Pol'!G21</f>
        <v>0</v>
      </c>
      <c r="J128" s="190" t="str">
        <f>IF(I144=0,"",I128/I144*100)</f>
        <v/>
      </c>
    </row>
    <row r="129" spans="1:10" ht="36.75" customHeight="1" x14ac:dyDescent="0.25">
      <c r="A129" s="179"/>
      <c r="B129" s="184" t="s">
        <v>126</v>
      </c>
      <c r="C129" s="185" t="s">
        <v>125</v>
      </c>
      <c r="D129" s="186"/>
      <c r="E129" s="186"/>
      <c r="F129" s="192" t="s">
        <v>24</v>
      </c>
      <c r="G129" s="193"/>
      <c r="H129" s="193"/>
      <c r="I129" s="193">
        <f>'101 612001-1 Pol'!G25+'101 612001-2 Pol'!G41+'101 612001-3 Pol'!G25</f>
        <v>0</v>
      </c>
      <c r="J129" s="190" t="str">
        <f>IF(I144=0,"",I129/I144*100)</f>
        <v/>
      </c>
    </row>
    <row r="130" spans="1:10" ht="36.75" customHeight="1" x14ac:dyDescent="0.25">
      <c r="A130" s="179"/>
      <c r="B130" s="184" t="s">
        <v>127</v>
      </c>
      <c r="C130" s="185" t="s">
        <v>125</v>
      </c>
      <c r="D130" s="186"/>
      <c r="E130" s="186"/>
      <c r="F130" s="192" t="s">
        <v>24</v>
      </c>
      <c r="G130" s="193"/>
      <c r="H130" s="193"/>
      <c r="I130" s="193">
        <f>'101 612001-1 Pol'!G43+'101 612001-2 Pol'!G59+'101 612001-3 Pol'!G47</f>
        <v>0</v>
      </c>
      <c r="J130" s="190" t="str">
        <f>IF(I144=0,"",I130/I144*100)</f>
        <v/>
      </c>
    </row>
    <row r="131" spans="1:10" ht="36.75" customHeight="1" x14ac:dyDescent="0.25">
      <c r="A131" s="179"/>
      <c r="B131" s="184" t="s">
        <v>128</v>
      </c>
      <c r="C131" s="185" t="s">
        <v>129</v>
      </c>
      <c r="D131" s="186"/>
      <c r="E131" s="186"/>
      <c r="F131" s="192" t="s">
        <v>24</v>
      </c>
      <c r="G131" s="193"/>
      <c r="H131" s="193"/>
      <c r="I131" s="193">
        <f>'101 612001-1 Pol'!G68+'101 612001-2 Pol'!G84+'101 612001-3 Pol'!G72</f>
        <v>0</v>
      </c>
      <c r="J131" s="190" t="str">
        <f>IF(I144=0,"",I131/I144*100)</f>
        <v/>
      </c>
    </row>
    <row r="132" spans="1:10" ht="36.75" customHeight="1" x14ac:dyDescent="0.25">
      <c r="A132" s="179"/>
      <c r="B132" s="184" t="s">
        <v>130</v>
      </c>
      <c r="C132" s="185" t="s">
        <v>131</v>
      </c>
      <c r="D132" s="186"/>
      <c r="E132" s="186"/>
      <c r="F132" s="192" t="s">
        <v>24</v>
      </c>
      <c r="G132" s="193"/>
      <c r="H132" s="193"/>
      <c r="I132" s="193">
        <f>'101 612001-3 Pol'!G89</f>
        <v>0</v>
      </c>
      <c r="J132" s="190" t="str">
        <f>IF(I144=0,"",I132/I144*100)</f>
        <v/>
      </c>
    </row>
    <row r="133" spans="1:10" ht="36.75" customHeight="1" x14ac:dyDescent="0.25">
      <c r="A133" s="179"/>
      <c r="B133" s="184" t="s">
        <v>132</v>
      </c>
      <c r="C133" s="185" t="s">
        <v>133</v>
      </c>
      <c r="D133" s="186"/>
      <c r="E133" s="186"/>
      <c r="F133" s="192" t="s">
        <v>24</v>
      </c>
      <c r="G133" s="193"/>
      <c r="H133" s="193"/>
      <c r="I133" s="193">
        <f>'101 612001-1 Pol'!G105</f>
        <v>0</v>
      </c>
      <c r="J133" s="190" t="str">
        <f>IF(I144=0,"",I133/I144*100)</f>
        <v/>
      </c>
    </row>
    <row r="134" spans="1:10" ht="36.75" customHeight="1" x14ac:dyDescent="0.25">
      <c r="A134" s="179"/>
      <c r="B134" s="184" t="s">
        <v>134</v>
      </c>
      <c r="C134" s="185" t="s">
        <v>135</v>
      </c>
      <c r="D134" s="186"/>
      <c r="E134" s="186"/>
      <c r="F134" s="192" t="s">
        <v>24</v>
      </c>
      <c r="G134" s="193"/>
      <c r="H134" s="193"/>
      <c r="I134" s="193">
        <f>'101 612001-1 Pol'!G110+'101 612001-2 Pol'!G111+'101 612001-3 Pol'!G92</f>
        <v>0</v>
      </c>
      <c r="J134" s="190" t="str">
        <f>IF(I144=0,"",I134/I144*100)</f>
        <v/>
      </c>
    </row>
    <row r="135" spans="1:10" ht="36.75" customHeight="1" x14ac:dyDescent="0.25">
      <c r="A135" s="179"/>
      <c r="B135" s="184" t="s">
        <v>136</v>
      </c>
      <c r="C135" s="185" t="s">
        <v>137</v>
      </c>
      <c r="D135" s="186"/>
      <c r="E135" s="186"/>
      <c r="F135" s="192" t="s">
        <v>24</v>
      </c>
      <c r="G135" s="193"/>
      <c r="H135" s="193"/>
      <c r="I135" s="193">
        <f>'101 612001-1 Pol'!G113+'101 612001-2 Pol'!G114+'101 612001-3 Pol'!G95</f>
        <v>0</v>
      </c>
      <c r="J135" s="190" t="str">
        <f>IF(I144=0,"",I135/I144*100)</f>
        <v/>
      </c>
    </row>
    <row r="136" spans="1:10" ht="36.75" customHeight="1" x14ac:dyDescent="0.25">
      <c r="A136" s="179"/>
      <c r="B136" s="184" t="s">
        <v>138</v>
      </c>
      <c r="C136" s="185" t="s">
        <v>139</v>
      </c>
      <c r="D136" s="186"/>
      <c r="E136" s="186"/>
      <c r="F136" s="192" t="s">
        <v>24</v>
      </c>
      <c r="G136" s="193"/>
      <c r="H136" s="193"/>
      <c r="I136" s="193">
        <f>'101 612001-1 Pol'!G118+'101 612001-2 Pol'!G119+'101 612001-3 Pol'!G100</f>
        <v>0</v>
      </c>
      <c r="J136" s="190" t="str">
        <f>IF(I144=0,"",I136/I144*100)</f>
        <v/>
      </c>
    </row>
    <row r="137" spans="1:10" ht="36.75" customHeight="1" x14ac:dyDescent="0.25">
      <c r="A137" s="179"/>
      <c r="B137" s="184" t="s">
        <v>140</v>
      </c>
      <c r="C137" s="185" t="s">
        <v>141</v>
      </c>
      <c r="D137" s="186"/>
      <c r="E137" s="186"/>
      <c r="F137" s="192" t="s">
        <v>24</v>
      </c>
      <c r="G137" s="193"/>
      <c r="H137" s="193"/>
      <c r="I137" s="193">
        <f>'101 612001-1 Pol'!G130+'101 612001-2 Pol'!G131+'101 612001-3 Pol'!G112</f>
        <v>0</v>
      </c>
      <c r="J137" s="190" t="str">
        <f>IF(I144=0,"",I137/I144*100)</f>
        <v/>
      </c>
    </row>
    <row r="138" spans="1:10" ht="36.75" customHeight="1" x14ac:dyDescent="0.25">
      <c r="A138" s="179"/>
      <c r="B138" s="184" t="s">
        <v>142</v>
      </c>
      <c r="C138" s="185" t="s">
        <v>143</v>
      </c>
      <c r="D138" s="186"/>
      <c r="E138" s="186"/>
      <c r="F138" s="192" t="s">
        <v>24</v>
      </c>
      <c r="G138" s="193"/>
      <c r="H138" s="193"/>
      <c r="I138" s="193">
        <f>'101 612001-1 Pol'!G164+'101 612001-2 Pol'!G165+'101 612001-3 Pol'!G163</f>
        <v>0</v>
      </c>
      <c r="J138" s="190" t="str">
        <f>IF(I144=0,"",I138/I144*100)</f>
        <v/>
      </c>
    </row>
    <row r="139" spans="1:10" ht="36.75" customHeight="1" x14ac:dyDescent="0.25">
      <c r="A139" s="179"/>
      <c r="B139" s="184" t="s">
        <v>144</v>
      </c>
      <c r="C139" s="185" t="s">
        <v>145</v>
      </c>
      <c r="D139" s="186"/>
      <c r="E139" s="186"/>
      <c r="F139" s="192" t="s">
        <v>24</v>
      </c>
      <c r="G139" s="193"/>
      <c r="H139" s="193"/>
      <c r="I139" s="193">
        <f>'101 612001-1 Pol'!G200+'101 612001-2 Pol'!G201+'101 612001-3 Pol'!G200</f>
        <v>0</v>
      </c>
      <c r="J139" s="190" t="str">
        <f>IF(I144=0,"",I139/I144*100)</f>
        <v/>
      </c>
    </row>
    <row r="140" spans="1:10" ht="36.75" customHeight="1" x14ac:dyDescent="0.25">
      <c r="A140" s="179"/>
      <c r="B140" s="184" t="s">
        <v>146</v>
      </c>
      <c r="C140" s="185" t="s">
        <v>147</v>
      </c>
      <c r="D140" s="186"/>
      <c r="E140" s="186"/>
      <c r="F140" s="192" t="s">
        <v>24</v>
      </c>
      <c r="G140" s="193"/>
      <c r="H140" s="193"/>
      <c r="I140" s="193">
        <f>'101 612001-2 Pol'!G220</f>
        <v>0</v>
      </c>
      <c r="J140" s="190" t="str">
        <f>IF(I144=0,"",I140/I144*100)</f>
        <v/>
      </c>
    </row>
    <row r="141" spans="1:10" ht="36.75" customHeight="1" x14ac:dyDescent="0.25">
      <c r="A141" s="179"/>
      <c r="B141" s="184" t="s">
        <v>148</v>
      </c>
      <c r="C141" s="185" t="s">
        <v>149</v>
      </c>
      <c r="D141" s="186"/>
      <c r="E141" s="186"/>
      <c r="F141" s="192" t="s">
        <v>24</v>
      </c>
      <c r="G141" s="193"/>
      <c r="H141" s="193"/>
      <c r="I141" s="193">
        <f>'101 612001-1 Pol'!G218+'101 612001-2 Pol'!G241+'101 612001-3 Pol'!G219</f>
        <v>0</v>
      </c>
      <c r="J141" s="190" t="str">
        <f>IF(I144=0,"",I141/I144*100)</f>
        <v/>
      </c>
    </row>
    <row r="142" spans="1:10" ht="36.75" customHeight="1" x14ac:dyDescent="0.25">
      <c r="A142" s="179"/>
      <c r="B142" s="184" t="s">
        <v>150</v>
      </c>
      <c r="C142" s="185" t="s">
        <v>151</v>
      </c>
      <c r="D142" s="186"/>
      <c r="E142" s="186"/>
      <c r="F142" s="192" t="s">
        <v>26</v>
      </c>
      <c r="G142" s="193"/>
      <c r="H142" s="193"/>
      <c r="I142" s="193">
        <f>'101 612001-4 Pol'!G8</f>
        <v>0</v>
      </c>
      <c r="J142" s="190" t="str">
        <f>IF(I144=0,"",I142/I144*100)</f>
        <v/>
      </c>
    </row>
    <row r="143" spans="1:10" ht="36.75" customHeight="1" x14ac:dyDescent="0.25">
      <c r="A143" s="179"/>
      <c r="B143" s="184" t="s">
        <v>152</v>
      </c>
      <c r="C143" s="185" t="s">
        <v>27</v>
      </c>
      <c r="D143" s="186"/>
      <c r="E143" s="186"/>
      <c r="F143" s="192" t="s">
        <v>152</v>
      </c>
      <c r="G143" s="193"/>
      <c r="H143" s="193"/>
      <c r="I143" s="193">
        <f>'00 61200100 Naklady'!G8</f>
        <v>0</v>
      </c>
      <c r="J143" s="190" t="str">
        <f>IF(I144=0,"",I143/I144*100)</f>
        <v/>
      </c>
    </row>
    <row r="144" spans="1:10" ht="25.5" customHeight="1" x14ac:dyDescent="0.25">
      <c r="A144" s="180"/>
      <c r="B144" s="187" t="s">
        <v>1</v>
      </c>
      <c r="C144" s="188"/>
      <c r="D144" s="189"/>
      <c r="E144" s="189"/>
      <c r="F144" s="194"/>
      <c r="G144" s="195"/>
      <c r="H144" s="195"/>
      <c r="I144" s="195">
        <f>SUM(I127:I143)</f>
        <v>0</v>
      </c>
      <c r="J144" s="191">
        <f>SUM(J127:J143)</f>
        <v>0</v>
      </c>
    </row>
    <row r="145" spans="6:10" x14ac:dyDescent="0.25">
      <c r="F145" s="133"/>
      <c r="G145" s="133"/>
      <c r="H145" s="133"/>
      <c r="I145" s="133"/>
      <c r="J145" s="134"/>
    </row>
    <row r="146" spans="6:10" x14ac:dyDescent="0.25">
      <c r="F146" s="133"/>
      <c r="G146" s="133"/>
      <c r="H146" s="133"/>
      <c r="I146" s="133"/>
      <c r="J146" s="134"/>
    </row>
    <row r="147" spans="6:10" x14ac:dyDescent="0.25">
      <c r="F147" s="133"/>
      <c r="G147" s="133"/>
      <c r="H147" s="133"/>
      <c r="I147" s="133"/>
      <c r="J147" s="134"/>
    </row>
  </sheetData>
  <sheetProtection algorithmName="SHA-512" hashValue="8wWPNddwkmD3oK5g2vwfpQIu2dtud6OeFkVxTfvkjb4qdRQPrbFhGTR7rEyaMSWBTU8hxpXg4NiAYAi4oEuq0A==" saltValue="sQhsagwgxYF/3WH9Gp+Ny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2">
    <mergeCell ref="C143:E143"/>
    <mergeCell ref="C138:E138"/>
    <mergeCell ref="C139:E139"/>
    <mergeCell ref="C140:E140"/>
    <mergeCell ref="C141:E141"/>
    <mergeCell ref="C142:E142"/>
    <mergeCell ref="C133:E133"/>
    <mergeCell ref="C134:E134"/>
    <mergeCell ref="C135:E135"/>
    <mergeCell ref="C136:E136"/>
    <mergeCell ref="C137:E137"/>
    <mergeCell ref="C128:E128"/>
    <mergeCell ref="C129:E129"/>
    <mergeCell ref="C130:E130"/>
    <mergeCell ref="C131:E131"/>
    <mergeCell ref="C132:E132"/>
    <mergeCell ref="B117:J117"/>
    <mergeCell ref="B118:J118"/>
    <mergeCell ref="B120:J120"/>
    <mergeCell ref="B121:J121"/>
    <mergeCell ref="C127:E127"/>
    <mergeCell ref="B109:J109"/>
    <mergeCell ref="B110:J110"/>
    <mergeCell ref="B112:J112"/>
    <mergeCell ref="B114:J114"/>
    <mergeCell ref="B115:J115"/>
    <mergeCell ref="B97:J97"/>
    <mergeCell ref="B101:J101"/>
    <mergeCell ref="B103:J103"/>
    <mergeCell ref="B106:J106"/>
    <mergeCell ref="B108:J108"/>
    <mergeCell ref="B90:J90"/>
    <mergeCell ref="B91:J91"/>
    <mergeCell ref="B93:J93"/>
    <mergeCell ref="B94:J94"/>
    <mergeCell ref="B96:J96"/>
    <mergeCell ref="B82:J82"/>
    <mergeCell ref="B84:J84"/>
    <mergeCell ref="B86:J86"/>
    <mergeCell ref="B87:J87"/>
    <mergeCell ref="B89:J89"/>
    <mergeCell ref="B74:J74"/>
    <mergeCell ref="B76:J76"/>
    <mergeCell ref="B77:J77"/>
    <mergeCell ref="B79:J79"/>
    <mergeCell ref="B81:J81"/>
    <mergeCell ref="B66:J66"/>
    <mergeCell ref="B68:J68"/>
    <mergeCell ref="B70:J70"/>
    <mergeCell ref="B71:J71"/>
    <mergeCell ref="B73:J73"/>
    <mergeCell ref="B61:J61"/>
    <mergeCell ref="B62:J62"/>
    <mergeCell ref="B63:J63"/>
    <mergeCell ref="B64:J64"/>
    <mergeCell ref="B65:J65"/>
    <mergeCell ref="B51:J51"/>
    <mergeCell ref="B53:J53"/>
    <mergeCell ref="B55:J55"/>
    <mergeCell ref="B56:J56"/>
    <mergeCell ref="B58:J58"/>
    <mergeCell ref="C44:E44"/>
    <mergeCell ref="C45:E45"/>
    <mergeCell ref="C46:E46"/>
    <mergeCell ref="C47:E47"/>
    <mergeCell ref="B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0" t="s">
        <v>6</v>
      </c>
      <c r="B1" s="100"/>
      <c r="C1" s="101"/>
      <c r="D1" s="100"/>
      <c r="E1" s="100"/>
      <c r="F1" s="100"/>
      <c r="G1" s="100"/>
    </row>
    <row r="2" spans="1:7" ht="24.9" customHeight="1" x14ac:dyDescent="0.25">
      <c r="A2" s="49" t="s">
        <v>7</v>
      </c>
      <c r="B2" s="48"/>
      <c r="C2" s="102"/>
      <c r="D2" s="102"/>
      <c r="E2" s="102"/>
      <c r="F2" s="102"/>
      <c r="G2" s="103"/>
    </row>
    <row r="3" spans="1:7" ht="24.9" customHeight="1" x14ac:dyDescent="0.25">
      <c r="A3" s="49" t="s">
        <v>8</v>
      </c>
      <c r="B3" s="48"/>
      <c r="C3" s="102"/>
      <c r="D3" s="102"/>
      <c r="E3" s="102"/>
      <c r="F3" s="102"/>
      <c r="G3" s="103"/>
    </row>
    <row r="4" spans="1:7" ht="24.9" customHeight="1" x14ac:dyDescent="0.25">
      <c r="A4" s="49" t="s">
        <v>9</v>
      </c>
      <c r="B4" s="48"/>
      <c r="C4" s="102"/>
      <c r="D4" s="102"/>
      <c r="E4" s="102"/>
      <c r="F4" s="102"/>
      <c r="G4" s="103"/>
    </row>
    <row r="5" spans="1:7" x14ac:dyDescent="0.25">
      <c r="B5" s="4"/>
      <c r="C5" s="5"/>
      <c r="D5" s="6"/>
    </row>
  </sheetData>
  <sheetProtection algorithmName="SHA-512" hashValue="YpawTCQ9mnSn5P37SRrnU7ciAbOvDCiZ99gYyUi3dozNS/fsb7d+K/M5hfp1WMLFWrg3t28vXRXOFNvOFmNW+Q==" saltValue="pplfI7EuIiVvtyrOoW5Tu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F51B0-E55E-41A6-A561-B48083C67762}">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154</v>
      </c>
      <c r="B1" s="197"/>
      <c r="C1" s="197"/>
      <c r="D1" s="197"/>
      <c r="E1" s="197"/>
      <c r="F1" s="197"/>
      <c r="G1" s="197"/>
      <c r="AG1" t="s">
        <v>155</v>
      </c>
    </row>
    <row r="2" spans="1:60" ht="25.05" customHeight="1" x14ac:dyDescent="0.25">
      <c r="A2" s="198" t="s">
        <v>7</v>
      </c>
      <c r="B2" s="48" t="s">
        <v>43</v>
      </c>
      <c r="C2" s="201" t="s">
        <v>44</v>
      </c>
      <c r="D2" s="199"/>
      <c r="E2" s="199"/>
      <c r="F2" s="199"/>
      <c r="G2" s="200"/>
      <c r="AG2" t="s">
        <v>156</v>
      </c>
    </row>
    <row r="3" spans="1:60" ht="25.05" customHeight="1" x14ac:dyDescent="0.25">
      <c r="A3" s="198" t="s">
        <v>8</v>
      </c>
      <c r="B3" s="48" t="s">
        <v>157</v>
      </c>
      <c r="C3" s="201" t="s">
        <v>60</v>
      </c>
      <c r="D3" s="199"/>
      <c r="E3" s="199"/>
      <c r="F3" s="199"/>
      <c r="G3" s="200"/>
      <c r="AC3" s="177" t="s">
        <v>158</v>
      </c>
      <c r="AG3" t="s">
        <v>159</v>
      </c>
    </row>
    <row r="4" spans="1:60" ht="25.05" customHeight="1" x14ac:dyDescent="0.25">
      <c r="A4" s="202" t="s">
        <v>9</v>
      </c>
      <c r="B4" s="203" t="s">
        <v>59</v>
      </c>
      <c r="C4" s="204" t="s">
        <v>60</v>
      </c>
      <c r="D4" s="205"/>
      <c r="E4" s="205"/>
      <c r="F4" s="205"/>
      <c r="G4" s="206"/>
      <c r="AG4" t="s">
        <v>160</v>
      </c>
    </row>
    <row r="5" spans="1:60" x14ac:dyDescent="0.25">
      <c r="D5" s="10"/>
    </row>
    <row r="6" spans="1:60" ht="39.6" x14ac:dyDescent="0.25">
      <c r="A6" s="208" t="s">
        <v>161</v>
      </c>
      <c r="B6" s="210" t="s">
        <v>162</v>
      </c>
      <c r="C6" s="210" t="s">
        <v>163</v>
      </c>
      <c r="D6" s="209" t="s">
        <v>164</v>
      </c>
      <c r="E6" s="208" t="s">
        <v>165</v>
      </c>
      <c r="F6" s="207" t="s">
        <v>166</v>
      </c>
      <c r="G6" s="208" t="s">
        <v>29</v>
      </c>
      <c r="H6" s="211" t="s">
        <v>30</v>
      </c>
      <c r="I6" s="211" t="s">
        <v>167</v>
      </c>
      <c r="J6" s="211" t="s">
        <v>31</v>
      </c>
      <c r="K6" s="211" t="s">
        <v>168</v>
      </c>
      <c r="L6" s="211" t="s">
        <v>169</v>
      </c>
      <c r="M6" s="211" t="s">
        <v>170</v>
      </c>
      <c r="N6" s="211" t="s">
        <v>171</v>
      </c>
      <c r="O6" s="211" t="s">
        <v>172</v>
      </c>
      <c r="P6" s="211" t="s">
        <v>173</v>
      </c>
      <c r="Q6" s="211" t="s">
        <v>174</v>
      </c>
      <c r="R6" s="211" t="s">
        <v>175</v>
      </c>
      <c r="S6" s="211" t="s">
        <v>176</v>
      </c>
      <c r="T6" s="211" t="s">
        <v>177</v>
      </c>
      <c r="U6" s="211" t="s">
        <v>178</v>
      </c>
      <c r="V6" s="211" t="s">
        <v>179</v>
      </c>
      <c r="W6" s="211" t="s">
        <v>180</v>
      </c>
      <c r="X6" s="211" t="s">
        <v>181</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3" t="s">
        <v>182</v>
      </c>
      <c r="B8" s="224" t="s">
        <v>152</v>
      </c>
      <c r="C8" s="239" t="s">
        <v>27</v>
      </c>
      <c r="D8" s="225"/>
      <c r="E8" s="226"/>
      <c r="F8" s="227"/>
      <c r="G8" s="227">
        <f>SUMIF(AG9:AG12,"&lt;&gt;NOR",G9:G12)</f>
        <v>0</v>
      </c>
      <c r="H8" s="227"/>
      <c r="I8" s="227">
        <f>SUM(I9:I12)</f>
        <v>0</v>
      </c>
      <c r="J8" s="227"/>
      <c r="K8" s="227">
        <f>SUM(K9:K12)</f>
        <v>0</v>
      </c>
      <c r="L8" s="227"/>
      <c r="M8" s="227">
        <f>SUM(M9:M12)</f>
        <v>0</v>
      </c>
      <c r="N8" s="227"/>
      <c r="O8" s="227">
        <f>SUM(O9:O12)</f>
        <v>0</v>
      </c>
      <c r="P8" s="227"/>
      <c r="Q8" s="227">
        <f>SUM(Q9:Q12)</f>
        <v>0</v>
      </c>
      <c r="R8" s="227"/>
      <c r="S8" s="227"/>
      <c r="T8" s="228"/>
      <c r="U8" s="222"/>
      <c r="V8" s="222">
        <f>SUM(V9:V12)</f>
        <v>0</v>
      </c>
      <c r="W8" s="222"/>
      <c r="X8" s="222"/>
      <c r="AG8" t="s">
        <v>183</v>
      </c>
    </row>
    <row r="9" spans="1:60" outlineLevel="1" x14ac:dyDescent="0.25">
      <c r="A9" s="229">
        <v>1</v>
      </c>
      <c r="B9" s="230" t="s">
        <v>184</v>
      </c>
      <c r="C9" s="240" t="s">
        <v>185</v>
      </c>
      <c r="D9" s="231" t="s">
        <v>186</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187</v>
      </c>
      <c r="T9" s="235" t="s">
        <v>188</v>
      </c>
      <c r="U9" s="221">
        <v>0</v>
      </c>
      <c r="V9" s="221">
        <f>ROUND(E9*U9,2)</f>
        <v>0</v>
      </c>
      <c r="W9" s="221"/>
      <c r="X9" s="221" t="s">
        <v>189</v>
      </c>
      <c r="Y9" s="212"/>
      <c r="Z9" s="212"/>
      <c r="AA9" s="212"/>
      <c r="AB9" s="212"/>
      <c r="AC9" s="212"/>
      <c r="AD9" s="212"/>
      <c r="AE9" s="212"/>
      <c r="AF9" s="212"/>
      <c r="AG9" s="212" t="s">
        <v>190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41" t="s">
        <v>191</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192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29">
        <v>2</v>
      </c>
      <c r="B11" s="230" t="s">
        <v>193</v>
      </c>
      <c r="C11" s="240" t="s">
        <v>194</v>
      </c>
      <c r="D11" s="231" t="s">
        <v>186</v>
      </c>
      <c r="E11" s="232">
        <v>1</v>
      </c>
      <c r="F11" s="233"/>
      <c r="G11" s="234">
        <f>ROUND(E11*F11,2)</f>
        <v>0</v>
      </c>
      <c r="H11" s="233"/>
      <c r="I11" s="234">
        <f>ROUND(E11*H11,2)</f>
        <v>0</v>
      </c>
      <c r="J11" s="233"/>
      <c r="K11" s="234">
        <f>ROUND(E11*J11,2)</f>
        <v>0</v>
      </c>
      <c r="L11" s="234">
        <v>21</v>
      </c>
      <c r="M11" s="234">
        <f>G11*(1+L11/100)</f>
        <v>0</v>
      </c>
      <c r="N11" s="234">
        <v>0</v>
      </c>
      <c r="O11" s="234">
        <f>ROUND(E11*N11,2)</f>
        <v>0</v>
      </c>
      <c r="P11" s="234">
        <v>0</v>
      </c>
      <c r="Q11" s="234">
        <f>ROUND(E11*P11,2)</f>
        <v>0</v>
      </c>
      <c r="R11" s="234"/>
      <c r="S11" s="234" t="s">
        <v>187</v>
      </c>
      <c r="T11" s="235" t="s">
        <v>188</v>
      </c>
      <c r="U11" s="221">
        <v>0</v>
      </c>
      <c r="V11" s="221">
        <f>ROUND(E11*U11,2)</f>
        <v>0</v>
      </c>
      <c r="W11" s="221"/>
      <c r="X11" s="221" t="s">
        <v>189</v>
      </c>
      <c r="Y11" s="212"/>
      <c r="Z11" s="212"/>
      <c r="AA11" s="212"/>
      <c r="AB11" s="212"/>
      <c r="AC11" s="212"/>
      <c r="AD11" s="212"/>
      <c r="AE11" s="212"/>
      <c r="AF11" s="212"/>
      <c r="AG11" s="212" t="s">
        <v>190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41" t="s">
        <v>195</v>
      </c>
      <c r="D12" s="236"/>
      <c r="E12" s="236"/>
      <c r="F12" s="236"/>
      <c r="G12" s="236"/>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192</v>
      </c>
      <c r="AH12" s="212"/>
      <c r="AI12" s="212"/>
      <c r="AJ12" s="212"/>
      <c r="AK12" s="212"/>
      <c r="AL12" s="212"/>
      <c r="AM12" s="212"/>
      <c r="AN12" s="212"/>
      <c r="AO12" s="212"/>
      <c r="AP12" s="212"/>
      <c r="AQ12" s="212"/>
      <c r="AR12" s="212"/>
      <c r="AS12" s="212"/>
      <c r="AT12" s="212"/>
      <c r="AU12" s="212"/>
      <c r="AV12" s="212"/>
      <c r="AW12" s="212"/>
      <c r="AX12" s="212"/>
      <c r="AY12" s="212"/>
      <c r="AZ12" s="212"/>
      <c r="BA12" s="237" t="str">
        <f>C12</f>
        <v>Náklady na ztížené provádění stavebních prací v důsledku nepřerušeného dopravního provozu na staveništi nebo v jeho bezprostředním okolí.</v>
      </c>
      <c r="BB12" s="212"/>
      <c r="BC12" s="212"/>
      <c r="BD12" s="212"/>
      <c r="BE12" s="212"/>
      <c r="BF12" s="212"/>
      <c r="BG12" s="212"/>
      <c r="BH12" s="212"/>
    </row>
    <row r="13" spans="1:60" x14ac:dyDescent="0.25">
      <c r="A13" s="3"/>
      <c r="B13" s="4"/>
      <c r="C13" s="242"/>
      <c r="D13" s="6"/>
      <c r="E13" s="3"/>
      <c r="F13" s="3"/>
      <c r="G13" s="3"/>
      <c r="H13" s="3"/>
      <c r="I13" s="3"/>
      <c r="J13" s="3"/>
      <c r="K13" s="3"/>
      <c r="L13" s="3"/>
      <c r="M13" s="3"/>
      <c r="N13" s="3"/>
      <c r="O13" s="3"/>
      <c r="P13" s="3"/>
      <c r="Q13" s="3"/>
      <c r="R13" s="3"/>
      <c r="S13" s="3"/>
      <c r="T13" s="3"/>
      <c r="U13" s="3"/>
      <c r="V13" s="3"/>
      <c r="W13" s="3"/>
      <c r="X13" s="3"/>
      <c r="AE13">
        <v>15</v>
      </c>
      <c r="AF13">
        <v>21</v>
      </c>
      <c r="AG13" t="s">
        <v>169</v>
      </c>
    </row>
    <row r="14" spans="1:60" x14ac:dyDescent="0.25">
      <c r="A14" s="215"/>
      <c r="B14" s="216" t="s">
        <v>29</v>
      </c>
      <c r="C14" s="243"/>
      <c r="D14" s="217"/>
      <c r="E14" s="218"/>
      <c r="F14" s="218"/>
      <c r="G14" s="238">
        <f>G8</f>
        <v>0</v>
      </c>
      <c r="H14" s="3"/>
      <c r="I14" s="3"/>
      <c r="J14" s="3"/>
      <c r="K14" s="3"/>
      <c r="L14" s="3"/>
      <c r="M14" s="3"/>
      <c r="N14" s="3"/>
      <c r="O14" s="3"/>
      <c r="P14" s="3"/>
      <c r="Q14" s="3"/>
      <c r="R14" s="3"/>
      <c r="S14" s="3"/>
      <c r="T14" s="3"/>
      <c r="U14" s="3"/>
      <c r="V14" s="3"/>
      <c r="W14" s="3"/>
      <c r="X14" s="3"/>
      <c r="AE14">
        <f>SUMIF(L7:L12,AE13,G7:G12)</f>
        <v>0</v>
      </c>
      <c r="AF14">
        <f>SUMIF(L7:L12,AF13,G7:G12)</f>
        <v>0</v>
      </c>
      <c r="AG14" t="s">
        <v>196</v>
      </c>
    </row>
    <row r="15" spans="1:60" x14ac:dyDescent="0.25">
      <c r="C15" s="244"/>
      <c r="D15" s="10"/>
      <c r="AG15" t="s">
        <v>197</v>
      </c>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tWXqDP2f0+DV3OfPNBUdUuQQBvEtbKRw3IyGzWWZQAXd38cOHh7FpMKG2l+Kc+IJ0gUboRR1Xa3VIEN4m93K6g==" saltValue="AJq+5Do0Htv21C8dhDmauw==" spinCount="100000" sheet="1"/>
  <mergeCells count="6">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0D604-97F2-4B0B-8759-25079FEEECB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198</v>
      </c>
      <c r="B1" s="197"/>
      <c r="C1" s="197"/>
      <c r="D1" s="197"/>
      <c r="E1" s="197"/>
      <c r="F1" s="197"/>
      <c r="G1" s="197"/>
      <c r="AG1" t="s">
        <v>155</v>
      </c>
    </row>
    <row r="2" spans="1:60" ht="25.05" customHeight="1" x14ac:dyDescent="0.25">
      <c r="A2" s="198" t="s">
        <v>7</v>
      </c>
      <c r="B2" s="48" t="s">
        <v>43</v>
      </c>
      <c r="C2" s="201" t="s">
        <v>44</v>
      </c>
      <c r="D2" s="199"/>
      <c r="E2" s="199"/>
      <c r="F2" s="199"/>
      <c r="G2" s="200"/>
      <c r="AG2" t="s">
        <v>156</v>
      </c>
    </row>
    <row r="3" spans="1:60" ht="25.05" customHeight="1" x14ac:dyDescent="0.25">
      <c r="A3" s="198" t="s">
        <v>8</v>
      </c>
      <c r="B3" s="48" t="s">
        <v>62</v>
      </c>
      <c r="C3" s="201" t="s">
        <v>63</v>
      </c>
      <c r="D3" s="199"/>
      <c r="E3" s="199"/>
      <c r="F3" s="199"/>
      <c r="G3" s="200"/>
      <c r="AC3" s="177" t="s">
        <v>156</v>
      </c>
      <c r="AG3" t="s">
        <v>159</v>
      </c>
    </row>
    <row r="4" spans="1:60" ht="25.05" customHeight="1" x14ac:dyDescent="0.25">
      <c r="A4" s="202" t="s">
        <v>9</v>
      </c>
      <c r="B4" s="203" t="s">
        <v>64</v>
      </c>
      <c r="C4" s="204" t="s">
        <v>65</v>
      </c>
      <c r="D4" s="205"/>
      <c r="E4" s="205"/>
      <c r="F4" s="205"/>
      <c r="G4" s="206"/>
      <c r="AG4" t="s">
        <v>160</v>
      </c>
    </row>
    <row r="5" spans="1:60" x14ac:dyDescent="0.25">
      <c r="D5" s="10"/>
    </row>
    <row r="6" spans="1:60" ht="39.6" x14ac:dyDescent="0.25">
      <c r="A6" s="208" t="s">
        <v>161</v>
      </c>
      <c r="B6" s="210" t="s">
        <v>162</v>
      </c>
      <c r="C6" s="210" t="s">
        <v>163</v>
      </c>
      <c r="D6" s="209" t="s">
        <v>164</v>
      </c>
      <c r="E6" s="208" t="s">
        <v>165</v>
      </c>
      <c r="F6" s="207" t="s">
        <v>166</v>
      </c>
      <c r="G6" s="208" t="s">
        <v>29</v>
      </c>
      <c r="H6" s="211" t="s">
        <v>30</v>
      </c>
      <c r="I6" s="211" t="s">
        <v>167</v>
      </c>
      <c r="J6" s="211" t="s">
        <v>31</v>
      </c>
      <c r="K6" s="211" t="s">
        <v>168</v>
      </c>
      <c r="L6" s="211" t="s">
        <v>169</v>
      </c>
      <c r="M6" s="211" t="s">
        <v>170</v>
      </c>
      <c r="N6" s="211" t="s">
        <v>171</v>
      </c>
      <c r="O6" s="211" t="s">
        <v>172</v>
      </c>
      <c r="P6" s="211" t="s">
        <v>173</v>
      </c>
      <c r="Q6" s="211" t="s">
        <v>174</v>
      </c>
      <c r="R6" s="211" t="s">
        <v>175</v>
      </c>
      <c r="S6" s="211" t="s">
        <v>176</v>
      </c>
      <c r="T6" s="211" t="s">
        <v>177</v>
      </c>
      <c r="U6" s="211" t="s">
        <v>178</v>
      </c>
      <c r="V6" s="211" t="s">
        <v>179</v>
      </c>
      <c r="W6" s="211" t="s">
        <v>180</v>
      </c>
      <c r="X6" s="211" t="s">
        <v>181</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3" t="s">
        <v>182</v>
      </c>
      <c r="B8" s="224" t="s">
        <v>122</v>
      </c>
      <c r="C8" s="239" t="s">
        <v>123</v>
      </c>
      <c r="D8" s="225"/>
      <c r="E8" s="226"/>
      <c r="F8" s="227"/>
      <c r="G8" s="227">
        <f>SUMIF(AG9:AG24,"&lt;&gt;NOR",G9:G24)</f>
        <v>0</v>
      </c>
      <c r="H8" s="227"/>
      <c r="I8" s="227">
        <f>SUM(I9:I24)</f>
        <v>0</v>
      </c>
      <c r="J8" s="227"/>
      <c r="K8" s="227">
        <f>SUM(K9:K24)</f>
        <v>0</v>
      </c>
      <c r="L8" s="227"/>
      <c r="M8" s="227">
        <f>SUM(M9:M24)</f>
        <v>0</v>
      </c>
      <c r="N8" s="227"/>
      <c r="O8" s="227">
        <f>SUM(O9:O24)</f>
        <v>0</v>
      </c>
      <c r="P8" s="227"/>
      <c r="Q8" s="227">
        <f>SUM(Q9:Q24)</f>
        <v>0</v>
      </c>
      <c r="R8" s="227"/>
      <c r="S8" s="227"/>
      <c r="T8" s="228"/>
      <c r="U8" s="222"/>
      <c r="V8" s="222">
        <f>SUM(V9:V24)</f>
        <v>25.709999999999997</v>
      </c>
      <c r="W8" s="222"/>
      <c r="X8" s="222"/>
      <c r="AG8" t="s">
        <v>183</v>
      </c>
    </row>
    <row r="9" spans="1:60" outlineLevel="1" x14ac:dyDescent="0.25">
      <c r="A9" s="229">
        <v>1</v>
      </c>
      <c r="B9" s="230" t="s">
        <v>199</v>
      </c>
      <c r="C9" s="240" t="s">
        <v>200</v>
      </c>
      <c r="D9" s="231" t="s">
        <v>201</v>
      </c>
      <c r="E9" s="232">
        <v>5</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202</v>
      </c>
      <c r="S9" s="234" t="s">
        <v>187</v>
      </c>
      <c r="T9" s="235" t="s">
        <v>203</v>
      </c>
      <c r="U9" s="221">
        <v>0.26666000000000001</v>
      </c>
      <c r="V9" s="221">
        <f>ROUND(E9*U9,2)</f>
        <v>1.33</v>
      </c>
      <c r="W9" s="221"/>
      <c r="X9" s="221" t="s">
        <v>204</v>
      </c>
      <c r="Y9" s="212"/>
      <c r="Z9" s="212"/>
      <c r="AA9" s="212"/>
      <c r="AB9" s="212"/>
      <c r="AC9" s="212"/>
      <c r="AD9" s="212"/>
      <c r="AE9" s="212"/>
      <c r="AF9" s="212"/>
      <c r="AG9" s="212" t="s">
        <v>205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1" outlineLevel="1" x14ac:dyDescent="0.25">
      <c r="A10" s="219"/>
      <c r="B10" s="220"/>
      <c r="C10" s="249" t="s">
        <v>206</v>
      </c>
      <c r="D10" s="247"/>
      <c r="E10" s="247"/>
      <c r="F10" s="247"/>
      <c r="G10" s="247"/>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207</v>
      </c>
      <c r="AH10" s="212"/>
      <c r="AI10" s="212"/>
      <c r="AJ10" s="212"/>
      <c r="AK10" s="212"/>
      <c r="AL10" s="212"/>
      <c r="AM10" s="212"/>
      <c r="AN10" s="212"/>
      <c r="AO10" s="212"/>
      <c r="AP10" s="212"/>
      <c r="AQ10" s="212"/>
      <c r="AR10" s="212"/>
      <c r="AS10" s="212"/>
      <c r="AT10" s="212"/>
      <c r="AU10" s="212"/>
      <c r="AV10" s="212"/>
      <c r="AW10" s="212"/>
      <c r="AX10" s="212"/>
      <c r="AY10" s="212"/>
      <c r="AZ10" s="212"/>
      <c r="BA10" s="237"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1" x14ac:dyDescent="0.25">
      <c r="A11" s="219"/>
      <c r="B11" s="220"/>
      <c r="C11" s="250" t="s">
        <v>208</v>
      </c>
      <c r="D11" s="245"/>
      <c r="E11" s="246">
        <v>5</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209</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29">
        <v>2</v>
      </c>
      <c r="B12" s="230" t="s">
        <v>210</v>
      </c>
      <c r="C12" s="240" t="s">
        <v>211</v>
      </c>
      <c r="D12" s="231" t="s">
        <v>201</v>
      </c>
      <c r="E12" s="232">
        <v>4.5599999999999996</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t="s">
        <v>202</v>
      </c>
      <c r="S12" s="234" t="s">
        <v>187</v>
      </c>
      <c r="T12" s="235" t="s">
        <v>203</v>
      </c>
      <c r="U12" s="221">
        <v>3.5329999999999999</v>
      </c>
      <c r="V12" s="221">
        <f>ROUND(E12*U12,2)</f>
        <v>16.11</v>
      </c>
      <c r="W12" s="221"/>
      <c r="X12" s="221" t="s">
        <v>204</v>
      </c>
      <c r="Y12" s="212"/>
      <c r="Z12" s="212"/>
      <c r="AA12" s="212"/>
      <c r="AB12" s="212"/>
      <c r="AC12" s="212"/>
      <c r="AD12" s="212"/>
      <c r="AE12" s="212"/>
      <c r="AF12" s="212"/>
      <c r="AG12" s="212" t="s">
        <v>205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49" t="s">
        <v>212</v>
      </c>
      <c r="D13" s="247"/>
      <c r="E13" s="247"/>
      <c r="F13" s="247"/>
      <c r="G13" s="247"/>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207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50" t="s">
        <v>213</v>
      </c>
      <c r="D14" s="245"/>
      <c r="E14" s="246">
        <v>4.5599999999999996</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209</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29">
        <v>3</v>
      </c>
      <c r="B15" s="230" t="s">
        <v>214</v>
      </c>
      <c r="C15" s="240" t="s">
        <v>215</v>
      </c>
      <c r="D15" s="231" t="s">
        <v>201</v>
      </c>
      <c r="E15" s="232">
        <v>9.56</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t="s">
        <v>202</v>
      </c>
      <c r="S15" s="234" t="s">
        <v>187</v>
      </c>
      <c r="T15" s="235" t="s">
        <v>203</v>
      </c>
      <c r="U15" s="221">
        <v>1.0999999999999999E-2</v>
      </c>
      <c r="V15" s="221">
        <f>ROUND(E15*U15,2)</f>
        <v>0.11</v>
      </c>
      <c r="W15" s="221"/>
      <c r="X15" s="221" t="s">
        <v>204</v>
      </c>
      <c r="Y15" s="212"/>
      <c r="Z15" s="212"/>
      <c r="AA15" s="212"/>
      <c r="AB15" s="212"/>
      <c r="AC15" s="212"/>
      <c r="AD15" s="212"/>
      <c r="AE15" s="212"/>
      <c r="AF15" s="212"/>
      <c r="AG15" s="212" t="s">
        <v>205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49" t="s">
        <v>216</v>
      </c>
      <c r="D16" s="247"/>
      <c r="E16" s="247"/>
      <c r="F16" s="247"/>
      <c r="G16" s="247"/>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207</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50" t="s">
        <v>217</v>
      </c>
      <c r="D17" s="245"/>
      <c r="E17" s="246">
        <v>5</v>
      </c>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209</v>
      </c>
      <c r="AH17" s="212">
        <v>5</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50" t="s">
        <v>218</v>
      </c>
      <c r="D18" s="245"/>
      <c r="E18" s="246">
        <v>4.5599999999999996</v>
      </c>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209</v>
      </c>
      <c r="AH18" s="212">
        <v>5</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29">
        <v>4</v>
      </c>
      <c r="B19" s="230" t="s">
        <v>219</v>
      </c>
      <c r="C19" s="240" t="s">
        <v>220</v>
      </c>
      <c r="D19" s="231" t="s">
        <v>221</v>
      </c>
      <c r="E19" s="232">
        <v>15.295999999999999</v>
      </c>
      <c r="F19" s="233"/>
      <c r="G19" s="234">
        <f>ROUND(E19*F19,2)</f>
        <v>0</v>
      </c>
      <c r="H19" s="233"/>
      <c r="I19" s="234">
        <f>ROUND(E19*H19,2)</f>
        <v>0</v>
      </c>
      <c r="J19" s="233"/>
      <c r="K19" s="234">
        <f>ROUND(E19*J19,2)</f>
        <v>0</v>
      </c>
      <c r="L19" s="234">
        <v>21</v>
      </c>
      <c r="M19" s="234">
        <f>G19*(1+L19/100)</f>
        <v>0</v>
      </c>
      <c r="N19" s="234">
        <v>0</v>
      </c>
      <c r="O19" s="234">
        <f>ROUND(E19*N19,2)</f>
        <v>0</v>
      </c>
      <c r="P19" s="234">
        <v>0</v>
      </c>
      <c r="Q19" s="234">
        <f>ROUND(E19*P19,2)</f>
        <v>0</v>
      </c>
      <c r="R19" s="234" t="s">
        <v>202</v>
      </c>
      <c r="S19" s="234" t="s">
        <v>187</v>
      </c>
      <c r="T19" s="235" t="s">
        <v>203</v>
      </c>
      <c r="U19" s="221">
        <v>0</v>
      </c>
      <c r="V19" s="221">
        <f>ROUND(E19*U19,2)</f>
        <v>0</v>
      </c>
      <c r="W19" s="221"/>
      <c r="X19" s="221" t="s">
        <v>204</v>
      </c>
      <c r="Y19" s="212"/>
      <c r="Z19" s="212"/>
      <c r="AA19" s="212"/>
      <c r="AB19" s="212"/>
      <c r="AC19" s="212"/>
      <c r="AD19" s="212"/>
      <c r="AE19" s="212"/>
      <c r="AF19" s="212"/>
      <c r="AG19" s="212" t="s">
        <v>205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50" t="s">
        <v>222</v>
      </c>
      <c r="D20" s="245"/>
      <c r="E20" s="246">
        <v>15.295999999999999</v>
      </c>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209</v>
      </c>
      <c r="AH20" s="212">
        <v>5</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29">
        <v>5</v>
      </c>
      <c r="B21" s="230" t="s">
        <v>223</v>
      </c>
      <c r="C21" s="240" t="s">
        <v>224</v>
      </c>
      <c r="D21" s="231" t="s">
        <v>225</v>
      </c>
      <c r="E21" s="232">
        <v>85</v>
      </c>
      <c r="F21" s="233"/>
      <c r="G21" s="234">
        <f>ROUND(E21*F21,2)</f>
        <v>0</v>
      </c>
      <c r="H21" s="233"/>
      <c r="I21" s="234">
        <f>ROUND(E21*H21,2)</f>
        <v>0</v>
      </c>
      <c r="J21" s="233"/>
      <c r="K21" s="234">
        <f>ROUND(E21*J21,2)</f>
        <v>0</v>
      </c>
      <c r="L21" s="234">
        <v>21</v>
      </c>
      <c r="M21" s="234">
        <f>G21*(1+L21/100)</f>
        <v>0</v>
      </c>
      <c r="N21" s="234">
        <v>0</v>
      </c>
      <c r="O21" s="234">
        <f>ROUND(E21*N21,2)</f>
        <v>0</v>
      </c>
      <c r="P21" s="234">
        <v>0</v>
      </c>
      <c r="Q21" s="234">
        <f>ROUND(E21*P21,2)</f>
        <v>0</v>
      </c>
      <c r="R21" s="234" t="s">
        <v>202</v>
      </c>
      <c r="S21" s="234" t="s">
        <v>187</v>
      </c>
      <c r="T21" s="235" t="s">
        <v>203</v>
      </c>
      <c r="U21" s="221">
        <v>9.6000000000000002E-2</v>
      </c>
      <c r="V21" s="221">
        <f>ROUND(E21*U21,2)</f>
        <v>8.16</v>
      </c>
      <c r="W21" s="221"/>
      <c r="X21" s="221" t="s">
        <v>204</v>
      </c>
      <c r="Y21" s="212"/>
      <c r="Z21" s="212"/>
      <c r="AA21" s="212"/>
      <c r="AB21" s="212"/>
      <c r="AC21" s="212"/>
      <c r="AD21" s="212"/>
      <c r="AE21" s="212"/>
      <c r="AF21" s="212"/>
      <c r="AG21" s="212" t="s">
        <v>205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49" t="s">
        <v>226</v>
      </c>
      <c r="D22" s="247"/>
      <c r="E22" s="247"/>
      <c r="F22" s="247"/>
      <c r="G22" s="247"/>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207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50" t="s">
        <v>227</v>
      </c>
      <c r="D23" s="245"/>
      <c r="E23" s="246">
        <v>60</v>
      </c>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209</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19"/>
      <c r="B24" s="220"/>
      <c r="C24" s="250" t="s">
        <v>228</v>
      </c>
      <c r="D24" s="245"/>
      <c r="E24" s="246">
        <v>25</v>
      </c>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209</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5">
      <c r="A25" s="223" t="s">
        <v>182</v>
      </c>
      <c r="B25" s="224" t="s">
        <v>126</v>
      </c>
      <c r="C25" s="239" t="s">
        <v>125</v>
      </c>
      <c r="D25" s="225"/>
      <c r="E25" s="226"/>
      <c r="F25" s="227"/>
      <c r="G25" s="227">
        <f>SUMIF(AG26:AG42,"&lt;&gt;NOR",G26:G42)</f>
        <v>0</v>
      </c>
      <c r="H25" s="227"/>
      <c r="I25" s="227">
        <f>SUM(I26:I42)</f>
        <v>0</v>
      </c>
      <c r="J25" s="227"/>
      <c r="K25" s="227">
        <f>SUM(K26:K42)</f>
        <v>0</v>
      </c>
      <c r="L25" s="227"/>
      <c r="M25" s="227">
        <f>SUM(M26:M42)</f>
        <v>0</v>
      </c>
      <c r="N25" s="227"/>
      <c r="O25" s="227">
        <f>SUM(O26:O42)</f>
        <v>0</v>
      </c>
      <c r="P25" s="227"/>
      <c r="Q25" s="227">
        <f>SUM(Q26:Q42)</f>
        <v>11.55</v>
      </c>
      <c r="R25" s="227"/>
      <c r="S25" s="227"/>
      <c r="T25" s="228"/>
      <c r="U25" s="222"/>
      <c r="V25" s="222">
        <f>SUM(V26:V42)</f>
        <v>13.9</v>
      </c>
      <c r="W25" s="222"/>
      <c r="X25" s="222"/>
      <c r="AG25" t="s">
        <v>183</v>
      </c>
    </row>
    <row r="26" spans="1:60" outlineLevel="1" x14ac:dyDescent="0.25">
      <c r="A26" s="229">
        <v>6</v>
      </c>
      <c r="B26" s="230" t="s">
        <v>229</v>
      </c>
      <c r="C26" s="240" t="s">
        <v>230</v>
      </c>
      <c r="D26" s="231" t="s">
        <v>225</v>
      </c>
      <c r="E26" s="232">
        <v>25</v>
      </c>
      <c r="F26" s="233"/>
      <c r="G26" s="234">
        <f>ROUND(E26*F26,2)</f>
        <v>0</v>
      </c>
      <c r="H26" s="233"/>
      <c r="I26" s="234">
        <f>ROUND(E26*H26,2)</f>
        <v>0</v>
      </c>
      <c r="J26" s="233"/>
      <c r="K26" s="234">
        <f>ROUND(E26*J26,2)</f>
        <v>0</v>
      </c>
      <c r="L26" s="234">
        <v>21</v>
      </c>
      <c r="M26" s="234">
        <f>G26*(1+L26/100)</f>
        <v>0</v>
      </c>
      <c r="N26" s="234">
        <v>0</v>
      </c>
      <c r="O26" s="234">
        <f>ROUND(E26*N26,2)</f>
        <v>0</v>
      </c>
      <c r="P26" s="234">
        <v>0.22</v>
      </c>
      <c r="Q26" s="234">
        <f>ROUND(E26*P26,2)</f>
        <v>5.5</v>
      </c>
      <c r="R26" s="234" t="s">
        <v>231</v>
      </c>
      <c r="S26" s="234" t="s">
        <v>187</v>
      </c>
      <c r="T26" s="235" t="s">
        <v>203</v>
      </c>
      <c r="U26" s="221">
        <v>0.375</v>
      </c>
      <c r="V26" s="221">
        <f>ROUND(E26*U26,2)</f>
        <v>9.3800000000000008</v>
      </c>
      <c r="W26" s="221"/>
      <c r="X26" s="221" t="s">
        <v>204</v>
      </c>
      <c r="Y26" s="212"/>
      <c r="Z26" s="212"/>
      <c r="AA26" s="212"/>
      <c r="AB26" s="212"/>
      <c r="AC26" s="212"/>
      <c r="AD26" s="212"/>
      <c r="AE26" s="212"/>
      <c r="AF26" s="212"/>
      <c r="AG26" s="212" t="s">
        <v>205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50" t="s">
        <v>232</v>
      </c>
      <c r="D27" s="245"/>
      <c r="E27" s="246">
        <v>25</v>
      </c>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209</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0.399999999999999" outlineLevel="1" x14ac:dyDescent="0.25">
      <c r="A28" s="229">
        <v>7</v>
      </c>
      <c r="B28" s="230" t="s">
        <v>233</v>
      </c>
      <c r="C28" s="240" t="s">
        <v>234</v>
      </c>
      <c r="D28" s="231" t="s">
        <v>225</v>
      </c>
      <c r="E28" s="232">
        <v>55</v>
      </c>
      <c r="F28" s="233"/>
      <c r="G28" s="234">
        <f>ROUND(E28*F28,2)</f>
        <v>0</v>
      </c>
      <c r="H28" s="233"/>
      <c r="I28" s="234">
        <f>ROUND(E28*H28,2)</f>
        <v>0</v>
      </c>
      <c r="J28" s="233"/>
      <c r="K28" s="234">
        <f>ROUND(E28*J28,2)</f>
        <v>0</v>
      </c>
      <c r="L28" s="234">
        <v>21</v>
      </c>
      <c r="M28" s="234">
        <f>G28*(1+L28/100)</f>
        <v>0</v>
      </c>
      <c r="N28" s="234">
        <v>0</v>
      </c>
      <c r="O28" s="234">
        <f>ROUND(E28*N28,2)</f>
        <v>0</v>
      </c>
      <c r="P28" s="234">
        <v>0.11</v>
      </c>
      <c r="Q28" s="234">
        <f>ROUND(E28*P28,2)</f>
        <v>6.05</v>
      </c>
      <c r="R28" s="234" t="s">
        <v>231</v>
      </c>
      <c r="S28" s="234" t="s">
        <v>187</v>
      </c>
      <c r="T28" s="235" t="s">
        <v>203</v>
      </c>
      <c r="U28" s="221">
        <v>0.08</v>
      </c>
      <c r="V28" s="221">
        <f>ROUND(E28*U28,2)</f>
        <v>4.4000000000000004</v>
      </c>
      <c r="W28" s="221"/>
      <c r="X28" s="221" t="s">
        <v>204</v>
      </c>
      <c r="Y28" s="212"/>
      <c r="Z28" s="212"/>
      <c r="AA28" s="212"/>
      <c r="AB28" s="212"/>
      <c r="AC28" s="212"/>
      <c r="AD28" s="212"/>
      <c r="AE28" s="212"/>
      <c r="AF28" s="212"/>
      <c r="AG28" s="212" t="s">
        <v>205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1" outlineLevel="1" x14ac:dyDescent="0.25">
      <c r="A29" s="219"/>
      <c r="B29" s="220"/>
      <c r="C29" s="249" t="s">
        <v>235</v>
      </c>
      <c r="D29" s="247"/>
      <c r="E29" s="247"/>
      <c r="F29" s="247"/>
      <c r="G29" s="247"/>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207</v>
      </c>
      <c r="AH29" s="212"/>
      <c r="AI29" s="212"/>
      <c r="AJ29" s="212"/>
      <c r="AK29" s="212"/>
      <c r="AL29" s="212"/>
      <c r="AM29" s="212"/>
      <c r="AN29" s="212"/>
      <c r="AO29" s="212"/>
      <c r="AP29" s="212"/>
      <c r="AQ29" s="212"/>
      <c r="AR29" s="212"/>
      <c r="AS29" s="212"/>
      <c r="AT29" s="212"/>
      <c r="AU29" s="212"/>
      <c r="AV29" s="212"/>
      <c r="AW29" s="212"/>
      <c r="AX29" s="212"/>
      <c r="AY29" s="212"/>
      <c r="AZ29" s="212"/>
      <c r="BA29" s="237" t="str">
        <f>C29</f>
        <v>s naložením na dopravní prostředek, očištění povrchu od frézované plochy, opotřebování frézovacích nástrojů (nožů, upínacích kroužků, držáků) nutné ruční odstranění (vybourání) živičného krytu kolem překážek,</v>
      </c>
      <c r="BB29" s="212"/>
      <c r="BC29" s="212"/>
      <c r="BD29" s="212"/>
      <c r="BE29" s="212"/>
      <c r="BF29" s="212"/>
      <c r="BG29" s="212"/>
      <c r="BH29" s="212"/>
    </row>
    <row r="30" spans="1:60" outlineLevel="1" x14ac:dyDescent="0.25">
      <c r="A30" s="219"/>
      <c r="B30" s="220"/>
      <c r="C30" s="250" t="s">
        <v>236</v>
      </c>
      <c r="D30" s="245"/>
      <c r="E30" s="246">
        <v>55</v>
      </c>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209</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0.399999999999999" outlineLevel="1" x14ac:dyDescent="0.25">
      <c r="A31" s="229">
        <v>8</v>
      </c>
      <c r="B31" s="230" t="s">
        <v>237</v>
      </c>
      <c r="C31" s="240" t="s">
        <v>238</v>
      </c>
      <c r="D31" s="231" t="s">
        <v>221</v>
      </c>
      <c r="E31" s="232">
        <v>11.55</v>
      </c>
      <c r="F31" s="233"/>
      <c r="G31" s="234">
        <f>ROUND(E31*F31,2)</f>
        <v>0</v>
      </c>
      <c r="H31" s="233"/>
      <c r="I31" s="234">
        <f>ROUND(E31*H31,2)</f>
        <v>0</v>
      </c>
      <c r="J31" s="233"/>
      <c r="K31" s="234">
        <f>ROUND(E31*J31,2)</f>
        <v>0</v>
      </c>
      <c r="L31" s="234">
        <v>21</v>
      </c>
      <c r="M31" s="234">
        <f>G31*(1+L31/100)</f>
        <v>0</v>
      </c>
      <c r="N31" s="234">
        <v>0</v>
      </c>
      <c r="O31" s="234">
        <f>ROUND(E31*N31,2)</f>
        <v>0</v>
      </c>
      <c r="P31" s="234">
        <v>0</v>
      </c>
      <c r="Q31" s="234">
        <f>ROUND(E31*P31,2)</f>
        <v>0</v>
      </c>
      <c r="R31" s="234" t="s">
        <v>231</v>
      </c>
      <c r="S31" s="234" t="s">
        <v>187</v>
      </c>
      <c r="T31" s="235" t="s">
        <v>203</v>
      </c>
      <c r="U31" s="221">
        <v>0.01</v>
      </c>
      <c r="V31" s="221">
        <f>ROUND(E31*U31,2)</f>
        <v>0.12</v>
      </c>
      <c r="W31" s="221"/>
      <c r="X31" s="221" t="s">
        <v>239</v>
      </c>
      <c r="Y31" s="212"/>
      <c r="Z31" s="212"/>
      <c r="AA31" s="212"/>
      <c r="AB31" s="212"/>
      <c r="AC31" s="212"/>
      <c r="AD31" s="212"/>
      <c r="AE31" s="212"/>
      <c r="AF31" s="212"/>
      <c r="AG31" s="212" t="s">
        <v>240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19"/>
      <c r="B32" s="220"/>
      <c r="C32" s="250" t="s">
        <v>241</v>
      </c>
      <c r="D32" s="245"/>
      <c r="E32" s="246"/>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209</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50" t="s">
        <v>242</v>
      </c>
      <c r="D33" s="245"/>
      <c r="E33" s="246"/>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209</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50" t="s">
        <v>243</v>
      </c>
      <c r="D34" s="245"/>
      <c r="E34" s="246">
        <v>11.55</v>
      </c>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209</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29">
        <v>9</v>
      </c>
      <c r="B35" s="230" t="s">
        <v>244</v>
      </c>
      <c r="C35" s="240" t="s">
        <v>245</v>
      </c>
      <c r="D35" s="231" t="s">
        <v>221</v>
      </c>
      <c r="E35" s="232">
        <v>277.2</v>
      </c>
      <c r="F35" s="233"/>
      <c r="G35" s="234">
        <f>ROUND(E35*F35,2)</f>
        <v>0</v>
      </c>
      <c r="H35" s="233"/>
      <c r="I35" s="234">
        <f>ROUND(E35*H35,2)</f>
        <v>0</v>
      </c>
      <c r="J35" s="233"/>
      <c r="K35" s="234">
        <f>ROUND(E35*J35,2)</f>
        <v>0</v>
      </c>
      <c r="L35" s="234">
        <v>21</v>
      </c>
      <c r="M35" s="234">
        <f>G35*(1+L35/100)</f>
        <v>0</v>
      </c>
      <c r="N35" s="234">
        <v>0</v>
      </c>
      <c r="O35" s="234">
        <f>ROUND(E35*N35,2)</f>
        <v>0</v>
      </c>
      <c r="P35" s="234">
        <v>0</v>
      </c>
      <c r="Q35" s="234">
        <f>ROUND(E35*P35,2)</f>
        <v>0</v>
      </c>
      <c r="R35" s="234" t="s">
        <v>231</v>
      </c>
      <c r="S35" s="234" t="s">
        <v>187</v>
      </c>
      <c r="T35" s="235" t="s">
        <v>203</v>
      </c>
      <c r="U35" s="221">
        <v>0</v>
      </c>
      <c r="V35" s="221">
        <f>ROUND(E35*U35,2)</f>
        <v>0</v>
      </c>
      <c r="W35" s="221"/>
      <c r="X35" s="221" t="s">
        <v>239</v>
      </c>
      <c r="Y35" s="212"/>
      <c r="Z35" s="212"/>
      <c r="AA35" s="212"/>
      <c r="AB35" s="212"/>
      <c r="AC35" s="212"/>
      <c r="AD35" s="212"/>
      <c r="AE35" s="212"/>
      <c r="AF35" s="212"/>
      <c r="AG35" s="212" t="s">
        <v>240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50" t="s">
        <v>241</v>
      </c>
      <c r="D36" s="245"/>
      <c r="E36" s="246"/>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209</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50" t="s">
        <v>242</v>
      </c>
      <c r="D37" s="245"/>
      <c r="E37" s="246"/>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209</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19"/>
      <c r="B38" s="220"/>
      <c r="C38" s="250" t="s">
        <v>246</v>
      </c>
      <c r="D38" s="245"/>
      <c r="E38" s="246">
        <v>277.2</v>
      </c>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209</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29">
        <v>10</v>
      </c>
      <c r="B39" s="230" t="s">
        <v>247</v>
      </c>
      <c r="C39" s="240" t="s">
        <v>248</v>
      </c>
      <c r="D39" s="231" t="s">
        <v>221</v>
      </c>
      <c r="E39" s="232">
        <v>11.55</v>
      </c>
      <c r="F39" s="233"/>
      <c r="G39" s="234">
        <f>ROUND(E39*F39,2)</f>
        <v>0</v>
      </c>
      <c r="H39" s="233"/>
      <c r="I39" s="234">
        <f>ROUND(E39*H39,2)</f>
        <v>0</v>
      </c>
      <c r="J39" s="233"/>
      <c r="K39" s="234">
        <f>ROUND(E39*J39,2)</f>
        <v>0</v>
      </c>
      <c r="L39" s="234">
        <v>21</v>
      </c>
      <c r="M39" s="234">
        <f>G39*(1+L39/100)</f>
        <v>0</v>
      </c>
      <c r="N39" s="234">
        <v>0</v>
      </c>
      <c r="O39" s="234">
        <f>ROUND(E39*N39,2)</f>
        <v>0</v>
      </c>
      <c r="P39" s="234">
        <v>0</v>
      </c>
      <c r="Q39" s="234">
        <f>ROUND(E39*P39,2)</f>
        <v>0</v>
      </c>
      <c r="R39" s="234" t="s">
        <v>249</v>
      </c>
      <c r="S39" s="234" t="s">
        <v>187</v>
      </c>
      <c r="T39" s="235" t="s">
        <v>203</v>
      </c>
      <c r="U39" s="221">
        <v>0</v>
      </c>
      <c r="V39" s="221">
        <f>ROUND(E39*U39,2)</f>
        <v>0</v>
      </c>
      <c r="W39" s="221"/>
      <c r="X39" s="221" t="s">
        <v>239</v>
      </c>
      <c r="Y39" s="212"/>
      <c r="Z39" s="212"/>
      <c r="AA39" s="212"/>
      <c r="AB39" s="212"/>
      <c r="AC39" s="212"/>
      <c r="AD39" s="212"/>
      <c r="AE39" s="212"/>
      <c r="AF39" s="212"/>
      <c r="AG39" s="212" t="s">
        <v>240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50" t="s">
        <v>241</v>
      </c>
      <c r="D40" s="245"/>
      <c r="E40" s="246"/>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209</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50" t="s">
        <v>242</v>
      </c>
      <c r="D41" s="245"/>
      <c r="E41" s="246"/>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209</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50" t="s">
        <v>243</v>
      </c>
      <c r="D42" s="245"/>
      <c r="E42" s="246">
        <v>11.55</v>
      </c>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209</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5">
      <c r="A43" s="223" t="s">
        <v>182</v>
      </c>
      <c r="B43" s="224" t="s">
        <v>127</v>
      </c>
      <c r="C43" s="239" t="s">
        <v>125</v>
      </c>
      <c r="D43" s="225"/>
      <c r="E43" s="226"/>
      <c r="F43" s="227"/>
      <c r="G43" s="227">
        <f>SUMIF(AG44:AG67,"&lt;&gt;NOR",G44:G67)</f>
        <v>0</v>
      </c>
      <c r="H43" s="227"/>
      <c r="I43" s="227">
        <f>SUM(I44:I67)</f>
        <v>0</v>
      </c>
      <c r="J43" s="227"/>
      <c r="K43" s="227">
        <f>SUM(K44:K67)</f>
        <v>0</v>
      </c>
      <c r="L43" s="227"/>
      <c r="M43" s="227">
        <f>SUM(M44:M67)</f>
        <v>0</v>
      </c>
      <c r="N43" s="227"/>
      <c r="O43" s="227">
        <f>SUM(O44:O67)</f>
        <v>0</v>
      </c>
      <c r="P43" s="227"/>
      <c r="Q43" s="227">
        <f>SUM(Q44:Q67)</f>
        <v>22.41</v>
      </c>
      <c r="R43" s="227"/>
      <c r="S43" s="227"/>
      <c r="T43" s="228"/>
      <c r="U43" s="222"/>
      <c r="V43" s="222">
        <f>SUM(V44:V67)</f>
        <v>29.83</v>
      </c>
      <c r="W43" s="222"/>
      <c r="X43" s="222"/>
      <c r="AG43" t="s">
        <v>183</v>
      </c>
    </row>
    <row r="44" spans="1:60" ht="20.399999999999999" outlineLevel="1" x14ac:dyDescent="0.25">
      <c r="A44" s="229">
        <v>11</v>
      </c>
      <c r="B44" s="230" t="s">
        <v>250</v>
      </c>
      <c r="C44" s="240" t="s">
        <v>251</v>
      </c>
      <c r="D44" s="231" t="s">
        <v>225</v>
      </c>
      <c r="E44" s="232">
        <v>65</v>
      </c>
      <c r="F44" s="233"/>
      <c r="G44" s="234">
        <f>ROUND(E44*F44,2)</f>
        <v>0</v>
      </c>
      <c r="H44" s="233"/>
      <c r="I44" s="234">
        <f>ROUND(E44*H44,2)</f>
        <v>0</v>
      </c>
      <c r="J44" s="233"/>
      <c r="K44" s="234">
        <f>ROUND(E44*J44,2)</f>
        <v>0</v>
      </c>
      <c r="L44" s="234">
        <v>21</v>
      </c>
      <c r="M44" s="234">
        <f>G44*(1+L44/100)</f>
        <v>0</v>
      </c>
      <c r="N44" s="234">
        <v>0</v>
      </c>
      <c r="O44" s="234">
        <f>ROUND(E44*N44,2)</f>
        <v>0</v>
      </c>
      <c r="P44" s="234">
        <v>0.22500000000000001</v>
      </c>
      <c r="Q44" s="234">
        <f>ROUND(E44*P44,2)</f>
        <v>14.63</v>
      </c>
      <c r="R44" s="234" t="s">
        <v>231</v>
      </c>
      <c r="S44" s="234" t="s">
        <v>187</v>
      </c>
      <c r="T44" s="235" t="s">
        <v>203</v>
      </c>
      <c r="U44" s="221">
        <v>0.14199999999999999</v>
      </c>
      <c r="V44" s="221">
        <f>ROUND(E44*U44,2)</f>
        <v>9.23</v>
      </c>
      <c r="W44" s="221"/>
      <c r="X44" s="221" t="s">
        <v>204</v>
      </c>
      <c r="Y44" s="212"/>
      <c r="Z44" s="212"/>
      <c r="AA44" s="212"/>
      <c r="AB44" s="212"/>
      <c r="AC44" s="212"/>
      <c r="AD44" s="212"/>
      <c r="AE44" s="212"/>
      <c r="AF44" s="212"/>
      <c r="AG44" s="212" t="s">
        <v>205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49" t="s">
        <v>252</v>
      </c>
      <c r="D45" s="247"/>
      <c r="E45" s="247"/>
      <c r="F45" s="247"/>
      <c r="G45" s="247"/>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207</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50" t="s">
        <v>253</v>
      </c>
      <c r="D46" s="245"/>
      <c r="E46" s="246">
        <v>65</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209</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29">
        <v>12</v>
      </c>
      <c r="B47" s="230" t="s">
        <v>254</v>
      </c>
      <c r="C47" s="240" t="s">
        <v>255</v>
      </c>
      <c r="D47" s="231" t="s">
        <v>256</v>
      </c>
      <c r="E47" s="232">
        <v>15</v>
      </c>
      <c r="F47" s="233"/>
      <c r="G47" s="234">
        <f>ROUND(E47*F47,2)</f>
        <v>0</v>
      </c>
      <c r="H47" s="233"/>
      <c r="I47" s="234">
        <f>ROUND(E47*H47,2)</f>
        <v>0</v>
      </c>
      <c r="J47" s="233"/>
      <c r="K47" s="234">
        <f>ROUND(E47*J47,2)</f>
        <v>0</v>
      </c>
      <c r="L47" s="234">
        <v>21</v>
      </c>
      <c r="M47" s="234">
        <f>G47*(1+L47/100)</f>
        <v>0</v>
      </c>
      <c r="N47" s="234">
        <v>0</v>
      </c>
      <c r="O47" s="234">
        <f>ROUND(E47*N47,2)</f>
        <v>0</v>
      </c>
      <c r="P47" s="234">
        <v>0.27</v>
      </c>
      <c r="Q47" s="234">
        <f>ROUND(E47*P47,2)</f>
        <v>4.05</v>
      </c>
      <c r="R47" s="234" t="s">
        <v>231</v>
      </c>
      <c r="S47" s="234" t="s">
        <v>187</v>
      </c>
      <c r="T47" s="235" t="s">
        <v>203</v>
      </c>
      <c r="U47" s="221">
        <v>0.123</v>
      </c>
      <c r="V47" s="221">
        <f>ROUND(E47*U47,2)</f>
        <v>1.85</v>
      </c>
      <c r="W47" s="221"/>
      <c r="X47" s="221" t="s">
        <v>204</v>
      </c>
      <c r="Y47" s="212"/>
      <c r="Z47" s="212"/>
      <c r="AA47" s="212"/>
      <c r="AB47" s="212"/>
      <c r="AC47" s="212"/>
      <c r="AD47" s="212"/>
      <c r="AE47" s="212"/>
      <c r="AF47" s="212"/>
      <c r="AG47" s="212" t="s">
        <v>205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49" t="s">
        <v>257</v>
      </c>
      <c r="D48" s="247"/>
      <c r="E48" s="247"/>
      <c r="F48" s="247"/>
      <c r="G48" s="247"/>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207</v>
      </c>
      <c r="AH48" s="212"/>
      <c r="AI48" s="212"/>
      <c r="AJ48" s="212"/>
      <c r="AK48" s="212"/>
      <c r="AL48" s="212"/>
      <c r="AM48" s="212"/>
      <c r="AN48" s="212"/>
      <c r="AO48" s="212"/>
      <c r="AP48" s="212"/>
      <c r="AQ48" s="212"/>
      <c r="AR48" s="212"/>
      <c r="AS48" s="212"/>
      <c r="AT48" s="212"/>
      <c r="AU48" s="212"/>
      <c r="AV48" s="212"/>
      <c r="AW48" s="212"/>
      <c r="AX48" s="212"/>
      <c r="AY48" s="212"/>
      <c r="AZ48" s="212"/>
      <c r="BA48" s="237" t="str">
        <f>C48</f>
        <v>s vybouráním lože, s přemístěním hmot na skládku na vzdálenost do 3 m nebo naložením na dopravní prostředek</v>
      </c>
      <c r="BB48" s="212"/>
      <c r="BC48" s="212"/>
      <c r="BD48" s="212"/>
      <c r="BE48" s="212"/>
      <c r="BF48" s="212"/>
      <c r="BG48" s="212"/>
      <c r="BH48" s="212"/>
    </row>
    <row r="49" spans="1:60" outlineLevel="1" x14ac:dyDescent="0.25">
      <c r="A49" s="219"/>
      <c r="B49" s="220"/>
      <c r="C49" s="250" t="s">
        <v>258</v>
      </c>
      <c r="D49" s="245"/>
      <c r="E49" s="246">
        <v>15</v>
      </c>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209</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29">
        <v>13</v>
      </c>
      <c r="B50" s="230" t="s">
        <v>259</v>
      </c>
      <c r="C50" s="240" t="s">
        <v>260</v>
      </c>
      <c r="D50" s="231" t="s">
        <v>256</v>
      </c>
      <c r="E50" s="232">
        <v>15</v>
      </c>
      <c r="F50" s="233"/>
      <c r="G50" s="234">
        <f>ROUND(E50*F50,2)</f>
        <v>0</v>
      </c>
      <c r="H50" s="233"/>
      <c r="I50" s="234">
        <f>ROUND(E50*H50,2)</f>
        <v>0</v>
      </c>
      <c r="J50" s="233"/>
      <c r="K50" s="234">
        <f>ROUND(E50*J50,2)</f>
        <v>0</v>
      </c>
      <c r="L50" s="234">
        <v>21</v>
      </c>
      <c r="M50" s="234">
        <f>G50*(1+L50/100)</f>
        <v>0</v>
      </c>
      <c r="N50" s="234">
        <v>0</v>
      </c>
      <c r="O50" s="234">
        <f>ROUND(E50*N50,2)</f>
        <v>0</v>
      </c>
      <c r="P50" s="234">
        <v>0.115</v>
      </c>
      <c r="Q50" s="234">
        <f>ROUND(E50*P50,2)</f>
        <v>1.73</v>
      </c>
      <c r="R50" s="234" t="s">
        <v>231</v>
      </c>
      <c r="S50" s="234" t="s">
        <v>187</v>
      </c>
      <c r="T50" s="235" t="s">
        <v>203</v>
      </c>
      <c r="U50" s="221">
        <v>0.13700000000000001</v>
      </c>
      <c r="V50" s="221">
        <f>ROUND(E50*U50,2)</f>
        <v>2.06</v>
      </c>
      <c r="W50" s="221"/>
      <c r="X50" s="221" t="s">
        <v>204</v>
      </c>
      <c r="Y50" s="212"/>
      <c r="Z50" s="212"/>
      <c r="AA50" s="212"/>
      <c r="AB50" s="212"/>
      <c r="AC50" s="212"/>
      <c r="AD50" s="212"/>
      <c r="AE50" s="212"/>
      <c r="AF50" s="212"/>
      <c r="AG50" s="212" t="s">
        <v>205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19"/>
      <c r="B51" s="220"/>
      <c r="C51" s="249" t="s">
        <v>257</v>
      </c>
      <c r="D51" s="247"/>
      <c r="E51" s="247"/>
      <c r="F51" s="247"/>
      <c r="G51" s="247"/>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207</v>
      </c>
      <c r="AH51" s="212"/>
      <c r="AI51" s="212"/>
      <c r="AJ51" s="212"/>
      <c r="AK51" s="212"/>
      <c r="AL51" s="212"/>
      <c r="AM51" s="212"/>
      <c r="AN51" s="212"/>
      <c r="AO51" s="212"/>
      <c r="AP51" s="212"/>
      <c r="AQ51" s="212"/>
      <c r="AR51" s="212"/>
      <c r="AS51" s="212"/>
      <c r="AT51" s="212"/>
      <c r="AU51" s="212"/>
      <c r="AV51" s="212"/>
      <c r="AW51" s="212"/>
      <c r="AX51" s="212"/>
      <c r="AY51" s="212"/>
      <c r="AZ51" s="212"/>
      <c r="BA51" s="237" t="str">
        <f>C51</f>
        <v>s vybouráním lože, s přemístěním hmot na skládku na vzdálenost do 3 m nebo naložením na dopravní prostředek</v>
      </c>
      <c r="BB51" s="212"/>
      <c r="BC51" s="212"/>
      <c r="BD51" s="212"/>
      <c r="BE51" s="212"/>
      <c r="BF51" s="212"/>
      <c r="BG51" s="212"/>
      <c r="BH51" s="212"/>
    </row>
    <row r="52" spans="1:60" outlineLevel="1" x14ac:dyDescent="0.25">
      <c r="A52" s="219"/>
      <c r="B52" s="220"/>
      <c r="C52" s="250" t="s">
        <v>261</v>
      </c>
      <c r="D52" s="245"/>
      <c r="E52" s="246">
        <v>15</v>
      </c>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209</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29">
        <v>14</v>
      </c>
      <c r="B53" s="230" t="s">
        <v>262</v>
      </c>
      <c r="C53" s="240" t="s">
        <v>263</v>
      </c>
      <c r="D53" s="231" t="s">
        <v>256</v>
      </c>
      <c r="E53" s="232">
        <v>16</v>
      </c>
      <c r="F53" s="233"/>
      <c r="G53" s="234">
        <f>ROUND(E53*F53,2)</f>
        <v>0</v>
      </c>
      <c r="H53" s="233"/>
      <c r="I53" s="234">
        <f>ROUND(E53*H53,2)</f>
        <v>0</v>
      </c>
      <c r="J53" s="233"/>
      <c r="K53" s="234">
        <f>ROUND(E53*J53,2)</f>
        <v>0</v>
      </c>
      <c r="L53" s="234">
        <v>21</v>
      </c>
      <c r="M53" s="234">
        <f>G53*(1+L53/100)</f>
        <v>0</v>
      </c>
      <c r="N53" s="234">
        <v>0</v>
      </c>
      <c r="O53" s="234">
        <f>ROUND(E53*N53,2)</f>
        <v>0</v>
      </c>
      <c r="P53" s="234">
        <v>0.125</v>
      </c>
      <c r="Q53" s="234">
        <f>ROUND(E53*P53,2)</f>
        <v>2</v>
      </c>
      <c r="R53" s="234" t="s">
        <v>231</v>
      </c>
      <c r="S53" s="234" t="s">
        <v>187</v>
      </c>
      <c r="T53" s="235" t="s">
        <v>203</v>
      </c>
      <c r="U53" s="221">
        <v>0.08</v>
      </c>
      <c r="V53" s="221">
        <f>ROUND(E53*U53,2)</f>
        <v>1.28</v>
      </c>
      <c r="W53" s="221"/>
      <c r="X53" s="221" t="s">
        <v>204</v>
      </c>
      <c r="Y53" s="212"/>
      <c r="Z53" s="212"/>
      <c r="AA53" s="212"/>
      <c r="AB53" s="212"/>
      <c r="AC53" s="212"/>
      <c r="AD53" s="212"/>
      <c r="AE53" s="212"/>
      <c r="AF53" s="212"/>
      <c r="AG53" s="212" t="s">
        <v>205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49" t="s">
        <v>257</v>
      </c>
      <c r="D54" s="247"/>
      <c r="E54" s="247"/>
      <c r="F54" s="247"/>
      <c r="G54" s="247"/>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207</v>
      </c>
      <c r="AH54" s="212"/>
      <c r="AI54" s="212"/>
      <c r="AJ54" s="212"/>
      <c r="AK54" s="212"/>
      <c r="AL54" s="212"/>
      <c r="AM54" s="212"/>
      <c r="AN54" s="212"/>
      <c r="AO54" s="212"/>
      <c r="AP54" s="212"/>
      <c r="AQ54" s="212"/>
      <c r="AR54" s="212"/>
      <c r="AS54" s="212"/>
      <c r="AT54" s="212"/>
      <c r="AU54" s="212"/>
      <c r="AV54" s="212"/>
      <c r="AW54" s="212"/>
      <c r="AX54" s="212"/>
      <c r="AY54" s="212"/>
      <c r="AZ54" s="212"/>
      <c r="BA54" s="237" t="str">
        <f>C54</f>
        <v>s vybouráním lože, s přemístěním hmot na skládku na vzdálenost do 3 m nebo naložením na dopravní prostředek</v>
      </c>
      <c r="BB54" s="212"/>
      <c r="BC54" s="212"/>
      <c r="BD54" s="212"/>
      <c r="BE54" s="212"/>
      <c r="BF54" s="212"/>
      <c r="BG54" s="212"/>
      <c r="BH54" s="212"/>
    </row>
    <row r="55" spans="1:60" outlineLevel="1" x14ac:dyDescent="0.25">
      <c r="A55" s="219"/>
      <c r="B55" s="220"/>
      <c r="C55" s="250" t="s">
        <v>264</v>
      </c>
      <c r="D55" s="245"/>
      <c r="E55" s="246">
        <v>16</v>
      </c>
      <c r="F55" s="221"/>
      <c r="G55" s="221"/>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209</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0.399999999999999" outlineLevel="1" x14ac:dyDescent="0.25">
      <c r="A56" s="229">
        <v>15</v>
      </c>
      <c r="B56" s="230" t="s">
        <v>265</v>
      </c>
      <c r="C56" s="240" t="s">
        <v>266</v>
      </c>
      <c r="D56" s="231" t="s">
        <v>221</v>
      </c>
      <c r="E56" s="232">
        <v>22.4</v>
      </c>
      <c r="F56" s="233"/>
      <c r="G56" s="234">
        <f>ROUND(E56*F56,2)</f>
        <v>0</v>
      </c>
      <c r="H56" s="233"/>
      <c r="I56" s="234">
        <f>ROUND(E56*H56,2)</f>
        <v>0</v>
      </c>
      <c r="J56" s="233"/>
      <c r="K56" s="234">
        <f>ROUND(E56*J56,2)</f>
        <v>0</v>
      </c>
      <c r="L56" s="234">
        <v>21</v>
      </c>
      <c r="M56" s="234">
        <f>G56*(1+L56/100)</f>
        <v>0</v>
      </c>
      <c r="N56" s="234">
        <v>0</v>
      </c>
      <c r="O56" s="234">
        <f>ROUND(E56*N56,2)</f>
        <v>0</v>
      </c>
      <c r="P56" s="234">
        <v>0</v>
      </c>
      <c r="Q56" s="234">
        <f>ROUND(E56*P56,2)</f>
        <v>0</v>
      </c>
      <c r="R56" s="234" t="s">
        <v>231</v>
      </c>
      <c r="S56" s="234" t="s">
        <v>187</v>
      </c>
      <c r="T56" s="235" t="s">
        <v>203</v>
      </c>
      <c r="U56" s="221">
        <v>0.68799999999999994</v>
      </c>
      <c r="V56" s="221">
        <f>ROUND(E56*U56,2)</f>
        <v>15.41</v>
      </c>
      <c r="W56" s="221"/>
      <c r="X56" s="221" t="s">
        <v>239</v>
      </c>
      <c r="Y56" s="212"/>
      <c r="Z56" s="212"/>
      <c r="AA56" s="212"/>
      <c r="AB56" s="212"/>
      <c r="AC56" s="212"/>
      <c r="AD56" s="212"/>
      <c r="AE56" s="212"/>
      <c r="AF56" s="212"/>
      <c r="AG56" s="212" t="s">
        <v>240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50" t="s">
        <v>241</v>
      </c>
      <c r="D57" s="245"/>
      <c r="E57" s="246"/>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209</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50" t="s">
        <v>267</v>
      </c>
      <c r="D58" s="245"/>
      <c r="E58" s="246"/>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209</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50" t="s">
        <v>268</v>
      </c>
      <c r="D59" s="245"/>
      <c r="E59" s="246">
        <v>22.4</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209</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0.399999999999999" outlineLevel="1" x14ac:dyDescent="0.25">
      <c r="A60" s="229">
        <v>16</v>
      </c>
      <c r="B60" s="230" t="s">
        <v>269</v>
      </c>
      <c r="C60" s="240" t="s">
        <v>270</v>
      </c>
      <c r="D60" s="231" t="s">
        <v>221</v>
      </c>
      <c r="E60" s="232">
        <v>44.8</v>
      </c>
      <c r="F60" s="233"/>
      <c r="G60" s="234">
        <f>ROUND(E60*F60,2)</f>
        <v>0</v>
      </c>
      <c r="H60" s="233"/>
      <c r="I60" s="234">
        <f>ROUND(E60*H60,2)</f>
        <v>0</v>
      </c>
      <c r="J60" s="233"/>
      <c r="K60" s="234">
        <f>ROUND(E60*J60,2)</f>
        <v>0</v>
      </c>
      <c r="L60" s="234">
        <v>21</v>
      </c>
      <c r="M60" s="234">
        <f>G60*(1+L60/100)</f>
        <v>0</v>
      </c>
      <c r="N60" s="234">
        <v>0</v>
      </c>
      <c r="O60" s="234">
        <f>ROUND(E60*N60,2)</f>
        <v>0</v>
      </c>
      <c r="P60" s="234">
        <v>0</v>
      </c>
      <c r="Q60" s="234">
        <f>ROUND(E60*P60,2)</f>
        <v>0</v>
      </c>
      <c r="R60" s="234" t="s">
        <v>231</v>
      </c>
      <c r="S60" s="234" t="s">
        <v>187</v>
      </c>
      <c r="T60" s="235" t="s">
        <v>203</v>
      </c>
      <c r="U60" s="221">
        <v>0</v>
      </c>
      <c r="V60" s="221">
        <f>ROUND(E60*U60,2)</f>
        <v>0</v>
      </c>
      <c r="W60" s="221"/>
      <c r="X60" s="221" t="s">
        <v>239</v>
      </c>
      <c r="Y60" s="212"/>
      <c r="Z60" s="212"/>
      <c r="AA60" s="212"/>
      <c r="AB60" s="212"/>
      <c r="AC60" s="212"/>
      <c r="AD60" s="212"/>
      <c r="AE60" s="212"/>
      <c r="AF60" s="212"/>
      <c r="AG60" s="212" t="s">
        <v>240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50" t="s">
        <v>241</v>
      </c>
      <c r="D61" s="245"/>
      <c r="E61" s="246"/>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209</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50" t="s">
        <v>267</v>
      </c>
      <c r="D62" s="245"/>
      <c r="E62" s="246"/>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209</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50" t="s">
        <v>271</v>
      </c>
      <c r="D63" s="245"/>
      <c r="E63" s="246">
        <v>44.8</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209</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29">
        <v>17</v>
      </c>
      <c r="B64" s="230" t="s">
        <v>272</v>
      </c>
      <c r="C64" s="240" t="s">
        <v>273</v>
      </c>
      <c r="D64" s="231" t="s">
        <v>221</v>
      </c>
      <c r="E64" s="232">
        <v>22.4</v>
      </c>
      <c r="F64" s="233"/>
      <c r="G64" s="234">
        <f>ROUND(E64*F64,2)</f>
        <v>0</v>
      </c>
      <c r="H64" s="233"/>
      <c r="I64" s="234">
        <f>ROUND(E64*H64,2)</f>
        <v>0</v>
      </c>
      <c r="J64" s="233"/>
      <c r="K64" s="234">
        <f>ROUND(E64*J64,2)</f>
        <v>0</v>
      </c>
      <c r="L64" s="234">
        <v>21</v>
      </c>
      <c r="M64" s="234">
        <f>G64*(1+L64/100)</f>
        <v>0</v>
      </c>
      <c r="N64" s="234">
        <v>0</v>
      </c>
      <c r="O64" s="234">
        <f>ROUND(E64*N64,2)</f>
        <v>0</v>
      </c>
      <c r="P64" s="234">
        <v>0</v>
      </c>
      <c r="Q64" s="234">
        <f>ROUND(E64*P64,2)</f>
        <v>0</v>
      </c>
      <c r="R64" s="234" t="s">
        <v>249</v>
      </c>
      <c r="S64" s="234" t="s">
        <v>187</v>
      </c>
      <c r="T64" s="235" t="s">
        <v>203</v>
      </c>
      <c r="U64" s="221">
        <v>0</v>
      </c>
      <c r="V64" s="221">
        <f>ROUND(E64*U64,2)</f>
        <v>0</v>
      </c>
      <c r="W64" s="221"/>
      <c r="X64" s="221" t="s">
        <v>239</v>
      </c>
      <c r="Y64" s="212"/>
      <c r="Z64" s="212"/>
      <c r="AA64" s="212"/>
      <c r="AB64" s="212"/>
      <c r="AC64" s="212"/>
      <c r="AD64" s="212"/>
      <c r="AE64" s="212"/>
      <c r="AF64" s="212"/>
      <c r="AG64" s="212" t="s">
        <v>240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50" t="s">
        <v>241</v>
      </c>
      <c r="D65" s="245"/>
      <c r="E65" s="246"/>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209</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19"/>
      <c r="B66" s="220"/>
      <c r="C66" s="250" t="s">
        <v>267</v>
      </c>
      <c r="D66" s="245"/>
      <c r="E66" s="246"/>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209</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50" t="s">
        <v>268</v>
      </c>
      <c r="D67" s="245"/>
      <c r="E67" s="246">
        <v>22.4</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209</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5">
      <c r="A68" s="223" t="s">
        <v>182</v>
      </c>
      <c r="B68" s="224" t="s">
        <v>128</v>
      </c>
      <c r="C68" s="239" t="s">
        <v>129</v>
      </c>
      <c r="D68" s="225"/>
      <c r="E68" s="226"/>
      <c r="F68" s="227"/>
      <c r="G68" s="227">
        <f>SUMIF(AG69:AG104,"&lt;&gt;NOR",G69:G104)</f>
        <v>0</v>
      </c>
      <c r="H68" s="227"/>
      <c r="I68" s="227">
        <f>SUM(I69:I104)</f>
        <v>0</v>
      </c>
      <c r="J68" s="227"/>
      <c r="K68" s="227">
        <f>SUM(K69:K104)</f>
        <v>0</v>
      </c>
      <c r="L68" s="227"/>
      <c r="M68" s="227">
        <f>SUM(M69:M104)</f>
        <v>0</v>
      </c>
      <c r="N68" s="227"/>
      <c r="O68" s="227">
        <f>SUM(O69:O104)</f>
        <v>0</v>
      </c>
      <c r="P68" s="227"/>
      <c r="Q68" s="227">
        <f>SUM(Q69:Q104)</f>
        <v>0</v>
      </c>
      <c r="R68" s="227"/>
      <c r="S68" s="227"/>
      <c r="T68" s="228"/>
      <c r="U68" s="222"/>
      <c r="V68" s="222">
        <f>SUM(V69:V104)</f>
        <v>14.629999999999999</v>
      </c>
      <c r="W68" s="222"/>
      <c r="X68" s="222"/>
      <c r="AG68" t="s">
        <v>183</v>
      </c>
    </row>
    <row r="69" spans="1:60" outlineLevel="1" x14ac:dyDescent="0.25">
      <c r="A69" s="229">
        <v>18</v>
      </c>
      <c r="B69" s="230" t="s">
        <v>274</v>
      </c>
      <c r="C69" s="240" t="s">
        <v>275</v>
      </c>
      <c r="D69" s="231" t="s">
        <v>201</v>
      </c>
      <c r="E69" s="232">
        <v>5</v>
      </c>
      <c r="F69" s="233"/>
      <c r="G69" s="234">
        <f>ROUND(E69*F69,2)</f>
        <v>0</v>
      </c>
      <c r="H69" s="233"/>
      <c r="I69" s="234">
        <f>ROUND(E69*H69,2)</f>
        <v>0</v>
      </c>
      <c r="J69" s="233"/>
      <c r="K69" s="234">
        <f>ROUND(E69*J69,2)</f>
        <v>0</v>
      </c>
      <c r="L69" s="234">
        <v>21</v>
      </c>
      <c r="M69" s="234">
        <f>G69*(1+L69/100)</f>
        <v>0</v>
      </c>
      <c r="N69" s="234">
        <v>0</v>
      </c>
      <c r="O69" s="234">
        <f>ROUND(E69*N69,2)</f>
        <v>0</v>
      </c>
      <c r="P69" s="234">
        <v>0</v>
      </c>
      <c r="Q69" s="234">
        <f>ROUND(E69*P69,2)</f>
        <v>0</v>
      </c>
      <c r="R69" s="234" t="s">
        <v>202</v>
      </c>
      <c r="S69" s="234" t="s">
        <v>187</v>
      </c>
      <c r="T69" s="235" t="s">
        <v>203</v>
      </c>
      <c r="U69" s="221">
        <v>9.5200000000000007E-2</v>
      </c>
      <c r="V69" s="221">
        <f>ROUND(E69*U69,2)</f>
        <v>0.48</v>
      </c>
      <c r="W69" s="221"/>
      <c r="X69" s="221" t="s">
        <v>204</v>
      </c>
      <c r="Y69" s="212"/>
      <c r="Z69" s="212"/>
      <c r="AA69" s="212"/>
      <c r="AB69" s="212"/>
      <c r="AC69" s="212"/>
      <c r="AD69" s="212"/>
      <c r="AE69" s="212"/>
      <c r="AF69" s="212"/>
      <c r="AG69" s="212" t="s">
        <v>205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19"/>
      <c r="B70" s="220"/>
      <c r="C70" s="249" t="s">
        <v>276</v>
      </c>
      <c r="D70" s="247"/>
      <c r="E70" s="247"/>
      <c r="F70" s="247"/>
      <c r="G70" s="247"/>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207</v>
      </c>
      <c r="AH70" s="212"/>
      <c r="AI70" s="212"/>
      <c r="AJ70" s="212"/>
      <c r="AK70" s="212"/>
      <c r="AL70" s="212"/>
      <c r="AM70" s="212"/>
      <c r="AN70" s="212"/>
      <c r="AO70" s="212"/>
      <c r="AP70" s="212"/>
      <c r="AQ70" s="212"/>
      <c r="AR70" s="212"/>
      <c r="AS70" s="212"/>
      <c r="AT70" s="212"/>
      <c r="AU70" s="212"/>
      <c r="AV70" s="212"/>
      <c r="AW70" s="212"/>
      <c r="AX70" s="212"/>
      <c r="AY70" s="212"/>
      <c r="AZ70" s="212"/>
      <c r="BA70" s="237" t="str">
        <f>C70</f>
        <v>nebo lesní půdy, s vodorovným přemístěním na hromady v místě upotřebení nebo na dočasné či trvalé skládky se složením</v>
      </c>
      <c r="BB70" s="212"/>
      <c r="BC70" s="212"/>
      <c r="BD70" s="212"/>
      <c r="BE70" s="212"/>
      <c r="BF70" s="212"/>
      <c r="BG70" s="212"/>
      <c r="BH70" s="212"/>
    </row>
    <row r="71" spans="1:60" outlineLevel="1" x14ac:dyDescent="0.25">
      <c r="A71" s="219"/>
      <c r="B71" s="220"/>
      <c r="C71" s="250" t="s">
        <v>277</v>
      </c>
      <c r="D71" s="245"/>
      <c r="E71" s="246">
        <v>5</v>
      </c>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209</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29">
        <v>19</v>
      </c>
      <c r="B72" s="230" t="s">
        <v>278</v>
      </c>
      <c r="C72" s="240" t="s">
        <v>279</v>
      </c>
      <c r="D72" s="231" t="s">
        <v>225</v>
      </c>
      <c r="E72" s="232">
        <v>20</v>
      </c>
      <c r="F72" s="233"/>
      <c r="G72" s="234">
        <f>ROUND(E72*F72,2)</f>
        <v>0</v>
      </c>
      <c r="H72" s="233"/>
      <c r="I72" s="234">
        <f>ROUND(E72*H72,2)</f>
        <v>0</v>
      </c>
      <c r="J72" s="233"/>
      <c r="K72" s="234">
        <f>ROUND(E72*J72,2)</f>
        <v>0</v>
      </c>
      <c r="L72" s="234">
        <v>21</v>
      </c>
      <c r="M72" s="234">
        <f>G72*(1+L72/100)</f>
        <v>0</v>
      </c>
      <c r="N72" s="234">
        <v>0</v>
      </c>
      <c r="O72" s="234">
        <f>ROUND(E72*N72,2)</f>
        <v>0</v>
      </c>
      <c r="P72" s="234">
        <v>0</v>
      </c>
      <c r="Q72" s="234">
        <f>ROUND(E72*P72,2)</f>
        <v>0</v>
      </c>
      <c r="R72" s="234" t="s">
        <v>202</v>
      </c>
      <c r="S72" s="234" t="s">
        <v>187</v>
      </c>
      <c r="T72" s="235" t="s">
        <v>203</v>
      </c>
      <c r="U72" s="221">
        <v>0.13</v>
      </c>
      <c r="V72" s="221">
        <f>ROUND(E72*U72,2)</f>
        <v>2.6</v>
      </c>
      <c r="W72" s="221"/>
      <c r="X72" s="221" t="s">
        <v>204</v>
      </c>
      <c r="Y72" s="212"/>
      <c r="Z72" s="212"/>
      <c r="AA72" s="212"/>
      <c r="AB72" s="212"/>
      <c r="AC72" s="212"/>
      <c r="AD72" s="212"/>
      <c r="AE72" s="212"/>
      <c r="AF72" s="212"/>
      <c r="AG72" s="212" t="s">
        <v>205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19"/>
      <c r="B73" s="220"/>
      <c r="C73" s="249" t="s">
        <v>280</v>
      </c>
      <c r="D73" s="247"/>
      <c r="E73" s="247"/>
      <c r="F73" s="247"/>
      <c r="G73" s="247"/>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207</v>
      </c>
      <c r="AH73" s="212"/>
      <c r="AI73" s="212"/>
      <c r="AJ73" s="212"/>
      <c r="AK73" s="212"/>
      <c r="AL73" s="212"/>
      <c r="AM73" s="212"/>
      <c r="AN73" s="212"/>
      <c r="AO73" s="212"/>
      <c r="AP73" s="212"/>
      <c r="AQ73" s="212"/>
      <c r="AR73" s="212"/>
      <c r="AS73" s="212"/>
      <c r="AT73" s="212"/>
      <c r="AU73" s="212"/>
      <c r="AV73" s="212"/>
      <c r="AW73" s="212"/>
      <c r="AX73" s="212"/>
      <c r="AY73" s="212"/>
      <c r="AZ73" s="212"/>
      <c r="BA73" s="237" t="str">
        <f>C73</f>
        <v>s případným nutným přemístěním hromad nebo dočasných skládek na místo potřeby ze vzdálenosti do 30 m, v rovině nebo ve svahu do 1 : 5,</v>
      </c>
      <c r="BB73" s="212"/>
      <c r="BC73" s="212"/>
      <c r="BD73" s="212"/>
      <c r="BE73" s="212"/>
      <c r="BF73" s="212"/>
      <c r="BG73" s="212"/>
      <c r="BH73" s="212"/>
    </row>
    <row r="74" spans="1:60" outlineLevel="1" x14ac:dyDescent="0.25">
      <c r="A74" s="219"/>
      <c r="B74" s="220"/>
      <c r="C74" s="250" t="s">
        <v>281</v>
      </c>
      <c r="D74" s="245"/>
      <c r="E74" s="246">
        <v>20</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209</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29">
        <v>20</v>
      </c>
      <c r="B75" s="230" t="s">
        <v>282</v>
      </c>
      <c r="C75" s="240" t="s">
        <v>283</v>
      </c>
      <c r="D75" s="231" t="s">
        <v>225</v>
      </c>
      <c r="E75" s="232">
        <v>20</v>
      </c>
      <c r="F75" s="233"/>
      <c r="G75" s="234">
        <f>ROUND(E75*F75,2)</f>
        <v>0</v>
      </c>
      <c r="H75" s="233"/>
      <c r="I75" s="234">
        <f>ROUND(E75*H75,2)</f>
        <v>0</v>
      </c>
      <c r="J75" s="233"/>
      <c r="K75" s="234">
        <f>ROUND(E75*J75,2)</f>
        <v>0</v>
      </c>
      <c r="L75" s="234">
        <v>21</v>
      </c>
      <c r="M75" s="234">
        <f>G75*(1+L75/100)</f>
        <v>0</v>
      </c>
      <c r="N75" s="234">
        <v>0</v>
      </c>
      <c r="O75" s="234">
        <f>ROUND(E75*N75,2)</f>
        <v>0</v>
      </c>
      <c r="P75" s="234">
        <v>0</v>
      </c>
      <c r="Q75" s="234">
        <f>ROUND(E75*P75,2)</f>
        <v>0</v>
      </c>
      <c r="R75" s="234" t="s">
        <v>284</v>
      </c>
      <c r="S75" s="234" t="s">
        <v>187</v>
      </c>
      <c r="T75" s="235" t="s">
        <v>203</v>
      </c>
      <c r="U75" s="221">
        <v>0.06</v>
      </c>
      <c r="V75" s="221">
        <f>ROUND(E75*U75,2)</f>
        <v>1.2</v>
      </c>
      <c r="W75" s="221"/>
      <c r="X75" s="221" t="s">
        <v>204</v>
      </c>
      <c r="Y75" s="212"/>
      <c r="Z75" s="212"/>
      <c r="AA75" s="212"/>
      <c r="AB75" s="212"/>
      <c r="AC75" s="212"/>
      <c r="AD75" s="212"/>
      <c r="AE75" s="212"/>
      <c r="AF75" s="212"/>
      <c r="AG75" s="212" t="s">
        <v>205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49" t="s">
        <v>285</v>
      </c>
      <c r="D76" s="247"/>
      <c r="E76" s="247"/>
      <c r="F76" s="247"/>
      <c r="G76" s="247"/>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207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50" t="s">
        <v>286</v>
      </c>
      <c r="D77" s="245"/>
      <c r="E77" s="246">
        <v>20</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209</v>
      </c>
      <c r="AH77" s="212">
        <v>5</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0.399999999999999" outlineLevel="1" x14ac:dyDescent="0.25">
      <c r="A78" s="229">
        <v>21</v>
      </c>
      <c r="B78" s="230" t="s">
        <v>287</v>
      </c>
      <c r="C78" s="240" t="s">
        <v>288</v>
      </c>
      <c r="D78" s="231" t="s">
        <v>225</v>
      </c>
      <c r="E78" s="232">
        <v>20</v>
      </c>
      <c r="F78" s="233"/>
      <c r="G78" s="234">
        <f>ROUND(E78*F78,2)</f>
        <v>0</v>
      </c>
      <c r="H78" s="233"/>
      <c r="I78" s="234">
        <f>ROUND(E78*H78,2)</f>
        <v>0</v>
      </c>
      <c r="J78" s="233"/>
      <c r="K78" s="234">
        <f>ROUND(E78*J78,2)</f>
        <v>0</v>
      </c>
      <c r="L78" s="234">
        <v>21</v>
      </c>
      <c r="M78" s="234">
        <f>G78*(1+L78/100)</f>
        <v>0</v>
      </c>
      <c r="N78" s="234">
        <v>0</v>
      </c>
      <c r="O78" s="234">
        <f>ROUND(E78*N78,2)</f>
        <v>0</v>
      </c>
      <c r="P78" s="234">
        <v>0</v>
      </c>
      <c r="Q78" s="234">
        <f>ROUND(E78*P78,2)</f>
        <v>0</v>
      </c>
      <c r="R78" s="234" t="s">
        <v>284</v>
      </c>
      <c r="S78" s="234" t="s">
        <v>187</v>
      </c>
      <c r="T78" s="235" t="s">
        <v>203</v>
      </c>
      <c r="U78" s="221">
        <v>0.09</v>
      </c>
      <c r="V78" s="221">
        <f>ROUND(E78*U78,2)</f>
        <v>1.8</v>
      </c>
      <c r="W78" s="221"/>
      <c r="X78" s="221" t="s">
        <v>204</v>
      </c>
      <c r="Y78" s="212"/>
      <c r="Z78" s="212"/>
      <c r="AA78" s="212"/>
      <c r="AB78" s="212"/>
      <c r="AC78" s="212"/>
      <c r="AD78" s="212"/>
      <c r="AE78" s="212"/>
      <c r="AF78" s="212"/>
      <c r="AG78" s="212" t="s">
        <v>205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19"/>
      <c r="B79" s="220"/>
      <c r="C79" s="249" t="s">
        <v>289</v>
      </c>
      <c r="D79" s="247"/>
      <c r="E79" s="247"/>
      <c r="F79" s="247"/>
      <c r="G79" s="247"/>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207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50" t="s">
        <v>286</v>
      </c>
      <c r="D80" s="245"/>
      <c r="E80" s="246">
        <v>20</v>
      </c>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209</v>
      </c>
      <c r="AH80" s="212">
        <v>5</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29">
        <v>22</v>
      </c>
      <c r="B81" s="230" t="s">
        <v>290</v>
      </c>
      <c r="C81" s="240" t="s">
        <v>291</v>
      </c>
      <c r="D81" s="231" t="s">
        <v>225</v>
      </c>
      <c r="E81" s="232">
        <v>20</v>
      </c>
      <c r="F81" s="233"/>
      <c r="G81" s="234">
        <f>ROUND(E81*F81,2)</f>
        <v>0</v>
      </c>
      <c r="H81" s="233"/>
      <c r="I81" s="234">
        <f>ROUND(E81*H81,2)</f>
        <v>0</v>
      </c>
      <c r="J81" s="233"/>
      <c r="K81" s="234">
        <f>ROUND(E81*J81,2)</f>
        <v>0</v>
      </c>
      <c r="L81" s="234">
        <v>21</v>
      </c>
      <c r="M81" s="234">
        <f>G81*(1+L81/100)</f>
        <v>0</v>
      </c>
      <c r="N81" s="234">
        <v>0</v>
      </c>
      <c r="O81" s="234">
        <f>ROUND(E81*N81,2)</f>
        <v>0</v>
      </c>
      <c r="P81" s="234">
        <v>0</v>
      </c>
      <c r="Q81" s="234">
        <f>ROUND(E81*P81,2)</f>
        <v>0</v>
      </c>
      <c r="R81" s="234" t="s">
        <v>202</v>
      </c>
      <c r="S81" s="234" t="s">
        <v>187</v>
      </c>
      <c r="T81" s="235" t="s">
        <v>203</v>
      </c>
      <c r="U81" s="221">
        <v>0.19</v>
      </c>
      <c r="V81" s="221">
        <f>ROUND(E81*U81,2)</f>
        <v>3.8</v>
      </c>
      <c r="W81" s="221"/>
      <c r="X81" s="221" t="s">
        <v>204</v>
      </c>
      <c r="Y81" s="212"/>
      <c r="Z81" s="212"/>
      <c r="AA81" s="212"/>
      <c r="AB81" s="212"/>
      <c r="AC81" s="212"/>
      <c r="AD81" s="212"/>
      <c r="AE81" s="212"/>
      <c r="AF81" s="212"/>
      <c r="AG81" s="212" t="s">
        <v>205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19"/>
      <c r="B82" s="220"/>
      <c r="C82" s="249" t="s">
        <v>292</v>
      </c>
      <c r="D82" s="247"/>
      <c r="E82" s="247"/>
      <c r="F82" s="247"/>
      <c r="G82" s="247"/>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207</v>
      </c>
      <c r="AH82" s="212"/>
      <c r="AI82" s="212"/>
      <c r="AJ82" s="212"/>
      <c r="AK82" s="212"/>
      <c r="AL82" s="212"/>
      <c r="AM82" s="212"/>
      <c r="AN82" s="212"/>
      <c r="AO82" s="212"/>
      <c r="AP82" s="212"/>
      <c r="AQ82" s="212"/>
      <c r="AR82" s="212"/>
      <c r="AS82" s="212"/>
      <c r="AT82" s="212"/>
      <c r="AU82" s="212"/>
      <c r="AV82" s="212"/>
      <c r="AW82" s="212"/>
      <c r="AX82" s="212"/>
      <c r="AY82" s="212"/>
      <c r="AZ82" s="212"/>
      <c r="BA82" s="237" t="str">
        <f>C82</f>
        <v>s případným nutným přemístěním hromad nebo dočasných skládek na místo potřeby ze vzdálenosti do 30 m, ve svahu sklonu přes 1 : 5,</v>
      </c>
      <c r="BB82" s="212"/>
      <c r="BC82" s="212"/>
      <c r="BD82" s="212"/>
      <c r="BE82" s="212"/>
      <c r="BF82" s="212"/>
      <c r="BG82" s="212"/>
      <c r="BH82" s="212"/>
    </row>
    <row r="83" spans="1:60" outlineLevel="1" x14ac:dyDescent="0.25">
      <c r="A83" s="219"/>
      <c r="B83" s="220"/>
      <c r="C83" s="250" t="s">
        <v>281</v>
      </c>
      <c r="D83" s="245"/>
      <c r="E83" s="246">
        <v>20</v>
      </c>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209</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29">
        <v>23</v>
      </c>
      <c r="B84" s="230" t="s">
        <v>293</v>
      </c>
      <c r="C84" s="240" t="s">
        <v>294</v>
      </c>
      <c r="D84" s="231" t="s">
        <v>225</v>
      </c>
      <c r="E84" s="232">
        <v>20</v>
      </c>
      <c r="F84" s="233"/>
      <c r="G84" s="234">
        <f>ROUND(E84*F84,2)</f>
        <v>0</v>
      </c>
      <c r="H84" s="233"/>
      <c r="I84" s="234">
        <f>ROUND(E84*H84,2)</f>
        <v>0</v>
      </c>
      <c r="J84" s="233"/>
      <c r="K84" s="234">
        <f>ROUND(E84*J84,2)</f>
        <v>0</v>
      </c>
      <c r="L84" s="234">
        <v>21</v>
      </c>
      <c r="M84" s="234">
        <f>G84*(1+L84/100)</f>
        <v>0</v>
      </c>
      <c r="N84" s="234">
        <v>0</v>
      </c>
      <c r="O84" s="234">
        <f>ROUND(E84*N84,2)</f>
        <v>0</v>
      </c>
      <c r="P84" s="234">
        <v>0</v>
      </c>
      <c r="Q84" s="234">
        <f>ROUND(E84*P84,2)</f>
        <v>0</v>
      </c>
      <c r="R84" s="234" t="s">
        <v>284</v>
      </c>
      <c r="S84" s="234" t="s">
        <v>187</v>
      </c>
      <c r="T84" s="235" t="s">
        <v>203</v>
      </c>
      <c r="U84" s="221">
        <v>9.7000000000000003E-2</v>
      </c>
      <c r="V84" s="221">
        <f>ROUND(E84*U84,2)</f>
        <v>1.94</v>
      </c>
      <c r="W84" s="221"/>
      <c r="X84" s="221" t="s">
        <v>204</v>
      </c>
      <c r="Y84" s="212"/>
      <c r="Z84" s="212"/>
      <c r="AA84" s="212"/>
      <c r="AB84" s="212"/>
      <c r="AC84" s="212"/>
      <c r="AD84" s="212"/>
      <c r="AE84" s="212"/>
      <c r="AF84" s="212"/>
      <c r="AG84" s="212" t="s">
        <v>205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19"/>
      <c r="B85" s="220"/>
      <c r="C85" s="249" t="s">
        <v>285</v>
      </c>
      <c r="D85" s="247"/>
      <c r="E85" s="247"/>
      <c r="F85" s="247"/>
      <c r="G85" s="247"/>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207</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50" t="s">
        <v>295</v>
      </c>
      <c r="D86" s="245"/>
      <c r="E86" s="246">
        <v>20</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209</v>
      </c>
      <c r="AH86" s="212">
        <v>5</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29">
        <v>24</v>
      </c>
      <c r="B87" s="230" t="s">
        <v>296</v>
      </c>
      <c r="C87" s="240" t="s">
        <v>297</v>
      </c>
      <c r="D87" s="231" t="s">
        <v>225</v>
      </c>
      <c r="E87" s="232">
        <v>20</v>
      </c>
      <c r="F87" s="233"/>
      <c r="G87" s="234">
        <f>ROUND(E87*F87,2)</f>
        <v>0</v>
      </c>
      <c r="H87" s="233"/>
      <c r="I87" s="234">
        <f>ROUND(E87*H87,2)</f>
        <v>0</v>
      </c>
      <c r="J87" s="233"/>
      <c r="K87" s="234">
        <f>ROUND(E87*J87,2)</f>
        <v>0</v>
      </c>
      <c r="L87" s="234">
        <v>21</v>
      </c>
      <c r="M87" s="234">
        <f>G87*(1+L87/100)</f>
        <v>0</v>
      </c>
      <c r="N87" s="234">
        <v>0</v>
      </c>
      <c r="O87" s="234">
        <f>ROUND(E87*N87,2)</f>
        <v>0</v>
      </c>
      <c r="P87" s="234">
        <v>0</v>
      </c>
      <c r="Q87" s="234">
        <f>ROUND(E87*P87,2)</f>
        <v>0</v>
      </c>
      <c r="R87" s="234" t="s">
        <v>202</v>
      </c>
      <c r="S87" s="234" t="s">
        <v>187</v>
      </c>
      <c r="T87" s="235" t="s">
        <v>203</v>
      </c>
      <c r="U87" s="221">
        <v>0.107</v>
      </c>
      <c r="V87" s="221">
        <f>ROUND(E87*U87,2)</f>
        <v>2.14</v>
      </c>
      <c r="W87" s="221"/>
      <c r="X87" s="221" t="s">
        <v>204</v>
      </c>
      <c r="Y87" s="212"/>
      <c r="Z87" s="212"/>
      <c r="AA87" s="212"/>
      <c r="AB87" s="212"/>
      <c r="AC87" s="212"/>
      <c r="AD87" s="212"/>
      <c r="AE87" s="212"/>
      <c r="AF87" s="212"/>
      <c r="AG87" s="212" t="s">
        <v>205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19"/>
      <c r="B88" s="220"/>
      <c r="C88" s="249" t="s">
        <v>298</v>
      </c>
      <c r="D88" s="247"/>
      <c r="E88" s="247"/>
      <c r="F88" s="247"/>
      <c r="G88" s="247"/>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207</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19"/>
      <c r="B89" s="220"/>
      <c r="C89" s="250" t="s">
        <v>295</v>
      </c>
      <c r="D89" s="245"/>
      <c r="E89" s="246">
        <v>20</v>
      </c>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209</v>
      </c>
      <c r="AH89" s="212">
        <v>5</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29">
        <v>25</v>
      </c>
      <c r="B90" s="230" t="s">
        <v>299</v>
      </c>
      <c r="C90" s="240" t="s">
        <v>300</v>
      </c>
      <c r="D90" s="231" t="s">
        <v>301</v>
      </c>
      <c r="E90" s="232">
        <v>1.236</v>
      </c>
      <c r="F90" s="233"/>
      <c r="G90" s="234">
        <f>ROUND(E90*F90,2)</f>
        <v>0</v>
      </c>
      <c r="H90" s="233"/>
      <c r="I90" s="234">
        <f>ROUND(E90*H90,2)</f>
        <v>0</v>
      </c>
      <c r="J90" s="233"/>
      <c r="K90" s="234">
        <f>ROUND(E90*J90,2)</f>
        <v>0</v>
      </c>
      <c r="L90" s="234">
        <v>21</v>
      </c>
      <c r="M90" s="234">
        <f>G90*(1+L90/100)</f>
        <v>0</v>
      </c>
      <c r="N90" s="234">
        <v>1E-3</v>
      </c>
      <c r="O90" s="234">
        <f>ROUND(E90*N90,2)</f>
        <v>0</v>
      </c>
      <c r="P90" s="234">
        <v>0</v>
      </c>
      <c r="Q90" s="234">
        <f>ROUND(E90*P90,2)</f>
        <v>0</v>
      </c>
      <c r="R90" s="234" t="s">
        <v>302</v>
      </c>
      <c r="S90" s="234" t="s">
        <v>187</v>
      </c>
      <c r="T90" s="235" t="s">
        <v>203</v>
      </c>
      <c r="U90" s="221">
        <v>0</v>
      </c>
      <c r="V90" s="221">
        <f>ROUND(E90*U90,2)</f>
        <v>0</v>
      </c>
      <c r="W90" s="221"/>
      <c r="X90" s="221" t="s">
        <v>303</v>
      </c>
      <c r="Y90" s="212"/>
      <c r="Z90" s="212"/>
      <c r="AA90" s="212"/>
      <c r="AB90" s="212"/>
      <c r="AC90" s="212"/>
      <c r="AD90" s="212"/>
      <c r="AE90" s="212"/>
      <c r="AF90" s="212"/>
      <c r="AG90" s="212" t="s">
        <v>304</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19"/>
      <c r="B91" s="220"/>
      <c r="C91" s="250" t="s">
        <v>305</v>
      </c>
      <c r="D91" s="245"/>
      <c r="E91" s="246">
        <v>0.61799999999999999</v>
      </c>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209</v>
      </c>
      <c r="AH91" s="212">
        <v>5</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19"/>
      <c r="B92" s="220"/>
      <c r="C92" s="250" t="s">
        <v>306</v>
      </c>
      <c r="D92" s="245"/>
      <c r="E92" s="246">
        <v>0.61799999999999999</v>
      </c>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209</v>
      </c>
      <c r="AH92" s="212">
        <v>5</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0.399999999999999" outlineLevel="1" x14ac:dyDescent="0.25">
      <c r="A93" s="229">
        <v>26</v>
      </c>
      <c r="B93" s="230" t="s">
        <v>307</v>
      </c>
      <c r="C93" s="240" t="s">
        <v>308</v>
      </c>
      <c r="D93" s="231" t="s">
        <v>201</v>
      </c>
      <c r="E93" s="232">
        <v>1</v>
      </c>
      <c r="F93" s="233"/>
      <c r="G93" s="234">
        <f>ROUND(E93*F93,2)</f>
        <v>0</v>
      </c>
      <c r="H93" s="233"/>
      <c r="I93" s="234">
        <f>ROUND(E93*H93,2)</f>
        <v>0</v>
      </c>
      <c r="J93" s="233"/>
      <c r="K93" s="234">
        <f>ROUND(E93*J93,2)</f>
        <v>0</v>
      </c>
      <c r="L93" s="234">
        <v>21</v>
      </c>
      <c r="M93" s="234">
        <f>G93*(1+L93/100)</f>
        <v>0</v>
      </c>
      <c r="N93" s="234">
        <v>0</v>
      </c>
      <c r="O93" s="234">
        <f>ROUND(E93*N93,2)</f>
        <v>0</v>
      </c>
      <c r="P93" s="234">
        <v>0</v>
      </c>
      <c r="Q93" s="234">
        <f>ROUND(E93*P93,2)</f>
        <v>0</v>
      </c>
      <c r="R93" s="234" t="s">
        <v>202</v>
      </c>
      <c r="S93" s="234" t="s">
        <v>187</v>
      </c>
      <c r="T93" s="235" t="s">
        <v>203</v>
      </c>
      <c r="U93" s="221">
        <v>0.65200000000000002</v>
      </c>
      <c r="V93" s="221">
        <f>ROUND(E93*U93,2)</f>
        <v>0.65</v>
      </c>
      <c r="W93" s="221"/>
      <c r="X93" s="221" t="s">
        <v>204</v>
      </c>
      <c r="Y93" s="212"/>
      <c r="Z93" s="212"/>
      <c r="AA93" s="212"/>
      <c r="AB93" s="212"/>
      <c r="AC93" s="212"/>
      <c r="AD93" s="212"/>
      <c r="AE93" s="212"/>
      <c r="AF93" s="212"/>
      <c r="AG93" s="212" t="s">
        <v>205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19"/>
      <c r="B94" s="220"/>
      <c r="C94" s="250" t="s">
        <v>309</v>
      </c>
      <c r="D94" s="245"/>
      <c r="E94" s="246"/>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209</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50" t="s">
        <v>310</v>
      </c>
      <c r="D95" s="245"/>
      <c r="E95" s="246">
        <v>5</v>
      </c>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209</v>
      </c>
      <c r="AH95" s="212">
        <v>5</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19"/>
      <c r="B96" s="220"/>
      <c r="C96" s="250" t="s">
        <v>311</v>
      </c>
      <c r="D96" s="245"/>
      <c r="E96" s="246"/>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209</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50" t="s">
        <v>312</v>
      </c>
      <c r="D97" s="245"/>
      <c r="E97" s="246">
        <v>-2</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209</v>
      </c>
      <c r="AH97" s="212">
        <v>5</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19"/>
      <c r="B98" s="220"/>
      <c r="C98" s="250" t="s">
        <v>313</v>
      </c>
      <c r="D98" s="245"/>
      <c r="E98" s="246">
        <v>-2</v>
      </c>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209</v>
      </c>
      <c r="AH98" s="212">
        <v>5</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29">
        <v>27</v>
      </c>
      <c r="B99" s="230" t="s">
        <v>214</v>
      </c>
      <c r="C99" s="240" t="s">
        <v>215</v>
      </c>
      <c r="D99" s="231" t="s">
        <v>201</v>
      </c>
      <c r="E99" s="232">
        <v>1</v>
      </c>
      <c r="F99" s="233"/>
      <c r="G99" s="234">
        <f>ROUND(E99*F99,2)</f>
        <v>0</v>
      </c>
      <c r="H99" s="233"/>
      <c r="I99" s="234">
        <f>ROUND(E99*H99,2)</f>
        <v>0</v>
      </c>
      <c r="J99" s="233"/>
      <c r="K99" s="234">
        <f>ROUND(E99*J99,2)</f>
        <v>0</v>
      </c>
      <c r="L99" s="234">
        <v>21</v>
      </c>
      <c r="M99" s="234">
        <f>G99*(1+L99/100)</f>
        <v>0</v>
      </c>
      <c r="N99" s="234">
        <v>0</v>
      </c>
      <c r="O99" s="234">
        <f>ROUND(E99*N99,2)</f>
        <v>0</v>
      </c>
      <c r="P99" s="234">
        <v>0</v>
      </c>
      <c r="Q99" s="234">
        <f>ROUND(E99*P99,2)</f>
        <v>0</v>
      </c>
      <c r="R99" s="234" t="s">
        <v>202</v>
      </c>
      <c r="S99" s="234" t="s">
        <v>187</v>
      </c>
      <c r="T99" s="235" t="s">
        <v>203</v>
      </c>
      <c r="U99" s="221">
        <v>1.0999999999999999E-2</v>
      </c>
      <c r="V99" s="221">
        <f>ROUND(E99*U99,2)</f>
        <v>0.01</v>
      </c>
      <c r="W99" s="221"/>
      <c r="X99" s="221" t="s">
        <v>204</v>
      </c>
      <c r="Y99" s="212"/>
      <c r="Z99" s="212"/>
      <c r="AA99" s="212"/>
      <c r="AB99" s="212"/>
      <c r="AC99" s="212"/>
      <c r="AD99" s="212"/>
      <c r="AE99" s="212"/>
      <c r="AF99" s="212"/>
      <c r="AG99" s="212" t="s">
        <v>205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19"/>
      <c r="B100" s="220"/>
      <c r="C100" s="249" t="s">
        <v>216</v>
      </c>
      <c r="D100" s="247"/>
      <c r="E100" s="247"/>
      <c r="F100" s="247"/>
      <c r="G100" s="247"/>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207</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19"/>
      <c r="B101" s="220"/>
      <c r="C101" s="250" t="s">
        <v>314</v>
      </c>
      <c r="D101" s="245"/>
      <c r="E101" s="246">
        <v>1</v>
      </c>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209</v>
      </c>
      <c r="AH101" s="212">
        <v>5</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0.399999999999999" outlineLevel="1" x14ac:dyDescent="0.25">
      <c r="A102" s="229">
        <v>28</v>
      </c>
      <c r="B102" s="230" t="s">
        <v>315</v>
      </c>
      <c r="C102" s="240" t="s">
        <v>316</v>
      </c>
      <c r="D102" s="231" t="s">
        <v>201</v>
      </c>
      <c r="E102" s="232">
        <v>1</v>
      </c>
      <c r="F102" s="233"/>
      <c r="G102" s="234">
        <f>ROUND(E102*F102,2)</f>
        <v>0</v>
      </c>
      <c r="H102" s="233"/>
      <c r="I102" s="234">
        <f>ROUND(E102*H102,2)</f>
        <v>0</v>
      </c>
      <c r="J102" s="233"/>
      <c r="K102" s="234">
        <f>ROUND(E102*J102,2)</f>
        <v>0</v>
      </c>
      <c r="L102" s="234">
        <v>21</v>
      </c>
      <c r="M102" s="234">
        <f>G102*(1+L102/100)</f>
        <v>0</v>
      </c>
      <c r="N102" s="234">
        <v>0</v>
      </c>
      <c r="O102" s="234">
        <f>ROUND(E102*N102,2)</f>
        <v>0</v>
      </c>
      <c r="P102" s="234">
        <v>0</v>
      </c>
      <c r="Q102" s="234">
        <f>ROUND(E102*P102,2)</f>
        <v>0</v>
      </c>
      <c r="R102" s="234" t="s">
        <v>202</v>
      </c>
      <c r="S102" s="234" t="s">
        <v>187</v>
      </c>
      <c r="T102" s="235" t="s">
        <v>203</v>
      </c>
      <c r="U102" s="221">
        <v>8.9999999999999993E-3</v>
      </c>
      <c r="V102" s="221">
        <f>ROUND(E102*U102,2)</f>
        <v>0.01</v>
      </c>
      <c r="W102" s="221"/>
      <c r="X102" s="221" t="s">
        <v>204</v>
      </c>
      <c r="Y102" s="212"/>
      <c r="Z102" s="212"/>
      <c r="AA102" s="212"/>
      <c r="AB102" s="212"/>
      <c r="AC102" s="212"/>
      <c r="AD102" s="212"/>
      <c r="AE102" s="212"/>
      <c r="AF102" s="212"/>
      <c r="AG102" s="212" t="s">
        <v>205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19"/>
      <c r="B103" s="220"/>
      <c r="C103" s="250" t="s">
        <v>317</v>
      </c>
      <c r="D103" s="245"/>
      <c r="E103" s="246"/>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209</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19"/>
      <c r="B104" s="220"/>
      <c r="C104" s="250" t="s">
        <v>314</v>
      </c>
      <c r="D104" s="245"/>
      <c r="E104" s="246">
        <v>1</v>
      </c>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209</v>
      </c>
      <c r="AH104" s="212">
        <v>5</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5">
      <c r="A105" s="223" t="s">
        <v>182</v>
      </c>
      <c r="B105" s="224" t="s">
        <v>132</v>
      </c>
      <c r="C105" s="239" t="s">
        <v>133</v>
      </c>
      <c r="D105" s="225"/>
      <c r="E105" s="226"/>
      <c r="F105" s="227"/>
      <c r="G105" s="227">
        <f>SUMIF(AG106:AG109,"&lt;&gt;NOR",G106:G109)</f>
        <v>0</v>
      </c>
      <c r="H105" s="227"/>
      <c r="I105" s="227">
        <f>SUM(I106:I109)</f>
        <v>0</v>
      </c>
      <c r="J105" s="227"/>
      <c r="K105" s="227">
        <f>SUM(K106:K109)</f>
        <v>0</v>
      </c>
      <c r="L105" s="227"/>
      <c r="M105" s="227">
        <f>SUM(M106:M109)</f>
        <v>0</v>
      </c>
      <c r="N105" s="227"/>
      <c r="O105" s="227">
        <f>SUM(O106:O109)</f>
        <v>6.42</v>
      </c>
      <c r="P105" s="227"/>
      <c r="Q105" s="227">
        <f>SUM(Q106:Q109)</f>
        <v>0</v>
      </c>
      <c r="R105" s="227"/>
      <c r="S105" s="227"/>
      <c r="T105" s="228"/>
      <c r="U105" s="222"/>
      <c r="V105" s="222">
        <f>SUM(V106:V109)</f>
        <v>27.73</v>
      </c>
      <c r="W105" s="222"/>
      <c r="X105" s="222"/>
      <c r="AG105" t="s">
        <v>183</v>
      </c>
    </row>
    <row r="106" spans="1:60" outlineLevel="1" x14ac:dyDescent="0.25">
      <c r="A106" s="229">
        <v>29</v>
      </c>
      <c r="B106" s="230" t="s">
        <v>318</v>
      </c>
      <c r="C106" s="240" t="s">
        <v>319</v>
      </c>
      <c r="D106" s="231" t="s">
        <v>256</v>
      </c>
      <c r="E106" s="232">
        <v>9</v>
      </c>
      <c r="F106" s="233"/>
      <c r="G106" s="234">
        <f>ROUND(E106*F106,2)</f>
        <v>0</v>
      </c>
      <c r="H106" s="233"/>
      <c r="I106" s="234">
        <f>ROUND(E106*H106,2)</f>
        <v>0</v>
      </c>
      <c r="J106" s="233"/>
      <c r="K106" s="234">
        <f>ROUND(E106*J106,2)</f>
        <v>0</v>
      </c>
      <c r="L106" s="234">
        <v>21</v>
      </c>
      <c r="M106" s="234">
        <f>G106*(1+L106/100)</f>
        <v>0</v>
      </c>
      <c r="N106" s="234">
        <v>0.315</v>
      </c>
      <c r="O106" s="234">
        <f>ROUND(E106*N106,2)</f>
        <v>2.84</v>
      </c>
      <c r="P106" s="234">
        <v>0</v>
      </c>
      <c r="Q106" s="234">
        <f>ROUND(E106*P106,2)</f>
        <v>0</v>
      </c>
      <c r="R106" s="234" t="s">
        <v>284</v>
      </c>
      <c r="S106" s="234" t="s">
        <v>187</v>
      </c>
      <c r="T106" s="235" t="s">
        <v>203</v>
      </c>
      <c r="U106" s="221">
        <v>3.0811000000000002</v>
      </c>
      <c r="V106" s="221">
        <f>ROUND(E106*U106,2)</f>
        <v>27.73</v>
      </c>
      <c r="W106" s="221"/>
      <c r="X106" s="221" t="s">
        <v>204</v>
      </c>
      <c r="Y106" s="212"/>
      <c r="Z106" s="212"/>
      <c r="AA106" s="212"/>
      <c r="AB106" s="212"/>
      <c r="AC106" s="212"/>
      <c r="AD106" s="212"/>
      <c r="AE106" s="212"/>
      <c r="AF106" s="212"/>
      <c r="AG106" s="212" t="s">
        <v>205</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19"/>
      <c r="B107" s="220"/>
      <c r="C107" s="250" t="s">
        <v>320</v>
      </c>
      <c r="D107" s="245"/>
      <c r="E107" s="246">
        <v>9</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209</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ht="20.399999999999999" outlineLevel="1" x14ac:dyDescent="0.25">
      <c r="A108" s="229">
        <v>30</v>
      </c>
      <c r="B108" s="230" t="s">
        <v>321</v>
      </c>
      <c r="C108" s="240" t="s">
        <v>322</v>
      </c>
      <c r="D108" s="231" t="s">
        <v>323</v>
      </c>
      <c r="E108" s="232">
        <v>56.8125</v>
      </c>
      <c r="F108" s="233"/>
      <c r="G108" s="234">
        <f>ROUND(E108*F108,2)</f>
        <v>0</v>
      </c>
      <c r="H108" s="233"/>
      <c r="I108" s="234">
        <f>ROUND(E108*H108,2)</f>
        <v>0</v>
      </c>
      <c r="J108" s="233"/>
      <c r="K108" s="234">
        <f>ROUND(E108*J108,2)</f>
        <v>0</v>
      </c>
      <c r="L108" s="234">
        <v>21</v>
      </c>
      <c r="M108" s="234">
        <f>G108*(1+L108/100)</f>
        <v>0</v>
      </c>
      <c r="N108" s="234">
        <v>6.3E-2</v>
      </c>
      <c r="O108" s="234">
        <f>ROUND(E108*N108,2)</f>
        <v>3.58</v>
      </c>
      <c r="P108" s="234">
        <v>0</v>
      </c>
      <c r="Q108" s="234">
        <f>ROUND(E108*P108,2)</f>
        <v>0</v>
      </c>
      <c r="R108" s="234" t="s">
        <v>302</v>
      </c>
      <c r="S108" s="234" t="s">
        <v>187</v>
      </c>
      <c r="T108" s="235" t="s">
        <v>203</v>
      </c>
      <c r="U108" s="221">
        <v>0</v>
      </c>
      <c r="V108" s="221">
        <f>ROUND(E108*U108,2)</f>
        <v>0</v>
      </c>
      <c r="W108" s="221"/>
      <c r="X108" s="221" t="s">
        <v>303</v>
      </c>
      <c r="Y108" s="212"/>
      <c r="Z108" s="212"/>
      <c r="AA108" s="212"/>
      <c r="AB108" s="212"/>
      <c r="AC108" s="212"/>
      <c r="AD108" s="212"/>
      <c r="AE108" s="212"/>
      <c r="AF108" s="212"/>
      <c r="AG108" s="212" t="s">
        <v>304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19"/>
      <c r="B109" s="220"/>
      <c r="C109" s="250" t="s">
        <v>324</v>
      </c>
      <c r="D109" s="245"/>
      <c r="E109" s="246">
        <v>56.8125</v>
      </c>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209</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x14ac:dyDescent="0.25">
      <c r="A110" s="223" t="s">
        <v>182</v>
      </c>
      <c r="B110" s="224" t="s">
        <v>134</v>
      </c>
      <c r="C110" s="239" t="s">
        <v>135</v>
      </c>
      <c r="D110" s="225"/>
      <c r="E110" s="226"/>
      <c r="F110" s="227"/>
      <c r="G110" s="227">
        <f>SUMIF(AG111:AG112,"&lt;&gt;NOR",G111:G112)</f>
        <v>0</v>
      </c>
      <c r="H110" s="227"/>
      <c r="I110" s="227">
        <f>SUM(I111:I112)</f>
        <v>0</v>
      </c>
      <c r="J110" s="227"/>
      <c r="K110" s="227">
        <f>SUM(K111:K112)</f>
        <v>0</v>
      </c>
      <c r="L110" s="227"/>
      <c r="M110" s="227">
        <f>SUM(M111:M112)</f>
        <v>0</v>
      </c>
      <c r="N110" s="227"/>
      <c r="O110" s="227">
        <f>SUM(O111:O112)</f>
        <v>22.68</v>
      </c>
      <c r="P110" s="227"/>
      <c r="Q110" s="227">
        <f>SUM(Q111:Q112)</f>
        <v>0</v>
      </c>
      <c r="R110" s="227"/>
      <c r="S110" s="227"/>
      <c r="T110" s="228"/>
      <c r="U110" s="222"/>
      <c r="V110" s="222">
        <f>SUM(V111:V112)</f>
        <v>1.56</v>
      </c>
      <c r="W110" s="222"/>
      <c r="X110" s="222"/>
      <c r="AG110" t="s">
        <v>183</v>
      </c>
    </row>
    <row r="111" spans="1:60" ht="20.399999999999999" outlineLevel="1" x14ac:dyDescent="0.25">
      <c r="A111" s="229">
        <v>31</v>
      </c>
      <c r="B111" s="230" t="s">
        <v>325</v>
      </c>
      <c r="C111" s="240" t="s">
        <v>326</v>
      </c>
      <c r="D111" s="231" t="s">
        <v>225</v>
      </c>
      <c r="E111" s="232">
        <v>60</v>
      </c>
      <c r="F111" s="233"/>
      <c r="G111" s="234">
        <f>ROUND(E111*F111,2)</f>
        <v>0</v>
      </c>
      <c r="H111" s="233"/>
      <c r="I111" s="234">
        <f>ROUND(E111*H111,2)</f>
        <v>0</v>
      </c>
      <c r="J111" s="233"/>
      <c r="K111" s="234">
        <f>ROUND(E111*J111,2)</f>
        <v>0</v>
      </c>
      <c r="L111" s="234">
        <v>21</v>
      </c>
      <c r="M111" s="234">
        <f>G111*(1+L111/100)</f>
        <v>0</v>
      </c>
      <c r="N111" s="234">
        <v>0.378</v>
      </c>
      <c r="O111" s="234">
        <f>ROUND(E111*N111,2)</f>
        <v>22.68</v>
      </c>
      <c r="P111" s="234">
        <v>0</v>
      </c>
      <c r="Q111" s="234">
        <f>ROUND(E111*P111,2)</f>
        <v>0</v>
      </c>
      <c r="R111" s="234" t="s">
        <v>231</v>
      </c>
      <c r="S111" s="234" t="s">
        <v>187</v>
      </c>
      <c r="T111" s="235" t="s">
        <v>203</v>
      </c>
      <c r="U111" s="221">
        <v>2.5999999999999999E-2</v>
      </c>
      <c r="V111" s="221">
        <f>ROUND(E111*U111,2)</f>
        <v>1.56</v>
      </c>
      <c r="W111" s="221"/>
      <c r="X111" s="221" t="s">
        <v>204</v>
      </c>
      <c r="Y111" s="212"/>
      <c r="Z111" s="212"/>
      <c r="AA111" s="212"/>
      <c r="AB111" s="212"/>
      <c r="AC111" s="212"/>
      <c r="AD111" s="212"/>
      <c r="AE111" s="212"/>
      <c r="AF111" s="212"/>
      <c r="AG111" s="212" t="s">
        <v>205</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19"/>
      <c r="B112" s="220"/>
      <c r="C112" s="250" t="s">
        <v>227</v>
      </c>
      <c r="D112" s="245"/>
      <c r="E112" s="246">
        <v>60</v>
      </c>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209</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x14ac:dyDescent="0.25">
      <c r="A113" s="223" t="s">
        <v>182</v>
      </c>
      <c r="B113" s="224" t="s">
        <v>136</v>
      </c>
      <c r="C113" s="239" t="s">
        <v>137</v>
      </c>
      <c r="D113" s="225"/>
      <c r="E113" s="226"/>
      <c r="F113" s="227"/>
      <c r="G113" s="227">
        <f>SUMIF(AG114:AG117,"&lt;&gt;NOR",G114:G117)</f>
        <v>0</v>
      </c>
      <c r="H113" s="227"/>
      <c r="I113" s="227">
        <f>SUM(I114:I117)</f>
        <v>0</v>
      </c>
      <c r="J113" s="227"/>
      <c r="K113" s="227">
        <f>SUM(K114:K117)</f>
        <v>0</v>
      </c>
      <c r="L113" s="227"/>
      <c r="M113" s="227">
        <f>SUM(M114:M117)</f>
        <v>0</v>
      </c>
      <c r="N113" s="227"/>
      <c r="O113" s="227">
        <f>SUM(O114:O117)</f>
        <v>3.25</v>
      </c>
      <c r="P113" s="227"/>
      <c r="Q113" s="227">
        <f>SUM(Q114:Q117)</f>
        <v>0</v>
      </c>
      <c r="R113" s="227"/>
      <c r="S113" s="227"/>
      <c r="T113" s="228"/>
      <c r="U113" s="222"/>
      <c r="V113" s="222">
        <f>SUM(V114:V117)</f>
        <v>1.85</v>
      </c>
      <c r="W113" s="222"/>
      <c r="X113" s="222"/>
      <c r="AG113" t="s">
        <v>183</v>
      </c>
    </row>
    <row r="114" spans="1:60" outlineLevel="1" x14ac:dyDescent="0.25">
      <c r="A114" s="229">
        <v>32</v>
      </c>
      <c r="B114" s="230" t="s">
        <v>327</v>
      </c>
      <c r="C114" s="240" t="s">
        <v>328</v>
      </c>
      <c r="D114" s="231" t="s">
        <v>225</v>
      </c>
      <c r="E114" s="232">
        <v>25</v>
      </c>
      <c r="F114" s="233"/>
      <c r="G114" s="234">
        <f>ROUND(E114*F114,2)</f>
        <v>0</v>
      </c>
      <c r="H114" s="233"/>
      <c r="I114" s="234">
        <f>ROUND(E114*H114,2)</f>
        <v>0</v>
      </c>
      <c r="J114" s="233"/>
      <c r="K114" s="234">
        <f>ROUND(E114*J114,2)</f>
        <v>0</v>
      </c>
      <c r="L114" s="234">
        <v>21</v>
      </c>
      <c r="M114" s="234">
        <f>G114*(1+L114/100)</f>
        <v>0</v>
      </c>
      <c r="N114" s="234">
        <v>3.1E-4</v>
      </c>
      <c r="O114" s="234">
        <f>ROUND(E114*N114,2)</f>
        <v>0.01</v>
      </c>
      <c r="P114" s="234">
        <v>0</v>
      </c>
      <c r="Q114" s="234">
        <f>ROUND(E114*P114,2)</f>
        <v>0</v>
      </c>
      <c r="R114" s="234" t="s">
        <v>231</v>
      </c>
      <c r="S114" s="234" t="s">
        <v>187</v>
      </c>
      <c r="T114" s="235" t="s">
        <v>203</v>
      </c>
      <c r="U114" s="221">
        <v>2E-3</v>
      </c>
      <c r="V114" s="221">
        <f>ROUND(E114*U114,2)</f>
        <v>0.05</v>
      </c>
      <c r="W114" s="221"/>
      <c r="X114" s="221" t="s">
        <v>204</v>
      </c>
      <c r="Y114" s="212"/>
      <c r="Z114" s="212"/>
      <c r="AA114" s="212"/>
      <c r="AB114" s="212"/>
      <c r="AC114" s="212"/>
      <c r="AD114" s="212"/>
      <c r="AE114" s="212"/>
      <c r="AF114" s="212"/>
      <c r="AG114" s="212" t="s">
        <v>205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19"/>
      <c r="B115" s="220"/>
      <c r="C115" s="250" t="s">
        <v>329</v>
      </c>
      <c r="D115" s="245"/>
      <c r="E115" s="246">
        <v>25</v>
      </c>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209</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0.399999999999999" outlineLevel="1" x14ac:dyDescent="0.25">
      <c r="A116" s="229">
        <v>33</v>
      </c>
      <c r="B116" s="230" t="s">
        <v>330</v>
      </c>
      <c r="C116" s="240" t="s">
        <v>331</v>
      </c>
      <c r="D116" s="231" t="s">
        <v>225</v>
      </c>
      <c r="E116" s="232">
        <v>25</v>
      </c>
      <c r="F116" s="233"/>
      <c r="G116" s="234">
        <f>ROUND(E116*F116,2)</f>
        <v>0</v>
      </c>
      <c r="H116" s="233"/>
      <c r="I116" s="234">
        <f>ROUND(E116*H116,2)</f>
        <v>0</v>
      </c>
      <c r="J116" s="233"/>
      <c r="K116" s="234">
        <f>ROUND(E116*J116,2)</f>
        <v>0</v>
      </c>
      <c r="L116" s="234">
        <v>21</v>
      </c>
      <c r="M116" s="234">
        <f>G116*(1+L116/100)</f>
        <v>0</v>
      </c>
      <c r="N116" s="234">
        <v>0.12966</v>
      </c>
      <c r="O116" s="234">
        <f>ROUND(E116*N116,2)</f>
        <v>3.24</v>
      </c>
      <c r="P116" s="234">
        <v>0</v>
      </c>
      <c r="Q116" s="234">
        <f>ROUND(E116*P116,2)</f>
        <v>0</v>
      </c>
      <c r="R116" s="234" t="s">
        <v>231</v>
      </c>
      <c r="S116" s="234" t="s">
        <v>187</v>
      </c>
      <c r="T116" s="235" t="s">
        <v>203</v>
      </c>
      <c r="U116" s="221">
        <v>7.1999999999999995E-2</v>
      </c>
      <c r="V116" s="221">
        <f>ROUND(E116*U116,2)</f>
        <v>1.8</v>
      </c>
      <c r="W116" s="221"/>
      <c r="X116" s="221" t="s">
        <v>204</v>
      </c>
      <c r="Y116" s="212"/>
      <c r="Z116" s="212"/>
      <c r="AA116" s="212"/>
      <c r="AB116" s="212"/>
      <c r="AC116" s="212"/>
      <c r="AD116" s="212"/>
      <c r="AE116" s="212"/>
      <c r="AF116" s="212"/>
      <c r="AG116" s="212" t="s">
        <v>205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19"/>
      <c r="B117" s="220"/>
      <c r="C117" s="250" t="s">
        <v>332</v>
      </c>
      <c r="D117" s="245"/>
      <c r="E117" s="246">
        <v>25</v>
      </c>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209</v>
      </c>
      <c r="AH117" s="212">
        <v>5</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5">
      <c r="A118" s="223" t="s">
        <v>182</v>
      </c>
      <c r="B118" s="224" t="s">
        <v>138</v>
      </c>
      <c r="C118" s="239" t="s">
        <v>139</v>
      </c>
      <c r="D118" s="225"/>
      <c r="E118" s="226"/>
      <c r="F118" s="227"/>
      <c r="G118" s="227">
        <f>SUMIF(AG119:AG129,"&lt;&gt;NOR",G119:G129)</f>
        <v>0</v>
      </c>
      <c r="H118" s="227"/>
      <c r="I118" s="227">
        <f>SUM(I119:I129)</f>
        <v>0</v>
      </c>
      <c r="J118" s="227"/>
      <c r="K118" s="227">
        <f>SUM(K119:K129)</f>
        <v>0</v>
      </c>
      <c r="L118" s="227"/>
      <c r="M118" s="227">
        <f>SUM(M119:M129)</f>
        <v>0</v>
      </c>
      <c r="N118" s="227"/>
      <c r="O118" s="227">
        <f>SUM(O119:O129)</f>
        <v>11.67</v>
      </c>
      <c r="P118" s="227"/>
      <c r="Q118" s="227">
        <f>SUM(Q119:Q129)</f>
        <v>0</v>
      </c>
      <c r="R118" s="227"/>
      <c r="S118" s="227"/>
      <c r="T118" s="228"/>
      <c r="U118" s="222"/>
      <c r="V118" s="222">
        <f>SUM(V119:V129)</f>
        <v>41.47</v>
      </c>
      <c r="W118" s="222"/>
      <c r="X118" s="222"/>
      <c r="AG118" t="s">
        <v>183</v>
      </c>
    </row>
    <row r="119" spans="1:60" outlineLevel="1" x14ac:dyDescent="0.25">
      <c r="A119" s="229">
        <v>34</v>
      </c>
      <c r="B119" s="230" t="s">
        <v>333</v>
      </c>
      <c r="C119" s="240" t="s">
        <v>334</v>
      </c>
      <c r="D119" s="231" t="s">
        <v>225</v>
      </c>
      <c r="E119" s="232">
        <v>50</v>
      </c>
      <c r="F119" s="233"/>
      <c r="G119" s="234">
        <f>ROUND(E119*F119,2)</f>
        <v>0</v>
      </c>
      <c r="H119" s="233"/>
      <c r="I119" s="234">
        <f>ROUND(E119*H119,2)</f>
        <v>0</v>
      </c>
      <c r="J119" s="233"/>
      <c r="K119" s="234">
        <f>ROUND(E119*J119,2)</f>
        <v>0</v>
      </c>
      <c r="L119" s="234">
        <v>21</v>
      </c>
      <c r="M119" s="234">
        <f>G119*(1+L119/100)</f>
        <v>0</v>
      </c>
      <c r="N119" s="234">
        <v>5.5449999999999999E-2</v>
      </c>
      <c r="O119" s="234">
        <f>ROUND(E119*N119,2)</f>
        <v>2.77</v>
      </c>
      <c r="P119" s="234">
        <v>0</v>
      </c>
      <c r="Q119" s="234">
        <f>ROUND(E119*P119,2)</f>
        <v>0</v>
      </c>
      <c r="R119" s="234" t="s">
        <v>231</v>
      </c>
      <c r="S119" s="234" t="s">
        <v>187</v>
      </c>
      <c r="T119" s="235" t="s">
        <v>203</v>
      </c>
      <c r="U119" s="221">
        <v>0.442</v>
      </c>
      <c r="V119" s="221">
        <f>ROUND(E119*U119,2)</f>
        <v>22.1</v>
      </c>
      <c r="W119" s="221"/>
      <c r="X119" s="221" t="s">
        <v>204</v>
      </c>
      <c r="Y119" s="212"/>
      <c r="Z119" s="212"/>
      <c r="AA119" s="212"/>
      <c r="AB119" s="212"/>
      <c r="AC119" s="212"/>
      <c r="AD119" s="212"/>
      <c r="AE119" s="212"/>
      <c r="AF119" s="212"/>
      <c r="AG119" s="212" t="s">
        <v>205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1" outlineLevel="1" x14ac:dyDescent="0.25">
      <c r="A120" s="219"/>
      <c r="B120" s="220"/>
      <c r="C120" s="249" t="s">
        <v>335</v>
      </c>
      <c r="D120" s="247"/>
      <c r="E120" s="247"/>
      <c r="F120" s="247"/>
      <c r="G120" s="247"/>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207</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37" t="str">
        <f>C120</f>
        <v>s provedením lože z kameniva drceného, s vyplněním spár, s dvojitým hutněním a se smetením přebytečného materiálu na krajnici. S dodáním hmot pro lože a výplň spár.</v>
      </c>
      <c r="BB120" s="212"/>
      <c r="BC120" s="212"/>
      <c r="BD120" s="212"/>
      <c r="BE120" s="212"/>
      <c r="BF120" s="212"/>
      <c r="BG120" s="212"/>
      <c r="BH120" s="212"/>
    </row>
    <row r="121" spans="1:60" outlineLevel="1" x14ac:dyDescent="0.25">
      <c r="A121" s="219"/>
      <c r="B121" s="220"/>
      <c r="C121" s="250" t="s">
        <v>336</v>
      </c>
      <c r="D121" s="245"/>
      <c r="E121" s="246">
        <v>50</v>
      </c>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209</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29">
        <v>35</v>
      </c>
      <c r="B122" s="230" t="s">
        <v>337</v>
      </c>
      <c r="C122" s="240" t="s">
        <v>338</v>
      </c>
      <c r="D122" s="231" t="s">
        <v>225</v>
      </c>
      <c r="E122" s="232">
        <v>52.5</v>
      </c>
      <c r="F122" s="233"/>
      <c r="G122" s="234">
        <f>ROUND(E122*F122,2)</f>
        <v>0</v>
      </c>
      <c r="H122" s="233"/>
      <c r="I122" s="234">
        <f>ROUND(E122*H122,2)</f>
        <v>0</v>
      </c>
      <c r="J122" s="233"/>
      <c r="K122" s="234">
        <f>ROUND(E122*J122,2)</f>
        <v>0</v>
      </c>
      <c r="L122" s="234">
        <v>21</v>
      </c>
      <c r="M122" s="234">
        <f>G122*(1+L122/100)</f>
        <v>0</v>
      </c>
      <c r="N122" s="234">
        <v>0.129</v>
      </c>
      <c r="O122" s="234">
        <f>ROUND(E122*N122,2)</f>
        <v>6.77</v>
      </c>
      <c r="P122" s="234">
        <v>0</v>
      </c>
      <c r="Q122" s="234">
        <f>ROUND(E122*P122,2)</f>
        <v>0</v>
      </c>
      <c r="R122" s="234" t="s">
        <v>302</v>
      </c>
      <c r="S122" s="234" t="s">
        <v>187</v>
      </c>
      <c r="T122" s="235" t="s">
        <v>203</v>
      </c>
      <c r="U122" s="221">
        <v>0</v>
      </c>
      <c r="V122" s="221">
        <f>ROUND(E122*U122,2)</f>
        <v>0</v>
      </c>
      <c r="W122" s="221"/>
      <c r="X122" s="221" t="s">
        <v>303</v>
      </c>
      <c r="Y122" s="212"/>
      <c r="Z122" s="212"/>
      <c r="AA122" s="212"/>
      <c r="AB122" s="212"/>
      <c r="AC122" s="212"/>
      <c r="AD122" s="212"/>
      <c r="AE122" s="212"/>
      <c r="AF122" s="212"/>
      <c r="AG122" s="212" t="s">
        <v>304</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19"/>
      <c r="B123" s="220"/>
      <c r="C123" s="250" t="s">
        <v>339</v>
      </c>
      <c r="D123" s="245"/>
      <c r="E123" s="246">
        <v>52.5</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209</v>
      </c>
      <c r="AH123" s="212">
        <v>5</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0.399999999999999" outlineLevel="1" x14ac:dyDescent="0.25">
      <c r="A124" s="229">
        <v>36</v>
      </c>
      <c r="B124" s="230" t="s">
        <v>340</v>
      </c>
      <c r="C124" s="240" t="s">
        <v>341</v>
      </c>
      <c r="D124" s="231" t="s">
        <v>225</v>
      </c>
      <c r="E124" s="232">
        <v>10</v>
      </c>
      <c r="F124" s="233"/>
      <c r="G124" s="234">
        <f>ROUND(E124*F124,2)</f>
        <v>0</v>
      </c>
      <c r="H124" s="233"/>
      <c r="I124" s="234">
        <f>ROUND(E124*H124,2)</f>
        <v>0</v>
      </c>
      <c r="J124" s="233"/>
      <c r="K124" s="234">
        <f>ROUND(E124*J124,2)</f>
        <v>0</v>
      </c>
      <c r="L124" s="234">
        <v>21</v>
      </c>
      <c r="M124" s="234">
        <f>G124*(1+L124/100)</f>
        <v>0</v>
      </c>
      <c r="N124" s="234">
        <v>7.3899999999999993E-2</v>
      </c>
      <c r="O124" s="234">
        <f>ROUND(E124*N124,2)</f>
        <v>0.74</v>
      </c>
      <c r="P124" s="234">
        <v>0</v>
      </c>
      <c r="Q124" s="234">
        <f>ROUND(E124*P124,2)</f>
        <v>0</v>
      </c>
      <c r="R124" s="234" t="s">
        <v>231</v>
      </c>
      <c r="S124" s="234" t="s">
        <v>187</v>
      </c>
      <c r="T124" s="235" t="s">
        <v>203</v>
      </c>
      <c r="U124" s="221">
        <v>0.502</v>
      </c>
      <c r="V124" s="221">
        <f>ROUND(E124*U124,2)</f>
        <v>5.0199999999999996</v>
      </c>
      <c r="W124" s="221"/>
      <c r="X124" s="221" t="s">
        <v>204</v>
      </c>
      <c r="Y124" s="212"/>
      <c r="Z124" s="212"/>
      <c r="AA124" s="212"/>
      <c r="AB124" s="212"/>
      <c r="AC124" s="212"/>
      <c r="AD124" s="212"/>
      <c r="AE124" s="212"/>
      <c r="AF124" s="212"/>
      <c r="AG124" s="212" t="s">
        <v>205</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19"/>
      <c r="B125" s="220"/>
      <c r="C125" s="250" t="s">
        <v>342</v>
      </c>
      <c r="D125" s="245"/>
      <c r="E125" s="246">
        <v>10</v>
      </c>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209</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0.399999999999999" outlineLevel="1" x14ac:dyDescent="0.25">
      <c r="A126" s="229">
        <v>37</v>
      </c>
      <c r="B126" s="230" t="s">
        <v>343</v>
      </c>
      <c r="C126" s="240" t="s">
        <v>344</v>
      </c>
      <c r="D126" s="231" t="s">
        <v>225</v>
      </c>
      <c r="E126" s="232">
        <v>10.5</v>
      </c>
      <c r="F126" s="233"/>
      <c r="G126" s="234">
        <f>ROUND(E126*F126,2)</f>
        <v>0</v>
      </c>
      <c r="H126" s="233"/>
      <c r="I126" s="234">
        <f>ROUND(E126*H126,2)</f>
        <v>0</v>
      </c>
      <c r="J126" s="233"/>
      <c r="K126" s="234">
        <f>ROUND(E126*J126,2)</f>
        <v>0</v>
      </c>
      <c r="L126" s="234">
        <v>21</v>
      </c>
      <c r="M126" s="234">
        <f>G126*(1+L126/100)</f>
        <v>0</v>
      </c>
      <c r="N126" s="234">
        <v>0.13150000000000001</v>
      </c>
      <c r="O126" s="234">
        <f>ROUND(E126*N126,2)</f>
        <v>1.38</v>
      </c>
      <c r="P126" s="234">
        <v>0</v>
      </c>
      <c r="Q126" s="234">
        <f>ROUND(E126*P126,2)</f>
        <v>0</v>
      </c>
      <c r="R126" s="234" t="s">
        <v>302</v>
      </c>
      <c r="S126" s="234" t="s">
        <v>187</v>
      </c>
      <c r="T126" s="235" t="s">
        <v>203</v>
      </c>
      <c r="U126" s="221">
        <v>0</v>
      </c>
      <c r="V126" s="221">
        <f>ROUND(E126*U126,2)</f>
        <v>0</v>
      </c>
      <c r="W126" s="221"/>
      <c r="X126" s="221" t="s">
        <v>303</v>
      </c>
      <c r="Y126" s="212"/>
      <c r="Z126" s="212"/>
      <c r="AA126" s="212"/>
      <c r="AB126" s="212"/>
      <c r="AC126" s="212"/>
      <c r="AD126" s="212"/>
      <c r="AE126" s="212"/>
      <c r="AF126" s="212"/>
      <c r="AG126" s="212" t="s">
        <v>304</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19"/>
      <c r="B127" s="220"/>
      <c r="C127" s="250" t="s">
        <v>345</v>
      </c>
      <c r="D127" s="245"/>
      <c r="E127" s="246">
        <v>10.5</v>
      </c>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209</v>
      </c>
      <c r="AH127" s="212">
        <v>5</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29">
        <v>38</v>
      </c>
      <c r="B128" s="230" t="s">
        <v>346</v>
      </c>
      <c r="C128" s="240" t="s">
        <v>347</v>
      </c>
      <c r="D128" s="231" t="s">
        <v>256</v>
      </c>
      <c r="E128" s="232">
        <v>35</v>
      </c>
      <c r="F128" s="233"/>
      <c r="G128" s="234">
        <f>ROUND(E128*F128,2)</f>
        <v>0</v>
      </c>
      <c r="H128" s="233"/>
      <c r="I128" s="234">
        <f>ROUND(E128*H128,2)</f>
        <v>0</v>
      </c>
      <c r="J128" s="233"/>
      <c r="K128" s="234">
        <f>ROUND(E128*J128,2)</f>
        <v>0</v>
      </c>
      <c r="L128" s="234">
        <v>21</v>
      </c>
      <c r="M128" s="234">
        <f>G128*(1+L128/100)</f>
        <v>0</v>
      </c>
      <c r="N128" s="234">
        <v>3.3E-4</v>
      </c>
      <c r="O128" s="234">
        <f>ROUND(E128*N128,2)</f>
        <v>0.01</v>
      </c>
      <c r="P128" s="234">
        <v>0</v>
      </c>
      <c r="Q128" s="234">
        <f>ROUND(E128*P128,2)</f>
        <v>0</v>
      </c>
      <c r="R128" s="234" t="s">
        <v>231</v>
      </c>
      <c r="S128" s="234" t="s">
        <v>187</v>
      </c>
      <c r="T128" s="235" t="s">
        <v>203</v>
      </c>
      <c r="U128" s="221">
        <v>0.41</v>
      </c>
      <c r="V128" s="221">
        <f>ROUND(E128*U128,2)</f>
        <v>14.35</v>
      </c>
      <c r="W128" s="221"/>
      <c r="X128" s="221" t="s">
        <v>204</v>
      </c>
      <c r="Y128" s="212"/>
      <c r="Z128" s="212"/>
      <c r="AA128" s="212"/>
      <c r="AB128" s="212"/>
      <c r="AC128" s="212"/>
      <c r="AD128" s="212"/>
      <c r="AE128" s="212"/>
      <c r="AF128" s="212"/>
      <c r="AG128" s="212" t="s">
        <v>205</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19"/>
      <c r="B129" s="220"/>
      <c r="C129" s="250" t="s">
        <v>348</v>
      </c>
      <c r="D129" s="245"/>
      <c r="E129" s="246">
        <v>35</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209</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5">
      <c r="A130" s="223" t="s">
        <v>182</v>
      </c>
      <c r="B130" s="224" t="s">
        <v>140</v>
      </c>
      <c r="C130" s="239" t="s">
        <v>141</v>
      </c>
      <c r="D130" s="225"/>
      <c r="E130" s="226"/>
      <c r="F130" s="227"/>
      <c r="G130" s="227">
        <f>SUMIF(AG131:AG163,"&lt;&gt;NOR",G131:G163)</f>
        <v>0</v>
      </c>
      <c r="H130" s="227"/>
      <c r="I130" s="227">
        <f>SUM(I131:I163)</f>
        <v>0</v>
      </c>
      <c r="J130" s="227"/>
      <c r="K130" s="227">
        <f>SUM(K131:K163)</f>
        <v>0</v>
      </c>
      <c r="L130" s="227"/>
      <c r="M130" s="227">
        <f>SUM(M131:M163)</f>
        <v>0</v>
      </c>
      <c r="N130" s="227"/>
      <c r="O130" s="227">
        <f>SUM(O131:O163)</f>
        <v>29.32</v>
      </c>
      <c r="P130" s="227"/>
      <c r="Q130" s="227">
        <f>SUM(Q131:Q163)</f>
        <v>0</v>
      </c>
      <c r="R130" s="227"/>
      <c r="S130" s="227"/>
      <c r="T130" s="228"/>
      <c r="U130" s="222"/>
      <c r="V130" s="222">
        <f>SUM(V131:V163)</f>
        <v>44.410000000000004</v>
      </c>
      <c r="W130" s="222"/>
      <c r="X130" s="222"/>
      <c r="AG130" t="s">
        <v>183</v>
      </c>
    </row>
    <row r="131" spans="1:60" ht="30.6" outlineLevel="1" x14ac:dyDescent="0.25">
      <c r="A131" s="229">
        <v>39</v>
      </c>
      <c r="B131" s="230" t="s">
        <v>349</v>
      </c>
      <c r="C131" s="240" t="s">
        <v>350</v>
      </c>
      <c r="D131" s="231" t="s">
        <v>256</v>
      </c>
      <c r="E131" s="232">
        <v>48</v>
      </c>
      <c r="F131" s="233"/>
      <c r="G131" s="234">
        <f>ROUND(E131*F131,2)</f>
        <v>0</v>
      </c>
      <c r="H131" s="233"/>
      <c r="I131" s="234">
        <f>ROUND(E131*H131,2)</f>
        <v>0</v>
      </c>
      <c r="J131" s="233"/>
      <c r="K131" s="234">
        <f>ROUND(E131*J131,2)</f>
        <v>0</v>
      </c>
      <c r="L131" s="234">
        <v>21</v>
      </c>
      <c r="M131" s="234">
        <f>G131*(1+L131/100)</f>
        <v>0</v>
      </c>
      <c r="N131" s="234">
        <v>0.12471</v>
      </c>
      <c r="O131" s="234">
        <f>ROUND(E131*N131,2)</f>
        <v>5.99</v>
      </c>
      <c r="P131" s="234">
        <v>0</v>
      </c>
      <c r="Q131" s="234">
        <f>ROUND(E131*P131,2)</f>
        <v>0</v>
      </c>
      <c r="R131" s="234" t="s">
        <v>231</v>
      </c>
      <c r="S131" s="234" t="s">
        <v>187</v>
      </c>
      <c r="T131" s="235" t="s">
        <v>203</v>
      </c>
      <c r="U131" s="221">
        <v>0.11899999999999999</v>
      </c>
      <c r="V131" s="221">
        <f>ROUND(E131*U131,2)</f>
        <v>5.71</v>
      </c>
      <c r="W131" s="221"/>
      <c r="X131" s="221" t="s">
        <v>204</v>
      </c>
      <c r="Y131" s="212"/>
      <c r="Z131" s="212"/>
      <c r="AA131" s="212"/>
      <c r="AB131" s="212"/>
      <c r="AC131" s="212"/>
      <c r="AD131" s="212"/>
      <c r="AE131" s="212"/>
      <c r="AF131" s="212"/>
      <c r="AG131" s="212" t="s">
        <v>205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19"/>
      <c r="B132" s="220"/>
      <c r="C132" s="249" t="s">
        <v>351</v>
      </c>
      <c r="D132" s="247"/>
      <c r="E132" s="247"/>
      <c r="F132" s="247"/>
      <c r="G132" s="247"/>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207</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19"/>
      <c r="B133" s="220"/>
      <c r="C133" s="251" t="s">
        <v>352</v>
      </c>
      <c r="D133" s="248"/>
      <c r="E133" s="248"/>
      <c r="F133" s="248"/>
      <c r="G133" s="248"/>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192</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19"/>
      <c r="B134" s="220"/>
      <c r="C134" s="250" t="s">
        <v>353</v>
      </c>
      <c r="D134" s="245"/>
      <c r="E134" s="246">
        <v>48</v>
      </c>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209</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0.399999999999999" outlineLevel="1" x14ac:dyDescent="0.25">
      <c r="A135" s="229">
        <v>40</v>
      </c>
      <c r="B135" s="230" t="s">
        <v>354</v>
      </c>
      <c r="C135" s="240" t="s">
        <v>355</v>
      </c>
      <c r="D135" s="231" t="s">
        <v>256</v>
      </c>
      <c r="E135" s="232">
        <v>20</v>
      </c>
      <c r="F135" s="233"/>
      <c r="G135" s="234">
        <f>ROUND(E135*F135,2)</f>
        <v>0</v>
      </c>
      <c r="H135" s="233"/>
      <c r="I135" s="234">
        <f>ROUND(E135*H135,2)</f>
        <v>0</v>
      </c>
      <c r="J135" s="233"/>
      <c r="K135" s="234">
        <f>ROUND(E135*J135,2)</f>
        <v>0</v>
      </c>
      <c r="L135" s="234">
        <v>21</v>
      </c>
      <c r="M135" s="234">
        <f>G135*(1+L135/100)</f>
        <v>0</v>
      </c>
      <c r="N135" s="234">
        <v>0.10249999999999999</v>
      </c>
      <c r="O135" s="234">
        <f>ROUND(E135*N135,2)</f>
        <v>2.0499999999999998</v>
      </c>
      <c r="P135" s="234">
        <v>0</v>
      </c>
      <c r="Q135" s="234">
        <f>ROUND(E135*P135,2)</f>
        <v>0</v>
      </c>
      <c r="R135" s="234" t="s">
        <v>231</v>
      </c>
      <c r="S135" s="234" t="s">
        <v>187</v>
      </c>
      <c r="T135" s="235" t="s">
        <v>203</v>
      </c>
      <c r="U135" s="221">
        <v>0.14000000000000001</v>
      </c>
      <c r="V135" s="221">
        <f>ROUND(E135*U135,2)</f>
        <v>2.8</v>
      </c>
      <c r="W135" s="221"/>
      <c r="X135" s="221" t="s">
        <v>204</v>
      </c>
      <c r="Y135" s="212"/>
      <c r="Z135" s="212"/>
      <c r="AA135" s="212"/>
      <c r="AB135" s="212"/>
      <c r="AC135" s="212"/>
      <c r="AD135" s="212"/>
      <c r="AE135" s="212"/>
      <c r="AF135" s="212"/>
      <c r="AG135" s="212" t="s">
        <v>205</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19"/>
      <c r="B136" s="220"/>
      <c r="C136" s="249" t="s">
        <v>356</v>
      </c>
      <c r="D136" s="247"/>
      <c r="E136" s="247"/>
      <c r="F136" s="247"/>
      <c r="G136" s="247"/>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207</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19"/>
      <c r="B137" s="220"/>
      <c r="C137" s="251" t="s">
        <v>357</v>
      </c>
      <c r="D137" s="248"/>
      <c r="E137" s="248"/>
      <c r="F137" s="248"/>
      <c r="G137" s="248"/>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192</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19"/>
      <c r="B138" s="220"/>
      <c r="C138" s="250" t="s">
        <v>358</v>
      </c>
      <c r="D138" s="245"/>
      <c r="E138" s="246">
        <v>20</v>
      </c>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209</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29">
        <v>41</v>
      </c>
      <c r="B139" s="230" t="s">
        <v>359</v>
      </c>
      <c r="C139" s="240" t="s">
        <v>360</v>
      </c>
      <c r="D139" s="231" t="s">
        <v>323</v>
      </c>
      <c r="E139" s="232">
        <v>20.2</v>
      </c>
      <c r="F139" s="233"/>
      <c r="G139" s="234">
        <f>ROUND(E139*F139,2)</f>
        <v>0</v>
      </c>
      <c r="H139" s="233"/>
      <c r="I139" s="234">
        <f>ROUND(E139*H139,2)</f>
        <v>0</v>
      </c>
      <c r="J139" s="233"/>
      <c r="K139" s="234">
        <f>ROUND(E139*J139,2)</f>
        <v>0</v>
      </c>
      <c r="L139" s="234">
        <v>21</v>
      </c>
      <c r="M139" s="234">
        <f>G139*(1+L139/100)</f>
        <v>0</v>
      </c>
      <c r="N139" s="234">
        <v>4.4769999999999997E-2</v>
      </c>
      <c r="O139" s="234">
        <f>ROUND(E139*N139,2)</f>
        <v>0.9</v>
      </c>
      <c r="P139" s="234">
        <v>0</v>
      </c>
      <c r="Q139" s="234">
        <f>ROUND(E139*P139,2)</f>
        <v>0</v>
      </c>
      <c r="R139" s="234" t="s">
        <v>302</v>
      </c>
      <c r="S139" s="234" t="s">
        <v>187</v>
      </c>
      <c r="T139" s="235" t="s">
        <v>203</v>
      </c>
      <c r="U139" s="221">
        <v>0</v>
      </c>
      <c r="V139" s="221">
        <f>ROUND(E139*U139,2)</f>
        <v>0</v>
      </c>
      <c r="W139" s="221"/>
      <c r="X139" s="221" t="s">
        <v>303</v>
      </c>
      <c r="Y139" s="212"/>
      <c r="Z139" s="212"/>
      <c r="AA139" s="212"/>
      <c r="AB139" s="212"/>
      <c r="AC139" s="212"/>
      <c r="AD139" s="212"/>
      <c r="AE139" s="212"/>
      <c r="AF139" s="212"/>
      <c r="AG139" s="212" t="s">
        <v>304</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19"/>
      <c r="B140" s="220"/>
      <c r="C140" s="250" t="s">
        <v>361</v>
      </c>
      <c r="D140" s="245"/>
      <c r="E140" s="246">
        <v>20.2</v>
      </c>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209</v>
      </c>
      <c r="AH140" s="212">
        <v>5</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0.399999999999999" outlineLevel="1" x14ac:dyDescent="0.25">
      <c r="A141" s="229">
        <v>42</v>
      </c>
      <c r="B141" s="230" t="s">
        <v>362</v>
      </c>
      <c r="C141" s="240" t="s">
        <v>363</v>
      </c>
      <c r="D141" s="231" t="s">
        <v>256</v>
      </c>
      <c r="E141" s="232">
        <v>23</v>
      </c>
      <c r="F141" s="233"/>
      <c r="G141" s="234">
        <f>ROUND(E141*F141,2)</f>
        <v>0</v>
      </c>
      <c r="H141" s="233"/>
      <c r="I141" s="234">
        <f>ROUND(E141*H141,2)</f>
        <v>0</v>
      </c>
      <c r="J141" s="233"/>
      <c r="K141" s="234">
        <f>ROUND(E141*J141,2)</f>
        <v>0</v>
      </c>
      <c r="L141" s="234">
        <v>21</v>
      </c>
      <c r="M141" s="234">
        <f>G141*(1+L141/100)</f>
        <v>0</v>
      </c>
      <c r="N141" s="234">
        <v>0.15673999999999999</v>
      </c>
      <c r="O141" s="234">
        <f>ROUND(E141*N141,2)</f>
        <v>3.61</v>
      </c>
      <c r="P141" s="234">
        <v>0</v>
      </c>
      <c r="Q141" s="234">
        <f>ROUND(E141*P141,2)</f>
        <v>0</v>
      </c>
      <c r="R141" s="234" t="s">
        <v>231</v>
      </c>
      <c r="S141" s="234" t="s">
        <v>187</v>
      </c>
      <c r="T141" s="235" t="s">
        <v>203</v>
      </c>
      <c r="U141" s="221">
        <v>0.29548000000000002</v>
      </c>
      <c r="V141" s="221">
        <f>ROUND(E141*U141,2)</f>
        <v>6.8</v>
      </c>
      <c r="W141" s="221"/>
      <c r="X141" s="221" t="s">
        <v>204</v>
      </c>
      <c r="Y141" s="212"/>
      <c r="Z141" s="212"/>
      <c r="AA141" s="212"/>
      <c r="AB141" s="212"/>
      <c r="AC141" s="212"/>
      <c r="AD141" s="212"/>
      <c r="AE141" s="212"/>
      <c r="AF141" s="212"/>
      <c r="AG141" s="212" t="s">
        <v>205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19"/>
      <c r="B142" s="220"/>
      <c r="C142" s="249" t="s">
        <v>364</v>
      </c>
      <c r="D142" s="247"/>
      <c r="E142" s="247"/>
      <c r="F142" s="247"/>
      <c r="G142" s="247"/>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207</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19"/>
      <c r="B143" s="220"/>
      <c r="C143" s="251" t="s">
        <v>357</v>
      </c>
      <c r="D143" s="248"/>
      <c r="E143" s="248"/>
      <c r="F143" s="248"/>
      <c r="G143" s="248"/>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192</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19"/>
      <c r="B144" s="220"/>
      <c r="C144" s="250" t="s">
        <v>365</v>
      </c>
      <c r="D144" s="245"/>
      <c r="E144" s="246">
        <v>23</v>
      </c>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209</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0.399999999999999" outlineLevel="1" x14ac:dyDescent="0.25">
      <c r="A145" s="229">
        <v>43</v>
      </c>
      <c r="B145" s="230" t="s">
        <v>366</v>
      </c>
      <c r="C145" s="240" t="s">
        <v>367</v>
      </c>
      <c r="D145" s="231" t="s">
        <v>256</v>
      </c>
      <c r="E145" s="232">
        <v>23.23</v>
      </c>
      <c r="F145" s="233"/>
      <c r="G145" s="234">
        <f>ROUND(E145*F145,2)</f>
        <v>0</v>
      </c>
      <c r="H145" s="233"/>
      <c r="I145" s="234">
        <f>ROUND(E145*H145,2)</f>
        <v>0</v>
      </c>
      <c r="J145" s="233"/>
      <c r="K145" s="234">
        <f>ROUND(E145*J145,2)</f>
        <v>0</v>
      </c>
      <c r="L145" s="234">
        <v>21</v>
      </c>
      <c r="M145" s="234">
        <f>G145*(1+L145/100)</f>
        <v>0</v>
      </c>
      <c r="N145" s="234">
        <v>0.125</v>
      </c>
      <c r="O145" s="234">
        <f>ROUND(E145*N145,2)</f>
        <v>2.9</v>
      </c>
      <c r="P145" s="234">
        <v>0</v>
      </c>
      <c r="Q145" s="234">
        <f>ROUND(E145*P145,2)</f>
        <v>0</v>
      </c>
      <c r="R145" s="234" t="s">
        <v>302</v>
      </c>
      <c r="S145" s="234" t="s">
        <v>187</v>
      </c>
      <c r="T145" s="235" t="s">
        <v>203</v>
      </c>
      <c r="U145" s="221">
        <v>0</v>
      </c>
      <c r="V145" s="221">
        <f>ROUND(E145*U145,2)</f>
        <v>0</v>
      </c>
      <c r="W145" s="221"/>
      <c r="X145" s="221" t="s">
        <v>303</v>
      </c>
      <c r="Y145" s="212"/>
      <c r="Z145" s="212"/>
      <c r="AA145" s="212"/>
      <c r="AB145" s="212"/>
      <c r="AC145" s="212"/>
      <c r="AD145" s="212"/>
      <c r="AE145" s="212"/>
      <c r="AF145" s="212"/>
      <c r="AG145" s="212" t="s">
        <v>304</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19"/>
      <c r="B146" s="220"/>
      <c r="C146" s="250" t="s">
        <v>368</v>
      </c>
      <c r="D146" s="245"/>
      <c r="E146" s="246">
        <v>23.23</v>
      </c>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209</v>
      </c>
      <c r="AH146" s="212">
        <v>5</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0.399999999999999" outlineLevel="1" x14ac:dyDescent="0.25">
      <c r="A147" s="229">
        <v>44</v>
      </c>
      <c r="B147" s="230" t="s">
        <v>369</v>
      </c>
      <c r="C147" s="240" t="s">
        <v>370</v>
      </c>
      <c r="D147" s="231" t="s">
        <v>256</v>
      </c>
      <c r="E147" s="232">
        <v>25</v>
      </c>
      <c r="F147" s="233"/>
      <c r="G147" s="234">
        <f>ROUND(E147*F147,2)</f>
        <v>0</v>
      </c>
      <c r="H147" s="233"/>
      <c r="I147" s="234">
        <f>ROUND(E147*H147,2)</f>
        <v>0</v>
      </c>
      <c r="J147" s="233"/>
      <c r="K147" s="234">
        <f>ROUND(E147*J147,2)</f>
        <v>0</v>
      </c>
      <c r="L147" s="234">
        <v>21</v>
      </c>
      <c r="M147" s="234">
        <f>G147*(1+L147/100)</f>
        <v>0</v>
      </c>
      <c r="N147" s="234">
        <v>0.188</v>
      </c>
      <c r="O147" s="234">
        <f>ROUND(E147*N147,2)</f>
        <v>4.7</v>
      </c>
      <c r="P147" s="234">
        <v>0</v>
      </c>
      <c r="Q147" s="234">
        <f>ROUND(E147*P147,2)</f>
        <v>0</v>
      </c>
      <c r="R147" s="234" t="s">
        <v>231</v>
      </c>
      <c r="S147" s="234" t="s">
        <v>187</v>
      </c>
      <c r="T147" s="235" t="s">
        <v>203</v>
      </c>
      <c r="U147" s="221">
        <v>0.27200000000000002</v>
      </c>
      <c r="V147" s="221">
        <f>ROUND(E147*U147,2)</f>
        <v>6.8</v>
      </c>
      <c r="W147" s="221"/>
      <c r="X147" s="221" t="s">
        <v>204</v>
      </c>
      <c r="Y147" s="212"/>
      <c r="Z147" s="212"/>
      <c r="AA147" s="212"/>
      <c r="AB147" s="212"/>
      <c r="AC147" s="212"/>
      <c r="AD147" s="212"/>
      <c r="AE147" s="212"/>
      <c r="AF147" s="212"/>
      <c r="AG147" s="212" t="s">
        <v>205</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19"/>
      <c r="B148" s="220"/>
      <c r="C148" s="249" t="s">
        <v>371</v>
      </c>
      <c r="D148" s="247"/>
      <c r="E148" s="247"/>
      <c r="F148" s="247"/>
      <c r="G148" s="247"/>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207</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19"/>
      <c r="B149" s="220"/>
      <c r="C149" s="251" t="s">
        <v>357</v>
      </c>
      <c r="D149" s="248"/>
      <c r="E149" s="248"/>
      <c r="F149" s="248"/>
      <c r="G149" s="248"/>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192</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19"/>
      <c r="B150" s="220"/>
      <c r="C150" s="250" t="s">
        <v>372</v>
      </c>
      <c r="D150" s="245"/>
      <c r="E150" s="246">
        <v>25</v>
      </c>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209</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29">
        <v>45</v>
      </c>
      <c r="B151" s="230" t="s">
        <v>373</v>
      </c>
      <c r="C151" s="240" t="s">
        <v>374</v>
      </c>
      <c r="D151" s="231" t="s">
        <v>323</v>
      </c>
      <c r="E151" s="232">
        <v>25.25</v>
      </c>
      <c r="F151" s="233"/>
      <c r="G151" s="234">
        <f>ROUND(E151*F151,2)</f>
        <v>0</v>
      </c>
      <c r="H151" s="233"/>
      <c r="I151" s="234">
        <f>ROUND(E151*H151,2)</f>
        <v>0</v>
      </c>
      <c r="J151" s="233"/>
      <c r="K151" s="234">
        <f>ROUND(E151*J151,2)</f>
        <v>0</v>
      </c>
      <c r="L151" s="234">
        <v>21</v>
      </c>
      <c r="M151" s="234">
        <f>G151*(1+L151/100)</f>
        <v>0</v>
      </c>
      <c r="N151" s="234">
        <v>8.1000000000000003E-2</v>
      </c>
      <c r="O151" s="234">
        <f>ROUND(E151*N151,2)</f>
        <v>2.0499999999999998</v>
      </c>
      <c r="P151" s="234">
        <v>0</v>
      </c>
      <c r="Q151" s="234">
        <f>ROUND(E151*P151,2)</f>
        <v>0</v>
      </c>
      <c r="R151" s="234" t="s">
        <v>302</v>
      </c>
      <c r="S151" s="234" t="s">
        <v>187</v>
      </c>
      <c r="T151" s="235" t="s">
        <v>203</v>
      </c>
      <c r="U151" s="221">
        <v>0</v>
      </c>
      <c r="V151" s="221">
        <f>ROUND(E151*U151,2)</f>
        <v>0</v>
      </c>
      <c r="W151" s="221"/>
      <c r="X151" s="221" t="s">
        <v>303</v>
      </c>
      <c r="Y151" s="212"/>
      <c r="Z151" s="212"/>
      <c r="AA151" s="212"/>
      <c r="AB151" s="212"/>
      <c r="AC151" s="212"/>
      <c r="AD151" s="212"/>
      <c r="AE151" s="212"/>
      <c r="AF151" s="212"/>
      <c r="AG151" s="212" t="s">
        <v>304</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19"/>
      <c r="B152" s="220"/>
      <c r="C152" s="250" t="s">
        <v>375</v>
      </c>
      <c r="D152" s="245"/>
      <c r="E152" s="246">
        <v>25.25</v>
      </c>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209</v>
      </c>
      <c r="AH152" s="212">
        <v>5</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29">
        <v>46</v>
      </c>
      <c r="B153" s="230" t="s">
        <v>376</v>
      </c>
      <c r="C153" s="240" t="s">
        <v>377</v>
      </c>
      <c r="D153" s="231" t="s">
        <v>201</v>
      </c>
      <c r="E153" s="232">
        <v>2.7</v>
      </c>
      <c r="F153" s="233"/>
      <c r="G153" s="234">
        <f>ROUND(E153*F153,2)</f>
        <v>0</v>
      </c>
      <c r="H153" s="233"/>
      <c r="I153" s="234">
        <f>ROUND(E153*H153,2)</f>
        <v>0</v>
      </c>
      <c r="J153" s="233"/>
      <c r="K153" s="234">
        <f>ROUND(E153*J153,2)</f>
        <v>0</v>
      </c>
      <c r="L153" s="234">
        <v>21</v>
      </c>
      <c r="M153" s="234">
        <f>G153*(1+L153/100)</f>
        <v>0</v>
      </c>
      <c r="N153" s="234">
        <v>2.5249999999999999</v>
      </c>
      <c r="O153" s="234">
        <f>ROUND(E153*N153,2)</f>
        <v>6.82</v>
      </c>
      <c r="P153" s="234">
        <v>0</v>
      </c>
      <c r="Q153" s="234">
        <f>ROUND(E153*P153,2)</f>
        <v>0</v>
      </c>
      <c r="R153" s="234" t="s">
        <v>231</v>
      </c>
      <c r="S153" s="234" t="s">
        <v>187</v>
      </c>
      <c r="T153" s="235" t="s">
        <v>203</v>
      </c>
      <c r="U153" s="221">
        <v>1.4419999999999999</v>
      </c>
      <c r="V153" s="221">
        <f>ROUND(E153*U153,2)</f>
        <v>3.89</v>
      </c>
      <c r="W153" s="221"/>
      <c r="X153" s="221" t="s">
        <v>204</v>
      </c>
      <c r="Y153" s="212"/>
      <c r="Z153" s="212"/>
      <c r="AA153" s="212"/>
      <c r="AB153" s="212"/>
      <c r="AC153" s="212"/>
      <c r="AD153" s="212"/>
      <c r="AE153" s="212"/>
      <c r="AF153" s="212"/>
      <c r="AG153" s="212" t="s">
        <v>205</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19"/>
      <c r="B154" s="220"/>
      <c r="C154" s="249" t="s">
        <v>378</v>
      </c>
      <c r="D154" s="247"/>
      <c r="E154" s="247"/>
      <c r="F154" s="247"/>
      <c r="G154" s="247"/>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207</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19"/>
      <c r="B155" s="220"/>
      <c r="C155" s="251" t="s">
        <v>357</v>
      </c>
      <c r="D155" s="248"/>
      <c r="E155" s="248"/>
      <c r="F155" s="248"/>
      <c r="G155" s="248"/>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192</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19"/>
      <c r="B156" s="220"/>
      <c r="C156" s="250" t="s">
        <v>379</v>
      </c>
      <c r="D156" s="245"/>
      <c r="E156" s="246">
        <v>2.4</v>
      </c>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209</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19"/>
      <c r="B157" s="220"/>
      <c r="C157" s="250" t="s">
        <v>380</v>
      </c>
      <c r="D157" s="245"/>
      <c r="E157" s="246">
        <v>0.3</v>
      </c>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209</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29">
        <v>47</v>
      </c>
      <c r="B158" s="230" t="s">
        <v>381</v>
      </c>
      <c r="C158" s="240" t="s">
        <v>382</v>
      </c>
      <c r="D158" s="231" t="s">
        <v>256</v>
      </c>
      <c r="E158" s="232">
        <v>70</v>
      </c>
      <c r="F158" s="233"/>
      <c r="G158" s="234">
        <f>ROUND(E158*F158,2)</f>
        <v>0</v>
      </c>
      <c r="H158" s="233"/>
      <c r="I158" s="234">
        <f>ROUND(E158*H158,2)</f>
        <v>0</v>
      </c>
      <c r="J158" s="233"/>
      <c r="K158" s="234">
        <f>ROUND(E158*J158,2)</f>
        <v>0</v>
      </c>
      <c r="L158" s="234">
        <v>21</v>
      </c>
      <c r="M158" s="234">
        <f>G158*(1+L158/100)</f>
        <v>0</v>
      </c>
      <c r="N158" s="234">
        <v>0</v>
      </c>
      <c r="O158" s="234">
        <f>ROUND(E158*N158,2)</f>
        <v>0</v>
      </c>
      <c r="P158" s="234">
        <v>0</v>
      </c>
      <c r="Q158" s="234">
        <f>ROUND(E158*P158,2)</f>
        <v>0</v>
      </c>
      <c r="R158" s="234" t="s">
        <v>231</v>
      </c>
      <c r="S158" s="234" t="s">
        <v>187</v>
      </c>
      <c r="T158" s="235" t="s">
        <v>203</v>
      </c>
      <c r="U158" s="221">
        <v>5.5E-2</v>
      </c>
      <c r="V158" s="221">
        <f>ROUND(E158*U158,2)</f>
        <v>3.85</v>
      </c>
      <c r="W158" s="221"/>
      <c r="X158" s="221" t="s">
        <v>204</v>
      </c>
      <c r="Y158" s="212"/>
      <c r="Z158" s="212"/>
      <c r="AA158" s="212"/>
      <c r="AB158" s="212"/>
      <c r="AC158" s="212"/>
      <c r="AD158" s="212"/>
      <c r="AE158" s="212"/>
      <c r="AF158" s="212"/>
      <c r="AG158" s="212" t="s">
        <v>205</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19"/>
      <c r="B159" s="220"/>
      <c r="C159" s="249" t="s">
        <v>383</v>
      </c>
      <c r="D159" s="247"/>
      <c r="E159" s="247"/>
      <c r="F159" s="247"/>
      <c r="G159" s="247"/>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207</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19"/>
      <c r="B160" s="220"/>
      <c r="C160" s="250" t="s">
        <v>384</v>
      </c>
      <c r="D160" s="245"/>
      <c r="E160" s="246">
        <v>70</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209</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29">
        <v>48</v>
      </c>
      <c r="B161" s="230" t="s">
        <v>385</v>
      </c>
      <c r="C161" s="240" t="s">
        <v>386</v>
      </c>
      <c r="D161" s="231" t="s">
        <v>256</v>
      </c>
      <c r="E161" s="232">
        <v>70</v>
      </c>
      <c r="F161" s="233"/>
      <c r="G161" s="234">
        <f>ROUND(E161*F161,2)</f>
        <v>0</v>
      </c>
      <c r="H161" s="233"/>
      <c r="I161" s="234">
        <f>ROUND(E161*H161,2)</f>
        <v>0</v>
      </c>
      <c r="J161" s="233"/>
      <c r="K161" s="234">
        <f>ROUND(E161*J161,2)</f>
        <v>0</v>
      </c>
      <c r="L161" s="234">
        <v>21</v>
      </c>
      <c r="M161" s="234">
        <f>G161*(1+L161/100)</f>
        <v>0</v>
      </c>
      <c r="N161" s="234">
        <v>4.3E-3</v>
      </c>
      <c r="O161" s="234">
        <f>ROUND(E161*N161,2)</f>
        <v>0.3</v>
      </c>
      <c r="P161" s="234">
        <v>0</v>
      </c>
      <c r="Q161" s="234">
        <f>ROUND(E161*P161,2)</f>
        <v>0</v>
      </c>
      <c r="R161" s="234" t="s">
        <v>231</v>
      </c>
      <c r="S161" s="234" t="s">
        <v>187</v>
      </c>
      <c r="T161" s="235" t="s">
        <v>203</v>
      </c>
      <c r="U161" s="221">
        <v>0.20799999999999999</v>
      </c>
      <c r="V161" s="221">
        <f>ROUND(E161*U161,2)</f>
        <v>14.56</v>
      </c>
      <c r="W161" s="221"/>
      <c r="X161" s="221" t="s">
        <v>204</v>
      </c>
      <c r="Y161" s="212"/>
      <c r="Z161" s="212"/>
      <c r="AA161" s="212"/>
      <c r="AB161" s="212"/>
      <c r="AC161" s="212"/>
      <c r="AD161" s="212"/>
      <c r="AE161" s="212"/>
      <c r="AF161" s="212"/>
      <c r="AG161" s="212" t="s">
        <v>205</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19"/>
      <c r="B162" s="220"/>
      <c r="C162" s="249" t="s">
        <v>387</v>
      </c>
      <c r="D162" s="247"/>
      <c r="E162" s="247"/>
      <c r="F162" s="247"/>
      <c r="G162" s="247"/>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207</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5">
      <c r="A163" s="219"/>
      <c r="B163" s="220"/>
      <c r="C163" s="250" t="s">
        <v>388</v>
      </c>
      <c r="D163" s="245"/>
      <c r="E163" s="246">
        <v>70</v>
      </c>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209</v>
      </c>
      <c r="AH163" s="212">
        <v>5</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x14ac:dyDescent="0.25">
      <c r="A164" s="223" t="s">
        <v>182</v>
      </c>
      <c r="B164" s="224" t="s">
        <v>142</v>
      </c>
      <c r="C164" s="239" t="s">
        <v>143</v>
      </c>
      <c r="D164" s="225"/>
      <c r="E164" s="226"/>
      <c r="F164" s="227"/>
      <c r="G164" s="227">
        <f>SUMIF(AG165:AG199,"&lt;&gt;NOR",G165:G199)</f>
        <v>0</v>
      </c>
      <c r="H164" s="227"/>
      <c r="I164" s="227">
        <f>SUM(I165:I199)</f>
        <v>0</v>
      </c>
      <c r="J164" s="227"/>
      <c r="K164" s="227">
        <f>SUM(K165:K199)</f>
        <v>0</v>
      </c>
      <c r="L164" s="227"/>
      <c r="M164" s="227">
        <f>SUM(M165:M199)</f>
        <v>0</v>
      </c>
      <c r="N164" s="227"/>
      <c r="O164" s="227">
        <f>SUM(O165:O199)</f>
        <v>1.3</v>
      </c>
      <c r="P164" s="227"/>
      <c r="Q164" s="227">
        <f>SUM(Q165:Q199)</f>
        <v>0.01</v>
      </c>
      <c r="R164" s="227"/>
      <c r="S164" s="227"/>
      <c r="T164" s="228"/>
      <c r="U164" s="222"/>
      <c r="V164" s="222">
        <f>SUM(V165:V199)</f>
        <v>6.379999999999999</v>
      </c>
      <c r="W164" s="222"/>
      <c r="X164" s="222"/>
      <c r="AG164" t="s">
        <v>183</v>
      </c>
    </row>
    <row r="165" spans="1:60" outlineLevel="1" x14ac:dyDescent="0.25">
      <c r="A165" s="229">
        <v>49</v>
      </c>
      <c r="B165" s="230" t="s">
        <v>389</v>
      </c>
      <c r="C165" s="240" t="s">
        <v>390</v>
      </c>
      <c r="D165" s="231" t="s">
        <v>323</v>
      </c>
      <c r="E165" s="232">
        <v>3</v>
      </c>
      <c r="F165" s="233"/>
      <c r="G165" s="234">
        <f>ROUND(E165*F165,2)</f>
        <v>0</v>
      </c>
      <c r="H165" s="233"/>
      <c r="I165" s="234">
        <f>ROUND(E165*H165,2)</f>
        <v>0</v>
      </c>
      <c r="J165" s="233"/>
      <c r="K165" s="234">
        <f>ROUND(E165*J165,2)</f>
        <v>0</v>
      </c>
      <c r="L165" s="234">
        <v>21</v>
      </c>
      <c r="M165" s="234">
        <f>G165*(1+L165/100)</f>
        <v>0</v>
      </c>
      <c r="N165" s="234">
        <v>0</v>
      </c>
      <c r="O165" s="234">
        <f>ROUND(E165*N165,2)</f>
        <v>0</v>
      </c>
      <c r="P165" s="234">
        <v>4.0000000000000001E-3</v>
      </c>
      <c r="Q165" s="234">
        <f>ROUND(E165*P165,2)</f>
        <v>0.01</v>
      </c>
      <c r="R165" s="234" t="s">
        <v>231</v>
      </c>
      <c r="S165" s="234" t="s">
        <v>187</v>
      </c>
      <c r="T165" s="235" t="s">
        <v>203</v>
      </c>
      <c r="U165" s="221">
        <v>0.17399999999999999</v>
      </c>
      <c r="V165" s="221">
        <f>ROUND(E165*U165,2)</f>
        <v>0.52</v>
      </c>
      <c r="W165" s="221"/>
      <c r="X165" s="221" t="s">
        <v>204</v>
      </c>
      <c r="Y165" s="212"/>
      <c r="Z165" s="212"/>
      <c r="AA165" s="212"/>
      <c r="AB165" s="212"/>
      <c r="AC165" s="212"/>
      <c r="AD165" s="212"/>
      <c r="AE165" s="212"/>
      <c r="AF165" s="212"/>
      <c r="AG165" s="212" t="s">
        <v>205</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5">
      <c r="A166" s="219"/>
      <c r="B166" s="220"/>
      <c r="C166" s="249" t="s">
        <v>391</v>
      </c>
      <c r="D166" s="247"/>
      <c r="E166" s="247"/>
      <c r="F166" s="247"/>
      <c r="G166" s="247"/>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207</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19"/>
      <c r="B167" s="220"/>
      <c r="C167" s="250" t="s">
        <v>392</v>
      </c>
      <c r="D167" s="245"/>
      <c r="E167" s="246">
        <v>2</v>
      </c>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209</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19"/>
      <c r="B168" s="220"/>
      <c r="C168" s="250" t="s">
        <v>393</v>
      </c>
      <c r="D168" s="245"/>
      <c r="E168" s="246">
        <v>1</v>
      </c>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209</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29">
        <v>50</v>
      </c>
      <c r="B169" s="230" t="s">
        <v>394</v>
      </c>
      <c r="C169" s="240" t="s">
        <v>395</v>
      </c>
      <c r="D169" s="231" t="s">
        <v>323</v>
      </c>
      <c r="E169" s="232">
        <v>3</v>
      </c>
      <c r="F169" s="233"/>
      <c r="G169" s="234">
        <f>ROUND(E169*F169,2)</f>
        <v>0</v>
      </c>
      <c r="H169" s="233"/>
      <c r="I169" s="234">
        <f>ROUND(E169*H169,2)</f>
        <v>0</v>
      </c>
      <c r="J169" s="233"/>
      <c r="K169" s="234">
        <f>ROUND(E169*J169,2)</f>
        <v>0</v>
      </c>
      <c r="L169" s="234">
        <v>21</v>
      </c>
      <c r="M169" s="234">
        <f>G169*(1+L169/100)</f>
        <v>0</v>
      </c>
      <c r="N169" s="234">
        <v>0</v>
      </c>
      <c r="O169" s="234">
        <f>ROUND(E169*N169,2)</f>
        <v>0</v>
      </c>
      <c r="P169" s="234">
        <v>0</v>
      </c>
      <c r="Q169" s="234">
        <f>ROUND(E169*P169,2)</f>
        <v>0</v>
      </c>
      <c r="R169" s="234" t="s">
        <v>231</v>
      </c>
      <c r="S169" s="234" t="s">
        <v>187</v>
      </c>
      <c r="T169" s="235" t="s">
        <v>203</v>
      </c>
      <c r="U169" s="221">
        <v>0.25</v>
      </c>
      <c r="V169" s="221">
        <f>ROUND(E169*U169,2)</f>
        <v>0.75</v>
      </c>
      <c r="W169" s="221"/>
      <c r="X169" s="221" t="s">
        <v>204</v>
      </c>
      <c r="Y169" s="212"/>
      <c r="Z169" s="212"/>
      <c r="AA169" s="212"/>
      <c r="AB169" s="212"/>
      <c r="AC169" s="212"/>
      <c r="AD169" s="212"/>
      <c r="AE169" s="212"/>
      <c r="AF169" s="212"/>
      <c r="AG169" s="212" t="s">
        <v>205</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5">
      <c r="A170" s="219"/>
      <c r="B170" s="220"/>
      <c r="C170" s="249" t="s">
        <v>391</v>
      </c>
      <c r="D170" s="247"/>
      <c r="E170" s="247"/>
      <c r="F170" s="247"/>
      <c r="G170" s="247"/>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207</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19"/>
      <c r="B171" s="220"/>
      <c r="C171" s="250" t="s">
        <v>396</v>
      </c>
      <c r="D171" s="245"/>
      <c r="E171" s="246">
        <v>3</v>
      </c>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209</v>
      </c>
      <c r="AH171" s="212">
        <v>5</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29">
        <v>51</v>
      </c>
      <c r="B172" s="230" t="s">
        <v>397</v>
      </c>
      <c r="C172" s="240" t="s">
        <v>398</v>
      </c>
      <c r="D172" s="231" t="s">
        <v>323</v>
      </c>
      <c r="E172" s="232">
        <v>5</v>
      </c>
      <c r="F172" s="233"/>
      <c r="G172" s="234">
        <f>ROUND(E172*F172,2)</f>
        <v>0</v>
      </c>
      <c r="H172" s="233"/>
      <c r="I172" s="234">
        <f>ROUND(E172*H172,2)</f>
        <v>0</v>
      </c>
      <c r="J172" s="233"/>
      <c r="K172" s="234">
        <f>ROUND(E172*J172,2)</f>
        <v>0</v>
      </c>
      <c r="L172" s="234">
        <v>21</v>
      </c>
      <c r="M172" s="234">
        <f>G172*(1+L172/100)</f>
        <v>0</v>
      </c>
      <c r="N172" s="234">
        <v>0.25080000000000002</v>
      </c>
      <c r="O172" s="234">
        <f>ROUND(E172*N172,2)</f>
        <v>1.25</v>
      </c>
      <c r="P172" s="234">
        <v>0</v>
      </c>
      <c r="Q172" s="234">
        <f>ROUND(E172*P172,2)</f>
        <v>0</v>
      </c>
      <c r="R172" s="234" t="s">
        <v>231</v>
      </c>
      <c r="S172" s="234" t="s">
        <v>187</v>
      </c>
      <c r="T172" s="235" t="s">
        <v>203</v>
      </c>
      <c r="U172" s="221">
        <v>0.81799999999999995</v>
      </c>
      <c r="V172" s="221">
        <f>ROUND(E172*U172,2)</f>
        <v>4.09</v>
      </c>
      <c r="W172" s="221"/>
      <c r="X172" s="221" t="s">
        <v>204</v>
      </c>
      <c r="Y172" s="212"/>
      <c r="Z172" s="212"/>
      <c r="AA172" s="212"/>
      <c r="AB172" s="212"/>
      <c r="AC172" s="212"/>
      <c r="AD172" s="212"/>
      <c r="AE172" s="212"/>
      <c r="AF172" s="212"/>
      <c r="AG172" s="212" t="s">
        <v>205</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5">
      <c r="A173" s="219"/>
      <c r="B173" s="220"/>
      <c r="C173" s="250" t="s">
        <v>392</v>
      </c>
      <c r="D173" s="245"/>
      <c r="E173" s="246">
        <v>2</v>
      </c>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209</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5">
      <c r="A174" s="219"/>
      <c r="B174" s="220"/>
      <c r="C174" s="250" t="s">
        <v>399</v>
      </c>
      <c r="D174" s="245"/>
      <c r="E174" s="246">
        <v>3</v>
      </c>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209</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5">
      <c r="A175" s="229">
        <v>52</v>
      </c>
      <c r="B175" s="230" t="s">
        <v>400</v>
      </c>
      <c r="C175" s="240" t="s">
        <v>401</v>
      </c>
      <c r="D175" s="231" t="s">
        <v>323</v>
      </c>
      <c r="E175" s="232">
        <v>3</v>
      </c>
      <c r="F175" s="233"/>
      <c r="G175" s="234">
        <f>ROUND(E175*F175,2)</f>
        <v>0</v>
      </c>
      <c r="H175" s="233"/>
      <c r="I175" s="234">
        <f>ROUND(E175*H175,2)</f>
        <v>0</v>
      </c>
      <c r="J175" s="233"/>
      <c r="K175" s="234">
        <f>ROUND(E175*J175,2)</f>
        <v>0</v>
      </c>
      <c r="L175" s="234">
        <v>21</v>
      </c>
      <c r="M175" s="234">
        <f>G175*(1+L175/100)</f>
        <v>0</v>
      </c>
      <c r="N175" s="234">
        <v>5.4999999999999997E-3</v>
      </c>
      <c r="O175" s="234">
        <f>ROUND(E175*N175,2)</f>
        <v>0.02</v>
      </c>
      <c r="P175" s="234">
        <v>0</v>
      </c>
      <c r="Q175" s="234">
        <f>ROUND(E175*P175,2)</f>
        <v>0</v>
      </c>
      <c r="R175" s="234" t="s">
        <v>302</v>
      </c>
      <c r="S175" s="234" t="s">
        <v>187</v>
      </c>
      <c r="T175" s="235" t="s">
        <v>203</v>
      </c>
      <c r="U175" s="221">
        <v>0</v>
      </c>
      <c r="V175" s="221">
        <f>ROUND(E175*U175,2)</f>
        <v>0</v>
      </c>
      <c r="W175" s="221"/>
      <c r="X175" s="221" t="s">
        <v>303</v>
      </c>
      <c r="Y175" s="212"/>
      <c r="Z175" s="212"/>
      <c r="AA175" s="212"/>
      <c r="AB175" s="212"/>
      <c r="AC175" s="212"/>
      <c r="AD175" s="212"/>
      <c r="AE175" s="212"/>
      <c r="AF175" s="212"/>
      <c r="AG175" s="212" t="s">
        <v>304</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5">
      <c r="A176" s="219"/>
      <c r="B176" s="220"/>
      <c r="C176" s="250" t="s">
        <v>399</v>
      </c>
      <c r="D176" s="245"/>
      <c r="E176" s="246">
        <v>3</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209</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5">
      <c r="A177" s="229">
        <v>53</v>
      </c>
      <c r="B177" s="230" t="s">
        <v>402</v>
      </c>
      <c r="C177" s="240" t="s">
        <v>403</v>
      </c>
      <c r="D177" s="231" t="s">
        <v>323</v>
      </c>
      <c r="E177" s="232">
        <v>5</v>
      </c>
      <c r="F177" s="233"/>
      <c r="G177" s="234">
        <f>ROUND(E177*F177,2)</f>
        <v>0</v>
      </c>
      <c r="H177" s="233"/>
      <c r="I177" s="234">
        <f>ROUND(E177*H177,2)</f>
        <v>0</v>
      </c>
      <c r="J177" s="233"/>
      <c r="K177" s="234">
        <f>ROUND(E177*J177,2)</f>
        <v>0</v>
      </c>
      <c r="L177" s="234">
        <v>21</v>
      </c>
      <c r="M177" s="234">
        <f>G177*(1+L177/100)</f>
        <v>0</v>
      </c>
      <c r="N177" s="234">
        <v>0</v>
      </c>
      <c r="O177" s="234">
        <f>ROUND(E177*N177,2)</f>
        <v>0</v>
      </c>
      <c r="P177" s="234">
        <v>0</v>
      </c>
      <c r="Q177" s="234">
        <f>ROUND(E177*P177,2)</f>
        <v>0</v>
      </c>
      <c r="R177" s="234" t="s">
        <v>231</v>
      </c>
      <c r="S177" s="234" t="s">
        <v>187</v>
      </c>
      <c r="T177" s="235" t="s">
        <v>203</v>
      </c>
      <c r="U177" s="221">
        <v>0.2</v>
      </c>
      <c r="V177" s="221">
        <f>ROUND(E177*U177,2)</f>
        <v>1</v>
      </c>
      <c r="W177" s="221"/>
      <c r="X177" s="221" t="s">
        <v>204</v>
      </c>
      <c r="Y177" s="212"/>
      <c r="Z177" s="212"/>
      <c r="AA177" s="212"/>
      <c r="AB177" s="212"/>
      <c r="AC177" s="212"/>
      <c r="AD177" s="212"/>
      <c r="AE177" s="212"/>
      <c r="AF177" s="212"/>
      <c r="AG177" s="212" t="s">
        <v>205</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5">
      <c r="A178" s="219"/>
      <c r="B178" s="220"/>
      <c r="C178" s="250" t="s">
        <v>404</v>
      </c>
      <c r="D178" s="245"/>
      <c r="E178" s="246">
        <v>5</v>
      </c>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209</v>
      </c>
      <c r="AH178" s="212">
        <v>5</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0.399999999999999" outlineLevel="1" x14ac:dyDescent="0.25">
      <c r="A179" s="229">
        <v>54</v>
      </c>
      <c r="B179" s="230" t="s">
        <v>405</v>
      </c>
      <c r="C179" s="240" t="s">
        <v>406</v>
      </c>
      <c r="D179" s="231" t="s">
        <v>323</v>
      </c>
      <c r="E179" s="232">
        <v>2</v>
      </c>
      <c r="F179" s="233"/>
      <c r="G179" s="234">
        <f>ROUND(E179*F179,2)</f>
        <v>0</v>
      </c>
      <c r="H179" s="233"/>
      <c r="I179" s="234">
        <f>ROUND(E179*H179,2)</f>
        <v>0</v>
      </c>
      <c r="J179" s="233"/>
      <c r="K179" s="234">
        <f>ROUND(E179*J179,2)</f>
        <v>0</v>
      </c>
      <c r="L179" s="234">
        <v>21</v>
      </c>
      <c r="M179" s="234">
        <f>G179*(1+L179/100)</f>
        <v>0</v>
      </c>
      <c r="N179" s="234">
        <v>5.1000000000000004E-3</v>
      </c>
      <c r="O179" s="234">
        <f>ROUND(E179*N179,2)</f>
        <v>0.01</v>
      </c>
      <c r="P179" s="234">
        <v>0</v>
      </c>
      <c r="Q179" s="234">
        <f>ROUND(E179*P179,2)</f>
        <v>0</v>
      </c>
      <c r="R179" s="234" t="s">
        <v>302</v>
      </c>
      <c r="S179" s="234" t="s">
        <v>187</v>
      </c>
      <c r="T179" s="235" t="s">
        <v>203</v>
      </c>
      <c r="U179" s="221">
        <v>0</v>
      </c>
      <c r="V179" s="221">
        <f>ROUND(E179*U179,2)</f>
        <v>0</v>
      </c>
      <c r="W179" s="221"/>
      <c r="X179" s="221" t="s">
        <v>303</v>
      </c>
      <c r="Y179" s="212"/>
      <c r="Z179" s="212"/>
      <c r="AA179" s="212"/>
      <c r="AB179" s="212"/>
      <c r="AC179" s="212"/>
      <c r="AD179" s="212"/>
      <c r="AE179" s="212"/>
      <c r="AF179" s="212"/>
      <c r="AG179" s="212" t="s">
        <v>304</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5">
      <c r="A180" s="219"/>
      <c r="B180" s="220"/>
      <c r="C180" s="250" t="s">
        <v>407</v>
      </c>
      <c r="D180" s="245"/>
      <c r="E180" s="246">
        <v>2</v>
      </c>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209</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ht="20.399999999999999" outlineLevel="1" x14ac:dyDescent="0.25">
      <c r="A181" s="229">
        <v>55</v>
      </c>
      <c r="B181" s="230" t="s">
        <v>408</v>
      </c>
      <c r="C181" s="240" t="s">
        <v>409</v>
      </c>
      <c r="D181" s="231" t="s">
        <v>323</v>
      </c>
      <c r="E181" s="232">
        <v>1</v>
      </c>
      <c r="F181" s="233"/>
      <c r="G181" s="234">
        <f>ROUND(E181*F181,2)</f>
        <v>0</v>
      </c>
      <c r="H181" s="233"/>
      <c r="I181" s="234">
        <f>ROUND(E181*H181,2)</f>
        <v>0</v>
      </c>
      <c r="J181" s="233"/>
      <c r="K181" s="234">
        <f>ROUND(E181*J181,2)</f>
        <v>0</v>
      </c>
      <c r="L181" s="234">
        <v>21</v>
      </c>
      <c r="M181" s="234">
        <f>G181*(1+L181/100)</f>
        <v>0</v>
      </c>
      <c r="N181" s="234">
        <v>1.5100000000000001E-2</v>
      </c>
      <c r="O181" s="234">
        <f>ROUND(E181*N181,2)</f>
        <v>0.02</v>
      </c>
      <c r="P181" s="234">
        <v>0</v>
      </c>
      <c r="Q181" s="234">
        <f>ROUND(E181*P181,2)</f>
        <v>0</v>
      </c>
      <c r="R181" s="234" t="s">
        <v>302</v>
      </c>
      <c r="S181" s="234" t="s">
        <v>187</v>
      </c>
      <c r="T181" s="235" t="s">
        <v>203</v>
      </c>
      <c r="U181" s="221">
        <v>0</v>
      </c>
      <c r="V181" s="221">
        <f>ROUND(E181*U181,2)</f>
        <v>0</v>
      </c>
      <c r="W181" s="221"/>
      <c r="X181" s="221" t="s">
        <v>303</v>
      </c>
      <c r="Y181" s="212"/>
      <c r="Z181" s="212"/>
      <c r="AA181" s="212"/>
      <c r="AB181" s="212"/>
      <c r="AC181" s="212"/>
      <c r="AD181" s="212"/>
      <c r="AE181" s="212"/>
      <c r="AF181" s="212"/>
      <c r="AG181" s="212" t="s">
        <v>304</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19"/>
      <c r="B182" s="220"/>
      <c r="C182" s="250" t="s">
        <v>410</v>
      </c>
      <c r="D182" s="245"/>
      <c r="E182" s="246">
        <v>1</v>
      </c>
      <c r="F182" s="221"/>
      <c r="G182" s="22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209</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29">
        <v>56</v>
      </c>
      <c r="B183" s="230" t="s">
        <v>411</v>
      </c>
      <c r="C183" s="240" t="s">
        <v>412</v>
      </c>
      <c r="D183" s="231" t="s">
        <v>221</v>
      </c>
      <c r="E183" s="232">
        <v>1.2E-2</v>
      </c>
      <c r="F183" s="233"/>
      <c r="G183" s="234">
        <f>ROUND(E183*F183,2)</f>
        <v>0</v>
      </c>
      <c r="H183" s="233"/>
      <c r="I183" s="234">
        <f>ROUND(E183*H183,2)</f>
        <v>0</v>
      </c>
      <c r="J183" s="233"/>
      <c r="K183" s="234">
        <f>ROUND(E183*J183,2)</f>
        <v>0</v>
      </c>
      <c r="L183" s="234">
        <v>21</v>
      </c>
      <c r="M183" s="234">
        <f>G183*(1+L183/100)</f>
        <v>0</v>
      </c>
      <c r="N183" s="234">
        <v>0</v>
      </c>
      <c r="O183" s="234">
        <f>ROUND(E183*N183,2)</f>
        <v>0</v>
      </c>
      <c r="P183" s="234">
        <v>0</v>
      </c>
      <c r="Q183" s="234">
        <f>ROUND(E183*P183,2)</f>
        <v>0</v>
      </c>
      <c r="R183" s="234" t="s">
        <v>249</v>
      </c>
      <c r="S183" s="234" t="s">
        <v>187</v>
      </c>
      <c r="T183" s="235" t="s">
        <v>203</v>
      </c>
      <c r="U183" s="221">
        <v>0.49</v>
      </c>
      <c r="V183" s="221">
        <f>ROUND(E183*U183,2)</f>
        <v>0.01</v>
      </c>
      <c r="W183" s="221"/>
      <c r="X183" s="221" t="s">
        <v>239</v>
      </c>
      <c r="Y183" s="212"/>
      <c r="Z183" s="212"/>
      <c r="AA183" s="212"/>
      <c r="AB183" s="212"/>
      <c r="AC183" s="212"/>
      <c r="AD183" s="212"/>
      <c r="AE183" s="212"/>
      <c r="AF183" s="212"/>
      <c r="AG183" s="212" t="s">
        <v>240</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5">
      <c r="A184" s="219"/>
      <c r="B184" s="220"/>
      <c r="C184" s="241" t="s">
        <v>413</v>
      </c>
      <c r="D184" s="236"/>
      <c r="E184" s="236"/>
      <c r="F184" s="236"/>
      <c r="G184" s="236"/>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192</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5">
      <c r="A185" s="219"/>
      <c r="B185" s="220"/>
      <c r="C185" s="250" t="s">
        <v>241</v>
      </c>
      <c r="D185" s="245"/>
      <c r="E185" s="246"/>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209</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19"/>
      <c r="B186" s="220"/>
      <c r="C186" s="250" t="s">
        <v>414</v>
      </c>
      <c r="D186" s="245"/>
      <c r="E186" s="246"/>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209</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5">
      <c r="A187" s="219"/>
      <c r="B187" s="220"/>
      <c r="C187" s="250" t="s">
        <v>415</v>
      </c>
      <c r="D187" s="245"/>
      <c r="E187" s="246">
        <v>1.2E-2</v>
      </c>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209</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5">
      <c r="A188" s="229">
        <v>57</v>
      </c>
      <c r="B188" s="230" t="s">
        <v>416</v>
      </c>
      <c r="C188" s="240" t="s">
        <v>417</v>
      </c>
      <c r="D188" s="231" t="s">
        <v>221</v>
      </c>
      <c r="E188" s="232">
        <v>0.108</v>
      </c>
      <c r="F188" s="233"/>
      <c r="G188" s="234">
        <f>ROUND(E188*F188,2)</f>
        <v>0</v>
      </c>
      <c r="H188" s="233"/>
      <c r="I188" s="234">
        <f>ROUND(E188*H188,2)</f>
        <v>0</v>
      </c>
      <c r="J188" s="233"/>
      <c r="K188" s="234">
        <f>ROUND(E188*J188,2)</f>
        <v>0</v>
      </c>
      <c r="L188" s="234">
        <v>21</v>
      </c>
      <c r="M188" s="234">
        <f>G188*(1+L188/100)</f>
        <v>0</v>
      </c>
      <c r="N188" s="234">
        <v>0</v>
      </c>
      <c r="O188" s="234">
        <f>ROUND(E188*N188,2)</f>
        <v>0</v>
      </c>
      <c r="P188" s="234">
        <v>0</v>
      </c>
      <c r="Q188" s="234">
        <f>ROUND(E188*P188,2)</f>
        <v>0</v>
      </c>
      <c r="R188" s="234" t="s">
        <v>249</v>
      </c>
      <c r="S188" s="234" t="s">
        <v>187</v>
      </c>
      <c r="T188" s="235" t="s">
        <v>203</v>
      </c>
      <c r="U188" s="221">
        <v>0</v>
      </c>
      <c r="V188" s="221">
        <f>ROUND(E188*U188,2)</f>
        <v>0</v>
      </c>
      <c r="W188" s="221"/>
      <c r="X188" s="221" t="s">
        <v>239</v>
      </c>
      <c r="Y188" s="212"/>
      <c r="Z188" s="212"/>
      <c r="AA188" s="212"/>
      <c r="AB188" s="212"/>
      <c r="AC188" s="212"/>
      <c r="AD188" s="212"/>
      <c r="AE188" s="212"/>
      <c r="AF188" s="212"/>
      <c r="AG188" s="212" t="s">
        <v>240</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5">
      <c r="A189" s="219"/>
      <c r="B189" s="220"/>
      <c r="C189" s="250" t="s">
        <v>241</v>
      </c>
      <c r="D189" s="245"/>
      <c r="E189" s="246"/>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209</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5">
      <c r="A190" s="219"/>
      <c r="B190" s="220"/>
      <c r="C190" s="250" t="s">
        <v>414</v>
      </c>
      <c r="D190" s="245"/>
      <c r="E190" s="246"/>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209</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5">
      <c r="A191" s="219"/>
      <c r="B191" s="220"/>
      <c r="C191" s="250" t="s">
        <v>418</v>
      </c>
      <c r="D191" s="245"/>
      <c r="E191" s="246">
        <v>0.108</v>
      </c>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209</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5">
      <c r="A192" s="229">
        <v>58</v>
      </c>
      <c r="B192" s="230" t="s">
        <v>419</v>
      </c>
      <c r="C192" s="240" t="s">
        <v>420</v>
      </c>
      <c r="D192" s="231" t="s">
        <v>221</v>
      </c>
      <c r="E192" s="232">
        <v>1.2E-2</v>
      </c>
      <c r="F192" s="233"/>
      <c r="G192" s="234">
        <f>ROUND(E192*F192,2)</f>
        <v>0</v>
      </c>
      <c r="H192" s="233"/>
      <c r="I192" s="234">
        <f>ROUND(E192*H192,2)</f>
        <v>0</v>
      </c>
      <c r="J192" s="233"/>
      <c r="K192" s="234">
        <f>ROUND(E192*J192,2)</f>
        <v>0</v>
      </c>
      <c r="L192" s="234">
        <v>21</v>
      </c>
      <c r="M192" s="234">
        <f>G192*(1+L192/100)</f>
        <v>0</v>
      </c>
      <c r="N192" s="234">
        <v>0</v>
      </c>
      <c r="O192" s="234">
        <f>ROUND(E192*N192,2)</f>
        <v>0</v>
      </c>
      <c r="P192" s="234">
        <v>0</v>
      </c>
      <c r="Q192" s="234">
        <f>ROUND(E192*P192,2)</f>
        <v>0</v>
      </c>
      <c r="R192" s="234" t="s">
        <v>249</v>
      </c>
      <c r="S192" s="234" t="s">
        <v>187</v>
      </c>
      <c r="T192" s="235" t="s">
        <v>203</v>
      </c>
      <c r="U192" s="221">
        <v>0.94199999999999995</v>
      </c>
      <c r="V192" s="221">
        <f>ROUND(E192*U192,2)</f>
        <v>0.01</v>
      </c>
      <c r="W192" s="221"/>
      <c r="X192" s="221" t="s">
        <v>239</v>
      </c>
      <c r="Y192" s="212"/>
      <c r="Z192" s="212"/>
      <c r="AA192" s="212"/>
      <c r="AB192" s="212"/>
      <c r="AC192" s="212"/>
      <c r="AD192" s="212"/>
      <c r="AE192" s="212"/>
      <c r="AF192" s="212"/>
      <c r="AG192" s="212" t="s">
        <v>240</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5">
      <c r="A193" s="219"/>
      <c r="B193" s="220"/>
      <c r="C193" s="250" t="s">
        <v>241</v>
      </c>
      <c r="D193" s="245"/>
      <c r="E193" s="246"/>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209</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5">
      <c r="A194" s="219"/>
      <c r="B194" s="220"/>
      <c r="C194" s="250" t="s">
        <v>414</v>
      </c>
      <c r="D194" s="245"/>
      <c r="E194" s="246"/>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209</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5">
      <c r="A195" s="219"/>
      <c r="B195" s="220"/>
      <c r="C195" s="250" t="s">
        <v>415</v>
      </c>
      <c r="D195" s="245"/>
      <c r="E195" s="246">
        <v>1.2E-2</v>
      </c>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209</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5">
      <c r="A196" s="229">
        <v>59</v>
      </c>
      <c r="B196" s="230" t="s">
        <v>272</v>
      </c>
      <c r="C196" s="240" t="s">
        <v>273</v>
      </c>
      <c r="D196" s="231" t="s">
        <v>221</v>
      </c>
      <c r="E196" s="232">
        <v>1.2E-2</v>
      </c>
      <c r="F196" s="233"/>
      <c r="G196" s="234">
        <f>ROUND(E196*F196,2)</f>
        <v>0</v>
      </c>
      <c r="H196" s="233"/>
      <c r="I196" s="234">
        <f>ROUND(E196*H196,2)</f>
        <v>0</v>
      </c>
      <c r="J196" s="233"/>
      <c r="K196" s="234">
        <f>ROUND(E196*J196,2)</f>
        <v>0</v>
      </c>
      <c r="L196" s="234">
        <v>21</v>
      </c>
      <c r="M196" s="234">
        <f>G196*(1+L196/100)</f>
        <v>0</v>
      </c>
      <c r="N196" s="234">
        <v>0</v>
      </c>
      <c r="O196" s="234">
        <f>ROUND(E196*N196,2)</f>
        <v>0</v>
      </c>
      <c r="P196" s="234">
        <v>0</v>
      </c>
      <c r="Q196" s="234">
        <f>ROUND(E196*P196,2)</f>
        <v>0</v>
      </c>
      <c r="R196" s="234" t="s">
        <v>249</v>
      </c>
      <c r="S196" s="234" t="s">
        <v>187</v>
      </c>
      <c r="T196" s="235" t="s">
        <v>203</v>
      </c>
      <c r="U196" s="221">
        <v>0</v>
      </c>
      <c r="V196" s="221">
        <f>ROUND(E196*U196,2)</f>
        <v>0</v>
      </c>
      <c r="W196" s="221"/>
      <c r="X196" s="221" t="s">
        <v>239</v>
      </c>
      <c r="Y196" s="212"/>
      <c r="Z196" s="212"/>
      <c r="AA196" s="212"/>
      <c r="AB196" s="212"/>
      <c r="AC196" s="212"/>
      <c r="AD196" s="212"/>
      <c r="AE196" s="212"/>
      <c r="AF196" s="212"/>
      <c r="AG196" s="212" t="s">
        <v>240</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5">
      <c r="A197" s="219"/>
      <c r="B197" s="220"/>
      <c r="C197" s="250" t="s">
        <v>241</v>
      </c>
      <c r="D197" s="245"/>
      <c r="E197" s="246"/>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209</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5">
      <c r="A198" s="219"/>
      <c r="B198" s="220"/>
      <c r="C198" s="250" t="s">
        <v>414</v>
      </c>
      <c r="D198" s="245"/>
      <c r="E198" s="246"/>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209</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5">
      <c r="A199" s="219"/>
      <c r="B199" s="220"/>
      <c r="C199" s="250" t="s">
        <v>415</v>
      </c>
      <c r="D199" s="245"/>
      <c r="E199" s="246">
        <v>1.2E-2</v>
      </c>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209</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x14ac:dyDescent="0.25">
      <c r="A200" s="223" t="s">
        <v>182</v>
      </c>
      <c r="B200" s="224" t="s">
        <v>144</v>
      </c>
      <c r="C200" s="239" t="s">
        <v>145</v>
      </c>
      <c r="D200" s="225"/>
      <c r="E200" s="226"/>
      <c r="F200" s="227"/>
      <c r="G200" s="227">
        <f>SUMIF(AG201:AG217,"&lt;&gt;NOR",G201:G217)</f>
        <v>0</v>
      </c>
      <c r="H200" s="227"/>
      <c r="I200" s="227">
        <f>SUM(I201:I217)</f>
        <v>0</v>
      </c>
      <c r="J200" s="227"/>
      <c r="K200" s="227">
        <f>SUM(K201:K217)</f>
        <v>0</v>
      </c>
      <c r="L200" s="227"/>
      <c r="M200" s="227">
        <f>SUM(M201:M217)</f>
        <v>0</v>
      </c>
      <c r="N200" s="227"/>
      <c r="O200" s="227">
        <f>SUM(O201:O217)</f>
        <v>0.22000000000000003</v>
      </c>
      <c r="P200" s="227"/>
      <c r="Q200" s="227">
        <f>SUM(Q201:Q217)</f>
        <v>0</v>
      </c>
      <c r="R200" s="227"/>
      <c r="S200" s="227"/>
      <c r="T200" s="228"/>
      <c r="U200" s="222"/>
      <c r="V200" s="222">
        <f>SUM(V201:V217)</f>
        <v>83.97</v>
      </c>
      <c r="W200" s="222"/>
      <c r="X200" s="222"/>
      <c r="AG200" t="s">
        <v>183</v>
      </c>
    </row>
    <row r="201" spans="1:60" outlineLevel="1" x14ac:dyDescent="0.25">
      <c r="A201" s="229">
        <v>60</v>
      </c>
      <c r="B201" s="230" t="s">
        <v>421</v>
      </c>
      <c r="C201" s="240" t="s">
        <v>422</v>
      </c>
      <c r="D201" s="231" t="s">
        <v>256</v>
      </c>
      <c r="E201" s="232">
        <v>330</v>
      </c>
      <c r="F201" s="233"/>
      <c r="G201" s="234">
        <f>ROUND(E201*F201,2)</f>
        <v>0</v>
      </c>
      <c r="H201" s="233"/>
      <c r="I201" s="234">
        <f>ROUND(E201*H201,2)</f>
        <v>0</v>
      </c>
      <c r="J201" s="233"/>
      <c r="K201" s="234">
        <f>ROUND(E201*J201,2)</f>
        <v>0</v>
      </c>
      <c r="L201" s="234">
        <v>21</v>
      </c>
      <c r="M201" s="234">
        <f>G201*(1+L201/100)</f>
        <v>0</v>
      </c>
      <c r="N201" s="234">
        <v>9.0000000000000006E-5</v>
      </c>
      <c r="O201" s="234">
        <f>ROUND(E201*N201,2)</f>
        <v>0.03</v>
      </c>
      <c r="P201" s="234">
        <v>0</v>
      </c>
      <c r="Q201" s="234">
        <f>ROUND(E201*P201,2)</f>
        <v>0</v>
      </c>
      <c r="R201" s="234" t="s">
        <v>231</v>
      </c>
      <c r="S201" s="234" t="s">
        <v>187</v>
      </c>
      <c r="T201" s="235" t="s">
        <v>203</v>
      </c>
      <c r="U201" s="221">
        <v>2.1999999999999999E-2</v>
      </c>
      <c r="V201" s="221">
        <f>ROUND(E201*U201,2)</f>
        <v>7.26</v>
      </c>
      <c r="W201" s="221"/>
      <c r="X201" s="221" t="s">
        <v>204</v>
      </c>
      <c r="Y201" s="212"/>
      <c r="Z201" s="212"/>
      <c r="AA201" s="212"/>
      <c r="AB201" s="212"/>
      <c r="AC201" s="212"/>
      <c r="AD201" s="212"/>
      <c r="AE201" s="212"/>
      <c r="AF201" s="212"/>
      <c r="AG201" s="212" t="s">
        <v>205</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5">
      <c r="A202" s="219"/>
      <c r="B202" s="220"/>
      <c r="C202" s="250" t="s">
        <v>423</v>
      </c>
      <c r="D202" s="245"/>
      <c r="E202" s="246">
        <v>80</v>
      </c>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209</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5">
      <c r="A203" s="219"/>
      <c r="B203" s="220"/>
      <c r="C203" s="250" t="s">
        <v>424</v>
      </c>
      <c r="D203" s="245"/>
      <c r="E203" s="246">
        <v>250</v>
      </c>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209</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5">
      <c r="A204" s="229">
        <v>61</v>
      </c>
      <c r="B204" s="230" t="s">
        <v>425</v>
      </c>
      <c r="C204" s="240" t="s">
        <v>426</v>
      </c>
      <c r="D204" s="231" t="s">
        <v>256</v>
      </c>
      <c r="E204" s="232">
        <v>90</v>
      </c>
      <c r="F204" s="233"/>
      <c r="G204" s="234">
        <f>ROUND(E204*F204,2)</f>
        <v>0</v>
      </c>
      <c r="H204" s="233"/>
      <c r="I204" s="234">
        <f>ROUND(E204*H204,2)</f>
        <v>0</v>
      </c>
      <c r="J204" s="233"/>
      <c r="K204" s="234">
        <f>ROUND(E204*J204,2)</f>
        <v>0</v>
      </c>
      <c r="L204" s="234">
        <v>21</v>
      </c>
      <c r="M204" s="234">
        <f>G204*(1+L204/100)</f>
        <v>0</v>
      </c>
      <c r="N204" s="234">
        <v>1.8000000000000001E-4</v>
      </c>
      <c r="O204" s="234">
        <f>ROUND(E204*N204,2)</f>
        <v>0.02</v>
      </c>
      <c r="P204" s="234">
        <v>0</v>
      </c>
      <c r="Q204" s="234">
        <f>ROUND(E204*P204,2)</f>
        <v>0</v>
      </c>
      <c r="R204" s="234" t="s">
        <v>231</v>
      </c>
      <c r="S204" s="234" t="s">
        <v>187</v>
      </c>
      <c r="T204" s="235" t="s">
        <v>203</v>
      </c>
      <c r="U204" s="221">
        <v>4.2999999999999997E-2</v>
      </c>
      <c r="V204" s="221">
        <f>ROUND(E204*U204,2)</f>
        <v>3.87</v>
      </c>
      <c r="W204" s="221"/>
      <c r="X204" s="221" t="s">
        <v>204</v>
      </c>
      <c r="Y204" s="212"/>
      <c r="Z204" s="212"/>
      <c r="AA204" s="212"/>
      <c r="AB204" s="212"/>
      <c r="AC204" s="212"/>
      <c r="AD204" s="212"/>
      <c r="AE204" s="212"/>
      <c r="AF204" s="212"/>
      <c r="AG204" s="212" t="s">
        <v>205</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5">
      <c r="A205" s="219"/>
      <c r="B205" s="220"/>
      <c r="C205" s="250" t="s">
        <v>427</v>
      </c>
      <c r="D205" s="245"/>
      <c r="E205" s="246">
        <v>90</v>
      </c>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209</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5">
      <c r="A206" s="229">
        <v>62</v>
      </c>
      <c r="B206" s="230" t="s">
        <v>428</v>
      </c>
      <c r="C206" s="240" t="s">
        <v>429</v>
      </c>
      <c r="D206" s="231" t="s">
        <v>256</v>
      </c>
      <c r="E206" s="232">
        <v>420</v>
      </c>
      <c r="F206" s="233"/>
      <c r="G206" s="234">
        <f>ROUND(E206*F206,2)</f>
        <v>0</v>
      </c>
      <c r="H206" s="233"/>
      <c r="I206" s="234">
        <f>ROUND(E206*H206,2)</f>
        <v>0</v>
      </c>
      <c r="J206" s="233"/>
      <c r="K206" s="234">
        <f>ROUND(E206*J206,2)</f>
        <v>0</v>
      </c>
      <c r="L206" s="234">
        <v>21</v>
      </c>
      <c r="M206" s="234">
        <f>G206*(1+L206/100)</f>
        <v>0</v>
      </c>
      <c r="N206" s="234">
        <v>0</v>
      </c>
      <c r="O206" s="234">
        <f>ROUND(E206*N206,2)</f>
        <v>0</v>
      </c>
      <c r="P206" s="234">
        <v>0</v>
      </c>
      <c r="Q206" s="234">
        <f>ROUND(E206*P206,2)</f>
        <v>0</v>
      </c>
      <c r="R206" s="234" t="s">
        <v>231</v>
      </c>
      <c r="S206" s="234" t="s">
        <v>187</v>
      </c>
      <c r="T206" s="235" t="s">
        <v>203</v>
      </c>
      <c r="U206" s="221">
        <v>1.2E-2</v>
      </c>
      <c r="V206" s="221">
        <f>ROUND(E206*U206,2)</f>
        <v>5.04</v>
      </c>
      <c r="W206" s="221"/>
      <c r="X206" s="221" t="s">
        <v>204</v>
      </c>
      <c r="Y206" s="212"/>
      <c r="Z206" s="212"/>
      <c r="AA206" s="212"/>
      <c r="AB206" s="212"/>
      <c r="AC206" s="212"/>
      <c r="AD206" s="212"/>
      <c r="AE206" s="212"/>
      <c r="AF206" s="212"/>
      <c r="AG206" s="212" t="s">
        <v>205</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5">
      <c r="A207" s="219"/>
      <c r="B207" s="220"/>
      <c r="C207" s="249" t="s">
        <v>430</v>
      </c>
      <c r="D207" s="247"/>
      <c r="E207" s="247"/>
      <c r="F207" s="247"/>
      <c r="G207" s="247"/>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207</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5">
      <c r="A208" s="219"/>
      <c r="B208" s="220"/>
      <c r="C208" s="250" t="s">
        <v>431</v>
      </c>
      <c r="D208" s="245"/>
      <c r="E208" s="246">
        <v>330</v>
      </c>
      <c r="F208" s="221"/>
      <c r="G208" s="221"/>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209</v>
      </c>
      <c r="AH208" s="212">
        <v>5</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5">
      <c r="A209" s="219"/>
      <c r="B209" s="220"/>
      <c r="C209" s="250" t="s">
        <v>432</v>
      </c>
      <c r="D209" s="245"/>
      <c r="E209" s="246">
        <v>90</v>
      </c>
      <c r="F209" s="221"/>
      <c r="G209" s="221"/>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209</v>
      </c>
      <c r="AH209" s="212">
        <v>5</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ht="20.399999999999999" outlineLevel="1" x14ac:dyDescent="0.25">
      <c r="A210" s="229">
        <v>63</v>
      </c>
      <c r="B210" s="230" t="s">
        <v>433</v>
      </c>
      <c r="C210" s="240" t="s">
        <v>434</v>
      </c>
      <c r="D210" s="231" t="s">
        <v>225</v>
      </c>
      <c r="E210" s="232">
        <v>218</v>
      </c>
      <c r="F210" s="233"/>
      <c r="G210" s="234">
        <f>ROUND(E210*F210,2)</f>
        <v>0</v>
      </c>
      <c r="H210" s="233"/>
      <c r="I210" s="234">
        <f>ROUND(E210*H210,2)</f>
        <v>0</v>
      </c>
      <c r="J210" s="233"/>
      <c r="K210" s="234">
        <f>ROUND(E210*J210,2)</f>
        <v>0</v>
      </c>
      <c r="L210" s="234">
        <v>21</v>
      </c>
      <c r="M210" s="234">
        <f>G210*(1+L210/100)</f>
        <v>0</v>
      </c>
      <c r="N210" s="234">
        <v>7.6000000000000004E-4</v>
      </c>
      <c r="O210" s="234">
        <f>ROUND(E210*N210,2)</f>
        <v>0.17</v>
      </c>
      <c r="P210" s="234">
        <v>0</v>
      </c>
      <c r="Q210" s="234">
        <f>ROUND(E210*P210,2)</f>
        <v>0</v>
      </c>
      <c r="R210" s="234" t="s">
        <v>231</v>
      </c>
      <c r="S210" s="234" t="s">
        <v>187</v>
      </c>
      <c r="T210" s="235" t="s">
        <v>203</v>
      </c>
      <c r="U210" s="221">
        <v>0.311</v>
      </c>
      <c r="V210" s="221">
        <f>ROUND(E210*U210,2)</f>
        <v>67.8</v>
      </c>
      <c r="W210" s="221"/>
      <c r="X210" s="221" t="s">
        <v>204</v>
      </c>
      <c r="Y210" s="212"/>
      <c r="Z210" s="212"/>
      <c r="AA210" s="212"/>
      <c r="AB210" s="212"/>
      <c r="AC210" s="212"/>
      <c r="AD210" s="212"/>
      <c r="AE210" s="212"/>
      <c r="AF210" s="212"/>
      <c r="AG210" s="212" t="s">
        <v>205</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5">
      <c r="A211" s="219"/>
      <c r="B211" s="220"/>
      <c r="C211" s="250" t="s">
        <v>435</v>
      </c>
      <c r="D211" s="245"/>
      <c r="E211" s="246">
        <v>3</v>
      </c>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209</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5">
      <c r="A212" s="219"/>
      <c r="B212" s="220"/>
      <c r="C212" s="250" t="s">
        <v>436</v>
      </c>
      <c r="D212" s="245"/>
      <c r="E212" s="246">
        <v>3</v>
      </c>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209</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5">
      <c r="A213" s="219"/>
      <c r="B213" s="220"/>
      <c r="C213" s="250" t="s">
        <v>437</v>
      </c>
      <c r="D213" s="245"/>
      <c r="E213" s="246">
        <v>12</v>
      </c>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209</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5">
      <c r="A214" s="219"/>
      <c r="B214" s="220"/>
      <c r="C214" s="250" t="s">
        <v>438</v>
      </c>
      <c r="D214" s="245"/>
      <c r="E214" s="246">
        <v>200</v>
      </c>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209</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5">
      <c r="A215" s="229">
        <v>64</v>
      </c>
      <c r="B215" s="230" t="s">
        <v>439</v>
      </c>
      <c r="C215" s="240" t="s">
        <v>440</v>
      </c>
      <c r="D215" s="231" t="s">
        <v>225</v>
      </c>
      <c r="E215" s="232">
        <v>75</v>
      </c>
      <c r="F215" s="233"/>
      <c r="G215" s="234">
        <f>ROUND(E215*F215,2)</f>
        <v>0</v>
      </c>
      <c r="H215" s="233"/>
      <c r="I215" s="234">
        <f>ROUND(E215*H215,2)</f>
        <v>0</v>
      </c>
      <c r="J215" s="233"/>
      <c r="K215" s="234">
        <f>ROUND(E215*J215,2)</f>
        <v>0</v>
      </c>
      <c r="L215" s="234">
        <v>21</v>
      </c>
      <c r="M215" s="234">
        <f>G215*(1+L215/100)</f>
        <v>0</v>
      </c>
      <c r="N215" s="234">
        <v>0</v>
      </c>
      <c r="O215" s="234">
        <f>ROUND(E215*N215,2)</f>
        <v>0</v>
      </c>
      <c r="P215" s="234">
        <v>0</v>
      </c>
      <c r="Q215" s="234">
        <f>ROUND(E215*P215,2)</f>
        <v>0</v>
      </c>
      <c r="R215" s="234"/>
      <c r="S215" s="234" t="s">
        <v>441</v>
      </c>
      <c r="T215" s="235" t="s">
        <v>442</v>
      </c>
      <c r="U215" s="221">
        <v>0</v>
      </c>
      <c r="V215" s="221">
        <f>ROUND(E215*U215,2)</f>
        <v>0</v>
      </c>
      <c r="W215" s="221"/>
      <c r="X215" s="221" t="s">
        <v>443</v>
      </c>
      <c r="Y215" s="212"/>
      <c r="Z215" s="212"/>
      <c r="AA215" s="212"/>
      <c r="AB215" s="212"/>
      <c r="AC215" s="212"/>
      <c r="AD215" s="212"/>
      <c r="AE215" s="212"/>
      <c r="AF215" s="212"/>
      <c r="AG215" s="212" t="s">
        <v>444</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5">
      <c r="A216" s="219"/>
      <c r="B216" s="220"/>
      <c r="C216" s="241" t="s">
        <v>445</v>
      </c>
      <c r="D216" s="236"/>
      <c r="E216" s="236"/>
      <c r="F216" s="236"/>
      <c r="G216" s="236"/>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192</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5">
      <c r="A217" s="219"/>
      <c r="B217" s="220"/>
      <c r="C217" s="250" t="s">
        <v>446</v>
      </c>
      <c r="D217" s="245"/>
      <c r="E217" s="246">
        <v>75</v>
      </c>
      <c r="F217" s="221"/>
      <c r="G217" s="221"/>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209</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x14ac:dyDescent="0.25">
      <c r="A218" s="223" t="s">
        <v>182</v>
      </c>
      <c r="B218" s="224" t="s">
        <v>148</v>
      </c>
      <c r="C218" s="239" t="s">
        <v>149</v>
      </c>
      <c r="D218" s="225"/>
      <c r="E218" s="226"/>
      <c r="F218" s="227"/>
      <c r="G218" s="227">
        <f>SUMIF(AG219:AG223,"&lt;&gt;NOR",G219:G223)</f>
        <v>0</v>
      </c>
      <c r="H218" s="227"/>
      <c r="I218" s="227">
        <f>SUM(I219:I223)</f>
        <v>0</v>
      </c>
      <c r="J218" s="227"/>
      <c r="K218" s="227">
        <f>SUM(K219:K223)</f>
        <v>0</v>
      </c>
      <c r="L218" s="227"/>
      <c r="M218" s="227">
        <f>SUM(M219:M223)</f>
        <v>0</v>
      </c>
      <c r="N218" s="227"/>
      <c r="O218" s="227">
        <f>SUM(O219:O223)</f>
        <v>0</v>
      </c>
      <c r="P218" s="227"/>
      <c r="Q218" s="227">
        <f>SUM(Q219:Q223)</f>
        <v>0</v>
      </c>
      <c r="R218" s="227"/>
      <c r="S218" s="227"/>
      <c r="T218" s="228"/>
      <c r="U218" s="222"/>
      <c r="V218" s="222">
        <f>SUM(V219:V223)</f>
        <v>29.19</v>
      </c>
      <c r="W218" s="222"/>
      <c r="X218" s="222"/>
      <c r="AG218" t="s">
        <v>183</v>
      </c>
    </row>
    <row r="219" spans="1:60" outlineLevel="1" x14ac:dyDescent="0.25">
      <c r="A219" s="229">
        <v>65</v>
      </c>
      <c r="B219" s="230" t="s">
        <v>447</v>
      </c>
      <c r="C219" s="240" t="s">
        <v>448</v>
      </c>
      <c r="D219" s="231" t="s">
        <v>221</v>
      </c>
      <c r="E219" s="232">
        <v>74.841309999999993</v>
      </c>
      <c r="F219" s="233"/>
      <c r="G219" s="234">
        <f>ROUND(E219*F219,2)</f>
        <v>0</v>
      </c>
      <c r="H219" s="233"/>
      <c r="I219" s="234">
        <f>ROUND(E219*H219,2)</f>
        <v>0</v>
      </c>
      <c r="J219" s="233"/>
      <c r="K219" s="234">
        <f>ROUND(E219*J219,2)</f>
        <v>0</v>
      </c>
      <c r="L219" s="234">
        <v>21</v>
      </c>
      <c r="M219" s="234">
        <f>G219*(1+L219/100)</f>
        <v>0</v>
      </c>
      <c r="N219" s="234">
        <v>0</v>
      </c>
      <c r="O219" s="234">
        <f>ROUND(E219*N219,2)</f>
        <v>0</v>
      </c>
      <c r="P219" s="234">
        <v>0</v>
      </c>
      <c r="Q219" s="234">
        <f>ROUND(E219*P219,2)</f>
        <v>0</v>
      </c>
      <c r="R219" s="234" t="s">
        <v>231</v>
      </c>
      <c r="S219" s="234" t="s">
        <v>187</v>
      </c>
      <c r="T219" s="235" t="s">
        <v>203</v>
      </c>
      <c r="U219" s="221">
        <v>0.39</v>
      </c>
      <c r="V219" s="221">
        <f>ROUND(E219*U219,2)</f>
        <v>29.19</v>
      </c>
      <c r="W219" s="221"/>
      <c r="X219" s="221" t="s">
        <v>449</v>
      </c>
      <c r="Y219" s="212"/>
      <c r="Z219" s="212"/>
      <c r="AA219" s="212"/>
      <c r="AB219" s="212"/>
      <c r="AC219" s="212"/>
      <c r="AD219" s="212"/>
      <c r="AE219" s="212"/>
      <c r="AF219" s="212"/>
      <c r="AG219" s="212" t="s">
        <v>450</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5">
      <c r="A220" s="219"/>
      <c r="B220" s="220"/>
      <c r="C220" s="249" t="s">
        <v>451</v>
      </c>
      <c r="D220" s="247"/>
      <c r="E220" s="247"/>
      <c r="F220" s="247"/>
      <c r="G220" s="247"/>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207</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5">
      <c r="A221" s="219"/>
      <c r="B221" s="220"/>
      <c r="C221" s="250" t="s">
        <v>452</v>
      </c>
      <c r="D221" s="245"/>
      <c r="E221" s="246"/>
      <c r="F221" s="221"/>
      <c r="G221" s="221"/>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209</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5">
      <c r="A222" s="219"/>
      <c r="B222" s="220"/>
      <c r="C222" s="250" t="s">
        <v>453</v>
      </c>
      <c r="D222" s="245"/>
      <c r="E222" s="246"/>
      <c r="F222" s="221"/>
      <c r="G222" s="221"/>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209</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5">
      <c r="A223" s="219"/>
      <c r="B223" s="220"/>
      <c r="C223" s="250" t="s">
        <v>454</v>
      </c>
      <c r="D223" s="245"/>
      <c r="E223" s="246">
        <v>74.841309999999993</v>
      </c>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209</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x14ac:dyDescent="0.25">
      <c r="A224" s="3"/>
      <c r="B224" s="4"/>
      <c r="C224" s="242"/>
      <c r="D224" s="6"/>
      <c r="E224" s="3"/>
      <c r="F224" s="3"/>
      <c r="G224" s="3"/>
      <c r="H224" s="3"/>
      <c r="I224" s="3"/>
      <c r="J224" s="3"/>
      <c r="K224" s="3"/>
      <c r="L224" s="3"/>
      <c r="M224" s="3"/>
      <c r="N224" s="3"/>
      <c r="O224" s="3"/>
      <c r="P224" s="3"/>
      <c r="Q224" s="3"/>
      <c r="R224" s="3"/>
      <c r="S224" s="3"/>
      <c r="T224" s="3"/>
      <c r="U224" s="3"/>
      <c r="V224" s="3"/>
      <c r="W224" s="3"/>
      <c r="X224" s="3"/>
      <c r="AE224">
        <v>15</v>
      </c>
      <c r="AF224">
        <v>21</v>
      </c>
      <c r="AG224" t="s">
        <v>169</v>
      </c>
    </row>
    <row r="225" spans="1:33" x14ac:dyDescent="0.25">
      <c r="A225" s="215"/>
      <c r="B225" s="216" t="s">
        <v>29</v>
      </c>
      <c r="C225" s="243"/>
      <c r="D225" s="217"/>
      <c r="E225" s="218"/>
      <c r="F225" s="218"/>
      <c r="G225" s="238">
        <f>G8+G25+G43+G68+G105+G110+G113+G118+G130+G164+G200+G218</f>
        <v>0</v>
      </c>
      <c r="H225" s="3"/>
      <c r="I225" s="3"/>
      <c r="J225" s="3"/>
      <c r="K225" s="3"/>
      <c r="L225" s="3"/>
      <c r="M225" s="3"/>
      <c r="N225" s="3"/>
      <c r="O225" s="3"/>
      <c r="P225" s="3"/>
      <c r="Q225" s="3"/>
      <c r="R225" s="3"/>
      <c r="S225" s="3"/>
      <c r="T225" s="3"/>
      <c r="U225" s="3"/>
      <c r="V225" s="3"/>
      <c r="W225" s="3"/>
      <c r="X225" s="3"/>
      <c r="AE225">
        <f>SUMIF(L7:L223,AE224,G7:G223)</f>
        <v>0</v>
      </c>
      <c r="AF225">
        <f>SUMIF(L7:L223,AF224,G7:G223)</f>
        <v>0</v>
      </c>
      <c r="AG225" t="s">
        <v>196</v>
      </c>
    </row>
    <row r="226" spans="1:33" x14ac:dyDescent="0.25">
      <c r="C226" s="244"/>
      <c r="D226" s="10"/>
      <c r="AG226" t="s">
        <v>197</v>
      </c>
    </row>
    <row r="227" spans="1:33" x14ac:dyDescent="0.25">
      <c r="D227" s="10"/>
    </row>
    <row r="228" spans="1:33" x14ac:dyDescent="0.25">
      <c r="D228" s="10"/>
    </row>
    <row r="229" spans="1:33" x14ac:dyDescent="0.25">
      <c r="D229" s="10"/>
    </row>
    <row r="230" spans="1:33" x14ac:dyDescent="0.25">
      <c r="D230" s="10"/>
    </row>
    <row r="231" spans="1:33" x14ac:dyDescent="0.25">
      <c r="D231" s="10"/>
    </row>
    <row r="232" spans="1:33" x14ac:dyDescent="0.25">
      <c r="D232" s="10"/>
    </row>
    <row r="233" spans="1:33" x14ac:dyDescent="0.25">
      <c r="D233" s="10"/>
    </row>
    <row r="234" spans="1:33" x14ac:dyDescent="0.25">
      <c r="D234" s="10"/>
    </row>
    <row r="235" spans="1:33" x14ac:dyDescent="0.25">
      <c r="D235" s="10"/>
    </row>
    <row r="236" spans="1:33" x14ac:dyDescent="0.25">
      <c r="D236" s="10"/>
    </row>
    <row r="237" spans="1:33" x14ac:dyDescent="0.25">
      <c r="D237" s="10"/>
    </row>
    <row r="238" spans="1:33" x14ac:dyDescent="0.25">
      <c r="D238" s="10"/>
    </row>
    <row r="239" spans="1:33" x14ac:dyDescent="0.25">
      <c r="D239" s="10"/>
    </row>
    <row r="240" spans="1:33"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6gFmWlNasjIeSlraKDIgfvzurz2mFz4nrH+4PiOGjixlxBsgWRzkNz0P+xn4KEcXtpIQxFsUsMSMVWD51cjkw==" saltValue="8171dSw/dU8EhsEeBC7e2A==" spinCount="100000" sheet="1"/>
  <mergeCells count="40">
    <mergeCell ref="C184:G184"/>
    <mergeCell ref="C207:G207"/>
    <mergeCell ref="C216:G216"/>
    <mergeCell ref="C220:G220"/>
    <mergeCell ref="C154:G154"/>
    <mergeCell ref="C155:G155"/>
    <mergeCell ref="C159:G159"/>
    <mergeCell ref="C162:G162"/>
    <mergeCell ref="C166:G166"/>
    <mergeCell ref="C170:G170"/>
    <mergeCell ref="C136:G136"/>
    <mergeCell ref="C137:G137"/>
    <mergeCell ref="C142:G142"/>
    <mergeCell ref="C143:G143"/>
    <mergeCell ref="C148:G148"/>
    <mergeCell ref="C149:G149"/>
    <mergeCell ref="C85:G85"/>
    <mergeCell ref="C88:G88"/>
    <mergeCell ref="C100:G100"/>
    <mergeCell ref="C120:G120"/>
    <mergeCell ref="C132:G132"/>
    <mergeCell ref="C133:G133"/>
    <mergeCell ref="C54:G54"/>
    <mergeCell ref="C70:G70"/>
    <mergeCell ref="C73:G73"/>
    <mergeCell ref="C76:G76"/>
    <mergeCell ref="C79:G79"/>
    <mergeCell ref="C82:G82"/>
    <mergeCell ref="C16:G16"/>
    <mergeCell ref="C22:G22"/>
    <mergeCell ref="C29:G29"/>
    <mergeCell ref="C45:G45"/>
    <mergeCell ref="C48:G48"/>
    <mergeCell ref="C51:G5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C592-9C3B-41D0-A0F0-11333032FEA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198</v>
      </c>
      <c r="B1" s="197"/>
      <c r="C1" s="197"/>
      <c r="D1" s="197"/>
      <c r="E1" s="197"/>
      <c r="F1" s="197"/>
      <c r="G1" s="197"/>
      <c r="AG1" t="s">
        <v>155</v>
      </c>
    </row>
    <row r="2" spans="1:60" ht="25.05" customHeight="1" x14ac:dyDescent="0.25">
      <c r="A2" s="198" t="s">
        <v>7</v>
      </c>
      <c r="B2" s="48" t="s">
        <v>43</v>
      </c>
      <c r="C2" s="201" t="s">
        <v>44</v>
      </c>
      <c r="D2" s="199"/>
      <c r="E2" s="199"/>
      <c r="F2" s="199"/>
      <c r="G2" s="200"/>
      <c r="AG2" t="s">
        <v>156</v>
      </c>
    </row>
    <row r="3" spans="1:60" ht="25.05" customHeight="1" x14ac:dyDescent="0.25">
      <c r="A3" s="198" t="s">
        <v>8</v>
      </c>
      <c r="B3" s="48" t="s">
        <v>62</v>
      </c>
      <c r="C3" s="201" t="s">
        <v>63</v>
      </c>
      <c r="D3" s="199"/>
      <c r="E3" s="199"/>
      <c r="F3" s="199"/>
      <c r="G3" s="200"/>
      <c r="AC3" s="177" t="s">
        <v>156</v>
      </c>
      <c r="AG3" t="s">
        <v>159</v>
      </c>
    </row>
    <row r="4" spans="1:60" ht="25.05" customHeight="1" x14ac:dyDescent="0.25">
      <c r="A4" s="202" t="s">
        <v>9</v>
      </c>
      <c r="B4" s="203" t="s">
        <v>66</v>
      </c>
      <c r="C4" s="204" t="s">
        <v>67</v>
      </c>
      <c r="D4" s="205"/>
      <c r="E4" s="205"/>
      <c r="F4" s="205"/>
      <c r="G4" s="206"/>
      <c r="AG4" t="s">
        <v>160</v>
      </c>
    </row>
    <row r="5" spans="1:60" x14ac:dyDescent="0.25">
      <c r="D5" s="10"/>
    </row>
    <row r="6" spans="1:60" ht="39.6" x14ac:dyDescent="0.25">
      <c r="A6" s="208" t="s">
        <v>161</v>
      </c>
      <c r="B6" s="210" t="s">
        <v>162</v>
      </c>
      <c r="C6" s="210" t="s">
        <v>163</v>
      </c>
      <c r="D6" s="209" t="s">
        <v>164</v>
      </c>
      <c r="E6" s="208" t="s">
        <v>165</v>
      </c>
      <c r="F6" s="207" t="s">
        <v>166</v>
      </c>
      <c r="G6" s="208" t="s">
        <v>29</v>
      </c>
      <c r="H6" s="211" t="s">
        <v>30</v>
      </c>
      <c r="I6" s="211" t="s">
        <v>167</v>
      </c>
      <c r="J6" s="211" t="s">
        <v>31</v>
      </c>
      <c r="K6" s="211" t="s">
        <v>168</v>
      </c>
      <c r="L6" s="211" t="s">
        <v>169</v>
      </c>
      <c r="M6" s="211" t="s">
        <v>170</v>
      </c>
      <c r="N6" s="211" t="s">
        <v>171</v>
      </c>
      <c r="O6" s="211" t="s">
        <v>172</v>
      </c>
      <c r="P6" s="211" t="s">
        <v>173</v>
      </c>
      <c r="Q6" s="211" t="s">
        <v>174</v>
      </c>
      <c r="R6" s="211" t="s">
        <v>175</v>
      </c>
      <c r="S6" s="211" t="s">
        <v>176</v>
      </c>
      <c r="T6" s="211" t="s">
        <v>177</v>
      </c>
      <c r="U6" s="211" t="s">
        <v>178</v>
      </c>
      <c r="V6" s="211" t="s">
        <v>179</v>
      </c>
      <c r="W6" s="211" t="s">
        <v>180</v>
      </c>
      <c r="X6" s="211" t="s">
        <v>181</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3" t="s">
        <v>182</v>
      </c>
      <c r="B8" s="224" t="s">
        <v>122</v>
      </c>
      <c r="C8" s="239" t="s">
        <v>123</v>
      </c>
      <c r="D8" s="225"/>
      <c r="E8" s="226"/>
      <c r="F8" s="227"/>
      <c r="G8" s="227">
        <f>SUMIF(AG9:AG20,"&lt;&gt;NOR",G9:G20)</f>
        <v>0</v>
      </c>
      <c r="H8" s="227"/>
      <c r="I8" s="227">
        <f>SUM(I9:I20)</f>
        <v>0</v>
      </c>
      <c r="J8" s="227"/>
      <c r="K8" s="227">
        <f>SUM(K9:K20)</f>
        <v>0</v>
      </c>
      <c r="L8" s="227"/>
      <c r="M8" s="227">
        <f>SUM(M9:M20)</f>
        <v>0</v>
      </c>
      <c r="N8" s="227"/>
      <c r="O8" s="227">
        <f>SUM(O9:O20)</f>
        <v>0</v>
      </c>
      <c r="P8" s="227"/>
      <c r="Q8" s="227">
        <f>SUM(Q9:Q20)</f>
        <v>0</v>
      </c>
      <c r="R8" s="227"/>
      <c r="S8" s="227"/>
      <c r="T8" s="228"/>
      <c r="U8" s="222"/>
      <c r="V8" s="222">
        <f>SUM(V9:V20)</f>
        <v>14.92</v>
      </c>
      <c r="W8" s="222"/>
      <c r="X8" s="222"/>
      <c r="AG8" t="s">
        <v>183</v>
      </c>
    </row>
    <row r="9" spans="1:60" outlineLevel="1" x14ac:dyDescent="0.25">
      <c r="A9" s="229">
        <v>1</v>
      </c>
      <c r="B9" s="230" t="s">
        <v>199</v>
      </c>
      <c r="C9" s="240" t="s">
        <v>200</v>
      </c>
      <c r="D9" s="231" t="s">
        <v>201</v>
      </c>
      <c r="E9" s="232">
        <v>24</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202</v>
      </c>
      <c r="S9" s="234" t="s">
        <v>187</v>
      </c>
      <c r="T9" s="235" t="s">
        <v>203</v>
      </c>
      <c r="U9" s="221">
        <v>0.26666000000000001</v>
      </c>
      <c r="V9" s="221">
        <f>ROUND(E9*U9,2)</f>
        <v>6.4</v>
      </c>
      <c r="W9" s="221"/>
      <c r="X9" s="221" t="s">
        <v>204</v>
      </c>
      <c r="Y9" s="212"/>
      <c r="Z9" s="212"/>
      <c r="AA9" s="212"/>
      <c r="AB9" s="212"/>
      <c r="AC9" s="212"/>
      <c r="AD9" s="212"/>
      <c r="AE9" s="212"/>
      <c r="AF9" s="212"/>
      <c r="AG9" s="212" t="s">
        <v>205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1" outlineLevel="1" x14ac:dyDescent="0.25">
      <c r="A10" s="219"/>
      <c r="B10" s="220"/>
      <c r="C10" s="249" t="s">
        <v>206</v>
      </c>
      <c r="D10" s="247"/>
      <c r="E10" s="247"/>
      <c r="F10" s="247"/>
      <c r="G10" s="247"/>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207</v>
      </c>
      <c r="AH10" s="212"/>
      <c r="AI10" s="212"/>
      <c r="AJ10" s="212"/>
      <c r="AK10" s="212"/>
      <c r="AL10" s="212"/>
      <c r="AM10" s="212"/>
      <c r="AN10" s="212"/>
      <c r="AO10" s="212"/>
      <c r="AP10" s="212"/>
      <c r="AQ10" s="212"/>
      <c r="AR10" s="212"/>
      <c r="AS10" s="212"/>
      <c r="AT10" s="212"/>
      <c r="AU10" s="212"/>
      <c r="AV10" s="212"/>
      <c r="AW10" s="212"/>
      <c r="AX10" s="212"/>
      <c r="AY10" s="212"/>
      <c r="AZ10" s="212"/>
      <c r="BA10" s="237"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1" x14ac:dyDescent="0.25">
      <c r="A11" s="219"/>
      <c r="B11" s="220"/>
      <c r="C11" s="250" t="s">
        <v>455</v>
      </c>
      <c r="D11" s="245"/>
      <c r="E11" s="246">
        <v>24</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209</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29">
        <v>2</v>
      </c>
      <c r="B12" s="230" t="s">
        <v>214</v>
      </c>
      <c r="C12" s="240" t="s">
        <v>215</v>
      </c>
      <c r="D12" s="231" t="s">
        <v>201</v>
      </c>
      <c r="E12" s="232">
        <v>24</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t="s">
        <v>202</v>
      </c>
      <c r="S12" s="234" t="s">
        <v>187</v>
      </c>
      <c r="T12" s="235" t="s">
        <v>203</v>
      </c>
      <c r="U12" s="221">
        <v>1.0999999999999999E-2</v>
      </c>
      <c r="V12" s="221">
        <f>ROUND(E12*U12,2)</f>
        <v>0.26</v>
      </c>
      <c r="W12" s="221"/>
      <c r="X12" s="221" t="s">
        <v>204</v>
      </c>
      <c r="Y12" s="212"/>
      <c r="Z12" s="212"/>
      <c r="AA12" s="212"/>
      <c r="AB12" s="212"/>
      <c r="AC12" s="212"/>
      <c r="AD12" s="212"/>
      <c r="AE12" s="212"/>
      <c r="AF12" s="212"/>
      <c r="AG12" s="212" t="s">
        <v>205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49" t="s">
        <v>216</v>
      </c>
      <c r="D13" s="247"/>
      <c r="E13" s="247"/>
      <c r="F13" s="247"/>
      <c r="G13" s="247"/>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207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50" t="s">
        <v>456</v>
      </c>
      <c r="D14" s="245"/>
      <c r="E14" s="246">
        <v>24</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209</v>
      </c>
      <c r="AH14" s="212">
        <v>5</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29">
        <v>3</v>
      </c>
      <c r="B15" s="230" t="s">
        <v>219</v>
      </c>
      <c r="C15" s="240" t="s">
        <v>220</v>
      </c>
      <c r="D15" s="231" t="s">
        <v>221</v>
      </c>
      <c r="E15" s="232">
        <v>38.4</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t="s">
        <v>202</v>
      </c>
      <c r="S15" s="234" t="s">
        <v>187</v>
      </c>
      <c r="T15" s="235" t="s">
        <v>203</v>
      </c>
      <c r="U15" s="221">
        <v>0</v>
      </c>
      <c r="V15" s="221">
        <f>ROUND(E15*U15,2)</f>
        <v>0</v>
      </c>
      <c r="W15" s="221"/>
      <c r="X15" s="221" t="s">
        <v>204</v>
      </c>
      <c r="Y15" s="212"/>
      <c r="Z15" s="212"/>
      <c r="AA15" s="212"/>
      <c r="AB15" s="212"/>
      <c r="AC15" s="212"/>
      <c r="AD15" s="212"/>
      <c r="AE15" s="212"/>
      <c r="AF15" s="212"/>
      <c r="AG15" s="212" t="s">
        <v>205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50" t="s">
        <v>457</v>
      </c>
      <c r="D16" s="245"/>
      <c r="E16" s="246">
        <v>38.4</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209</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29">
        <v>4</v>
      </c>
      <c r="B17" s="230" t="s">
        <v>223</v>
      </c>
      <c r="C17" s="240" t="s">
        <v>224</v>
      </c>
      <c r="D17" s="231" t="s">
        <v>225</v>
      </c>
      <c r="E17" s="232">
        <v>86</v>
      </c>
      <c r="F17" s="233"/>
      <c r="G17" s="234">
        <f>ROUND(E17*F17,2)</f>
        <v>0</v>
      </c>
      <c r="H17" s="233"/>
      <c r="I17" s="234">
        <f>ROUND(E17*H17,2)</f>
        <v>0</v>
      </c>
      <c r="J17" s="233"/>
      <c r="K17" s="234">
        <f>ROUND(E17*J17,2)</f>
        <v>0</v>
      </c>
      <c r="L17" s="234">
        <v>21</v>
      </c>
      <c r="M17" s="234">
        <f>G17*(1+L17/100)</f>
        <v>0</v>
      </c>
      <c r="N17" s="234">
        <v>0</v>
      </c>
      <c r="O17" s="234">
        <f>ROUND(E17*N17,2)</f>
        <v>0</v>
      </c>
      <c r="P17" s="234">
        <v>0</v>
      </c>
      <c r="Q17" s="234">
        <f>ROUND(E17*P17,2)</f>
        <v>0</v>
      </c>
      <c r="R17" s="234" t="s">
        <v>202</v>
      </c>
      <c r="S17" s="234" t="s">
        <v>187</v>
      </c>
      <c r="T17" s="235" t="s">
        <v>203</v>
      </c>
      <c r="U17" s="221">
        <v>9.6000000000000002E-2</v>
      </c>
      <c r="V17" s="221">
        <f>ROUND(E17*U17,2)</f>
        <v>8.26</v>
      </c>
      <c r="W17" s="221"/>
      <c r="X17" s="221" t="s">
        <v>204</v>
      </c>
      <c r="Y17" s="212"/>
      <c r="Z17" s="212"/>
      <c r="AA17" s="212"/>
      <c r="AB17" s="212"/>
      <c r="AC17" s="212"/>
      <c r="AD17" s="212"/>
      <c r="AE17" s="212"/>
      <c r="AF17" s="212"/>
      <c r="AG17" s="212" t="s">
        <v>205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49" t="s">
        <v>226</v>
      </c>
      <c r="D18" s="247"/>
      <c r="E18" s="247"/>
      <c r="F18" s="247"/>
      <c r="G18" s="247"/>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207</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50" t="s">
        <v>458</v>
      </c>
      <c r="D19" s="245"/>
      <c r="E19" s="246">
        <v>69</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209</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50" t="s">
        <v>459</v>
      </c>
      <c r="D20" s="245"/>
      <c r="E20" s="246">
        <v>17</v>
      </c>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209</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5">
      <c r="A21" s="223" t="s">
        <v>182</v>
      </c>
      <c r="B21" s="224" t="s">
        <v>124</v>
      </c>
      <c r="C21" s="239" t="s">
        <v>125</v>
      </c>
      <c r="D21" s="225"/>
      <c r="E21" s="226"/>
      <c r="F21" s="227"/>
      <c r="G21" s="227">
        <f>SUMIF(AG22:AG40,"&lt;&gt;NOR",G22:G40)</f>
        <v>0</v>
      </c>
      <c r="H21" s="227"/>
      <c r="I21" s="227">
        <f>SUM(I22:I40)</f>
        <v>0</v>
      </c>
      <c r="J21" s="227"/>
      <c r="K21" s="227">
        <f>SUM(K22:K40)</f>
        <v>0</v>
      </c>
      <c r="L21" s="227"/>
      <c r="M21" s="227">
        <f>SUM(M22:M40)</f>
        <v>0</v>
      </c>
      <c r="N21" s="227"/>
      <c r="O21" s="227">
        <f>SUM(O22:O40)</f>
        <v>0</v>
      </c>
      <c r="P21" s="227"/>
      <c r="Q21" s="227">
        <f>SUM(Q22:Q40)</f>
        <v>0</v>
      </c>
      <c r="R21" s="227"/>
      <c r="S21" s="227"/>
      <c r="T21" s="228"/>
      <c r="U21" s="222"/>
      <c r="V21" s="222">
        <f>SUM(V22:V40)</f>
        <v>34.42</v>
      </c>
      <c r="W21" s="222"/>
      <c r="X21" s="222"/>
      <c r="AG21" t="s">
        <v>183</v>
      </c>
    </row>
    <row r="22" spans="1:60" outlineLevel="1" x14ac:dyDescent="0.25">
      <c r="A22" s="229">
        <v>5</v>
      </c>
      <c r="B22" s="230" t="s">
        <v>460</v>
      </c>
      <c r="C22" s="240" t="s">
        <v>461</v>
      </c>
      <c r="D22" s="231" t="s">
        <v>323</v>
      </c>
      <c r="E22" s="232">
        <v>1</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t="s">
        <v>284</v>
      </c>
      <c r="S22" s="234" t="s">
        <v>187</v>
      </c>
      <c r="T22" s="235" t="s">
        <v>203</v>
      </c>
      <c r="U22" s="221">
        <v>9.3689999999999998</v>
      </c>
      <c r="V22" s="221">
        <f>ROUND(E22*U22,2)</f>
        <v>9.3699999999999992</v>
      </c>
      <c r="W22" s="221"/>
      <c r="X22" s="221" t="s">
        <v>204</v>
      </c>
      <c r="Y22" s="212"/>
      <c r="Z22" s="212"/>
      <c r="AA22" s="212"/>
      <c r="AB22" s="212"/>
      <c r="AC22" s="212"/>
      <c r="AD22" s="212"/>
      <c r="AE22" s="212"/>
      <c r="AF22" s="212"/>
      <c r="AG22" s="212" t="s">
        <v>205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49" t="s">
        <v>462</v>
      </c>
      <c r="D23" s="247"/>
      <c r="E23" s="247"/>
      <c r="F23" s="247"/>
      <c r="G23" s="247"/>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207</v>
      </c>
      <c r="AH23" s="212"/>
      <c r="AI23" s="212"/>
      <c r="AJ23" s="212"/>
      <c r="AK23" s="212"/>
      <c r="AL23" s="212"/>
      <c r="AM23" s="212"/>
      <c r="AN23" s="212"/>
      <c r="AO23" s="212"/>
      <c r="AP23" s="212"/>
      <c r="AQ23" s="212"/>
      <c r="AR23" s="212"/>
      <c r="AS23" s="212"/>
      <c r="AT23" s="212"/>
      <c r="AU23" s="212"/>
      <c r="AV23" s="212"/>
      <c r="AW23" s="212"/>
      <c r="AX23" s="212"/>
      <c r="AY23" s="212"/>
      <c r="AZ23" s="212"/>
      <c r="BA23" s="237" t="str">
        <f>C23</f>
        <v>s rozřezáním a odstraněním větví a kmene do vzdálenosti 20 m, se složením na hromady nebo s naložením na dopravní prostředek,</v>
      </c>
      <c r="BB23" s="212"/>
      <c r="BC23" s="212"/>
      <c r="BD23" s="212"/>
      <c r="BE23" s="212"/>
      <c r="BF23" s="212"/>
      <c r="BG23" s="212"/>
      <c r="BH23" s="212"/>
    </row>
    <row r="24" spans="1:60" outlineLevel="1" x14ac:dyDescent="0.25">
      <c r="A24" s="229">
        <v>6</v>
      </c>
      <c r="B24" s="230" t="s">
        <v>463</v>
      </c>
      <c r="C24" s="240" t="s">
        <v>464</v>
      </c>
      <c r="D24" s="231" t="s">
        <v>323</v>
      </c>
      <c r="E24" s="232">
        <v>1</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t="s">
        <v>284</v>
      </c>
      <c r="S24" s="234" t="s">
        <v>187</v>
      </c>
      <c r="T24" s="235" t="s">
        <v>203</v>
      </c>
      <c r="U24" s="221">
        <v>16.920000000000002</v>
      </c>
      <c r="V24" s="221">
        <f>ROUND(E24*U24,2)</f>
        <v>16.920000000000002</v>
      </c>
      <c r="W24" s="221"/>
      <c r="X24" s="221" t="s">
        <v>204</v>
      </c>
      <c r="Y24" s="212"/>
      <c r="Z24" s="212"/>
      <c r="AA24" s="212"/>
      <c r="AB24" s="212"/>
      <c r="AC24" s="212"/>
      <c r="AD24" s="212"/>
      <c r="AE24" s="212"/>
      <c r="AF24" s="212"/>
      <c r="AG24" s="212" t="s">
        <v>205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1" outlineLevel="1" x14ac:dyDescent="0.25">
      <c r="A25" s="219"/>
      <c r="B25" s="220"/>
      <c r="C25" s="249" t="s">
        <v>465</v>
      </c>
      <c r="D25" s="247"/>
      <c r="E25" s="247"/>
      <c r="F25" s="247"/>
      <c r="G25" s="247"/>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207</v>
      </c>
      <c r="AH25" s="212"/>
      <c r="AI25" s="212"/>
      <c r="AJ25" s="212"/>
      <c r="AK25" s="212"/>
      <c r="AL25" s="212"/>
      <c r="AM25" s="212"/>
      <c r="AN25" s="212"/>
      <c r="AO25" s="212"/>
      <c r="AP25" s="212"/>
      <c r="AQ25" s="212"/>
      <c r="AR25" s="212"/>
      <c r="AS25" s="212"/>
      <c r="AT25" s="212"/>
      <c r="AU25" s="212"/>
      <c r="AV25" s="212"/>
      <c r="AW25" s="212"/>
      <c r="AX25" s="212"/>
      <c r="AY25" s="212"/>
      <c r="AZ25" s="212"/>
      <c r="BA25" s="237" t="str">
        <f>C25</f>
        <v>s odklizením získaného dřeva na vzdálenost do 20 m, se složením na hromady nebo s naložením na dopravní prostředek, se zasypáním jámy, doplněním zeminy, zhutněním a úpravou terénu,</v>
      </c>
      <c r="BB25" s="212"/>
      <c r="BC25" s="212"/>
      <c r="BD25" s="212"/>
      <c r="BE25" s="212"/>
      <c r="BF25" s="212"/>
      <c r="BG25" s="212"/>
      <c r="BH25" s="212"/>
    </row>
    <row r="26" spans="1:60" outlineLevel="1" x14ac:dyDescent="0.25">
      <c r="A26" s="229">
        <v>7</v>
      </c>
      <c r="B26" s="230" t="s">
        <v>466</v>
      </c>
      <c r="C26" s="240" t="s">
        <v>467</v>
      </c>
      <c r="D26" s="231" t="s">
        <v>323</v>
      </c>
      <c r="E26" s="232">
        <v>1</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t="s">
        <v>202</v>
      </c>
      <c r="S26" s="234" t="s">
        <v>187</v>
      </c>
      <c r="T26" s="235" t="s">
        <v>203</v>
      </c>
      <c r="U26" s="221">
        <v>3.1720000000000002</v>
      </c>
      <c r="V26" s="221">
        <f>ROUND(E26*U26,2)</f>
        <v>3.17</v>
      </c>
      <c r="W26" s="221"/>
      <c r="X26" s="221" t="s">
        <v>204</v>
      </c>
      <c r="Y26" s="212"/>
      <c r="Z26" s="212"/>
      <c r="AA26" s="212"/>
      <c r="AB26" s="212"/>
      <c r="AC26" s="212"/>
      <c r="AD26" s="212"/>
      <c r="AE26" s="212"/>
      <c r="AF26" s="212"/>
      <c r="AG26" s="212" t="s">
        <v>205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49" t="s">
        <v>468</v>
      </c>
      <c r="D27" s="247"/>
      <c r="E27" s="247"/>
      <c r="F27" s="247"/>
      <c r="G27" s="247"/>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207</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0.399999999999999" outlineLevel="1" x14ac:dyDescent="0.25">
      <c r="A28" s="229">
        <v>8</v>
      </c>
      <c r="B28" s="230" t="s">
        <v>469</v>
      </c>
      <c r="C28" s="240" t="s">
        <v>470</v>
      </c>
      <c r="D28" s="231" t="s">
        <v>323</v>
      </c>
      <c r="E28" s="232">
        <v>1</v>
      </c>
      <c r="F28" s="233"/>
      <c r="G28" s="234">
        <f>ROUND(E28*F28,2)</f>
        <v>0</v>
      </c>
      <c r="H28" s="233"/>
      <c r="I28" s="234">
        <f>ROUND(E28*H28,2)</f>
        <v>0</v>
      </c>
      <c r="J28" s="233"/>
      <c r="K28" s="234">
        <f>ROUND(E28*J28,2)</f>
        <v>0</v>
      </c>
      <c r="L28" s="234">
        <v>21</v>
      </c>
      <c r="M28" s="234">
        <f>G28*(1+L28/100)</f>
        <v>0</v>
      </c>
      <c r="N28" s="234">
        <v>0</v>
      </c>
      <c r="O28" s="234">
        <f>ROUND(E28*N28,2)</f>
        <v>0</v>
      </c>
      <c r="P28" s="234">
        <v>0</v>
      </c>
      <c r="Q28" s="234">
        <f>ROUND(E28*P28,2)</f>
        <v>0</v>
      </c>
      <c r="R28" s="234" t="s">
        <v>202</v>
      </c>
      <c r="S28" s="234" t="s">
        <v>187</v>
      </c>
      <c r="T28" s="235" t="s">
        <v>203</v>
      </c>
      <c r="U28" s="221">
        <v>1.014</v>
      </c>
      <c r="V28" s="221">
        <f>ROUND(E28*U28,2)</f>
        <v>1.01</v>
      </c>
      <c r="W28" s="221"/>
      <c r="X28" s="221" t="s">
        <v>204</v>
      </c>
      <c r="Y28" s="212"/>
      <c r="Z28" s="212"/>
      <c r="AA28" s="212"/>
      <c r="AB28" s="212"/>
      <c r="AC28" s="212"/>
      <c r="AD28" s="212"/>
      <c r="AE28" s="212"/>
      <c r="AF28" s="212"/>
      <c r="AG28" s="212" t="s">
        <v>205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49" t="s">
        <v>471</v>
      </c>
      <c r="D29" s="247"/>
      <c r="E29" s="247"/>
      <c r="F29" s="247"/>
      <c r="G29" s="247"/>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207</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30.6" outlineLevel="1" x14ac:dyDescent="0.25">
      <c r="A30" s="229">
        <v>9</v>
      </c>
      <c r="B30" s="230" t="s">
        <v>472</v>
      </c>
      <c r="C30" s="240" t="s">
        <v>473</v>
      </c>
      <c r="D30" s="231" t="s">
        <v>323</v>
      </c>
      <c r="E30" s="232">
        <v>1</v>
      </c>
      <c r="F30" s="233"/>
      <c r="G30" s="234">
        <f>ROUND(E30*F30,2)</f>
        <v>0</v>
      </c>
      <c r="H30" s="233"/>
      <c r="I30" s="234">
        <f>ROUND(E30*H30,2)</f>
        <v>0</v>
      </c>
      <c r="J30" s="233"/>
      <c r="K30" s="234">
        <f>ROUND(E30*J30,2)</f>
        <v>0</v>
      </c>
      <c r="L30" s="234">
        <v>21</v>
      </c>
      <c r="M30" s="234">
        <f>G30*(1+L30/100)</f>
        <v>0</v>
      </c>
      <c r="N30" s="234">
        <v>0</v>
      </c>
      <c r="O30" s="234">
        <f>ROUND(E30*N30,2)</f>
        <v>0</v>
      </c>
      <c r="P30" s="234">
        <v>0</v>
      </c>
      <c r="Q30" s="234">
        <f>ROUND(E30*P30,2)</f>
        <v>0</v>
      </c>
      <c r="R30" s="234" t="s">
        <v>202</v>
      </c>
      <c r="S30" s="234" t="s">
        <v>187</v>
      </c>
      <c r="T30" s="235" t="s">
        <v>203</v>
      </c>
      <c r="U30" s="221">
        <v>0</v>
      </c>
      <c r="V30" s="221">
        <f>ROUND(E30*U30,2)</f>
        <v>0</v>
      </c>
      <c r="W30" s="221"/>
      <c r="X30" s="221" t="s">
        <v>204</v>
      </c>
      <c r="Y30" s="212"/>
      <c r="Z30" s="212"/>
      <c r="AA30" s="212"/>
      <c r="AB30" s="212"/>
      <c r="AC30" s="212"/>
      <c r="AD30" s="212"/>
      <c r="AE30" s="212"/>
      <c r="AF30" s="212"/>
      <c r="AG30" s="212" t="s">
        <v>205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49" t="s">
        <v>471</v>
      </c>
      <c r="D31" s="247"/>
      <c r="E31" s="247"/>
      <c r="F31" s="247"/>
      <c r="G31" s="247"/>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207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0.399999999999999" outlineLevel="1" x14ac:dyDescent="0.25">
      <c r="A32" s="229">
        <v>10</v>
      </c>
      <c r="B32" s="230" t="s">
        <v>474</v>
      </c>
      <c r="C32" s="240" t="s">
        <v>475</v>
      </c>
      <c r="D32" s="231" t="s">
        <v>323</v>
      </c>
      <c r="E32" s="232">
        <v>1</v>
      </c>
      <c r="F32" s="233"/>
      <c r="G32" s="234">
        <f>ROUND(E32*F32,2)</f>
        <v>0</v>
      </c>
      <c r="H32" s="233"/>
      <c r="I32" s="234">
        <f>ROUND(E32*H32,2)</f>
        <v>0</v>
      </c>
      <c r="J32" s="233"/>
      <c r="K32" s="234">
        <f>ROUND(E32*J32,2)</f>
        <v>0</v>
      </c>
      <c r="L32" s="234">
        <v>21</v>
      </c>
      <c r="M32" s="234">
        <f>G32*(1+L32/100)</f>
        <v>0</v>
      </c>
      <c r="N32" s="234">
        <v>0</v>
      </c>
      <c r="O32" s="234">
        <f>ROUND(E32*N32,2)</f>
        <v>0</v>
      </c>
      <c r="P32" s="234">
        <v>0</v>
      </c>
      <c r="Q32" s="234">
        <f>ROUND(E32*P32,2)</f>
        <v>0</v>
      </c>
      <c r="R32" s="234" t="s">
        <v>202</v>
      </c>
      <c r="S32" s="234" t="s">
        <v>187</v>
      </c>
      <c r="T32" s="235" t="s">
        <v>203</v>
      </c>
      <c r="U32" s="221">
        <v>3.2789999999999999</v>
      </c>
      <c r="V32" s="221">
        <f>ROUND(E32*U32,2)</f>
        <v>3.28</v>
      </c>
      <c r="W32" s="221"/>
      <c r="X32" s="221" t="s">
        <v>204</v>
      </c>
      <c r="Y32" s="212"/>
      <c r="Z32" s="212"/>
      <c r="AA32" s="212"/>
      <c r="AB32" s="212"/>
      <c r="AC32" s="212"/>
      <c r="AD32" s="212"/>
      <c r="AE32" s="212"/>
      <c r="AF32" s="212"/>
      <c r="AG32" s="212" t="s">
        <v>205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49" t="s">
        <v>471</v>
      </c>
      <c r="D33" s="247"/>
      <c r="E33" s="247"/>
      <c r="F33" s="247"/>
      <c r="G33" s="247"/>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207</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30.6" outlineLevel="1" x14ac:dyDescent="0.25">
      <c r="A34" s="229">
        <v>11</v>
      </c>
      <c r="B34" s="230" t="s">
        <v>476</v>
      </c>
      <c r="C34" s="240" t="s">
        <v>477</v>
      </c>
      <c r="D34" s="231" t="s">
        <v>323</v>
      </c>
      <c r="E34" s="232">
        <v>1</v>
      </c>
      <c r="F34" s="233"/>
      <c r="G34" s="234">
        <f>ROUND(E34*F34,2)</f>
        <v>0</v>
      </c>
      <c r="H34" s="233"/>
      <c r="I34" s="234">
        <f>ROUND(E34*H34,2)</f>
        <v>0</v>
      </c>
      <c r="J34" s="233"/>
      <c r="K34" s="234">
        <f>ROUND(E34*J34,2)</f>
        <v>0</v>
      </c>
      <c r="L34" s="234">
        <v>21</v>
      </c>
      <c r="M34" s="234">
        <f>G34*(1+L34/100)</f>
        <v>0</v>
      </c>
      <c r="N34" s="234">
        <v>0</v>
      </c>
      <c r="O34" s="234">
        <f>ROUND(E34*N34,2)</f>
        <v>0</v>
      </c>
      <c r="P34" s="234">
        <v>0</v>
      </c>
      <c r="Q34" s="234">
        <f>ROUND(E34*P34,2)</f>
        <v>0</v>
      </c>
      <c r="R34" s="234" t="s">
        <v>202</v>
      </c>
      <c r="S34" s="234" t="s">
        <v>187</v>
      </c>
      <c r="T34" s="235" t="s">
        <v>203</v>
      </c>
      <c r="U34" s="221">
        <v>0</v>
      </c>
      <c r="V34" s="221">
        <f>ROUND(E34*U34,2)</f>
        <v>0</v>
      </c>
      <c r="W34" s="221"/>
      <c r="X34" s="221" t="s">
        <v>204</v>
      </c>
      <c r="Y34" s="212"/>
      <c r="Z34" s="212"/>
      <c r="AA34" s="212"/>
      <c r="AB34" s="212"/>
      <c r="AC34" s="212"/>
      <c r="AD34" s="212"/>
      <c r="AE34" s="212"/>
      <c r="AF34" s="212"/>
      <c r="AG34" s="212" t="s">
        <v>205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19"/>
      <c r="B35" s="220"/>
      <c r="C35" s="249" t="s">
        <v>471</v>
      </c>
      <c r="D35" s="247"/>
      <c r="E35" s="247"/>
      <c r="F35" s="247"/>
      <c r="G35" s="247"/>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207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0.399999999999999" outlineLevel="1" x14ac:dyDescent="0.25">
      <c r="A36" s="229">
        <v>12</v>
      </c>
      <c r="B36" s="230" t="s">
        <v>478</v>
      </c>
      <c r="C36" s="240" t="s">
        <v>479</v>
      </c>
      <c r="D36" s="231" t="s">
        <v>323</v>
      </c>
      <c r="E36" s="232">
        <v>1</v>
      </c>
      <c r="F36" s="233"/>
      <c r="G36" s="234">
        <f>ROUND(E36*F36,2)</f>
        <v>0</v>
      </c>
      <c r="H36" s="233"/>
      <c r="I36" s="234">
        <f>ROUND(E36*H36,2)</f>
        <v>0</v>
      </c>
      <c r="J36" s="233"/>
      <c r="K36" s="234">
        <f>ROUND(E36*J36,2)</f>
        <v>0</v>
      </c>
      <c r="L36" s="234">
        <v>21</v>
      </c>
      <c r="M36" s="234">
        <f>G36*(1+L36/100)</f>
        <v>0</v>
      </c>
      <c r="N36" s="234">
        <v>0</v>
      </c>
      <c r="O36" s="234">
        <f>ROUND(E36*N36,2)</f>
        <v>0</v>
      </c>
      <c r="P36" s="234">
        <v>0</v>
      </c>
      <c r="Q36" s="234">
        <f>ROUND(E36*P36,2)</f>
        <v>0</v>
      </c>
      <c r="R36" s="234" t="s">
        <v>202</v>
      </c>
      <c r="S36" s="234" t="s">
        <v>187</v>
      </c>
      <c r="T36" s="235" t="s">
        <v>203</v>
      </c>
      <c r="U36" s="221">
        <v>0.66600000000000004</v>
      </c>
      <c r="V36" s="221">
        <f>ROUND(E36*U36,2)</f>
        <v>0.67</v>
      </c>
      <c r="W36" s="221"/>
      <c r="X36" s="221" t="s">
        <v>204</v>
      </c>
      <c r="Y36" s="212"/>
      <c r="Z36" s="212"/>
      <c r="AA36" s="212"/>
      <c r="AB36" s="212"/>
      <c r="AC36" s="212"/>
      <c r="AD36" s="212"/>
      <c r="AE36" s="212"/>
      <c r="AF36" s="212"/>
      <c r="AG36" s="212" t="s">
        <v>205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49" t="s">
        <v>471</v>
      </c>
      <c r="D37" s="247"/>
      <c r="E37" s="247"/>
      <c r="F37" s="247"/>
      <c r="G37" s="247"/>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207</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30.6" outlineLevel="1" x14ac:dyDescent="0.25">
      <c r="A38" s="229">
        <v>13</v>
      </c>
      <c r="B38" s="230" t="s">
        <v>480</v>
      </c>
      <c r="C38" s="240" t="s">
        <v>481</v>
      </c>
      <c r="D38" s="231" t="s">
        <v>323</v>
      </c>
      <c r="E38" s="232">
        <v>1</v>
      </c>
      <c r="F38" s="233"/>
      <c r="G38" s="234">
        <f>ROUND(E38*F38,2)</f>
        <v>0</v>
      </c>
      <c r="H38" s="233"/>
      <c r="I38" s="234">
        <f>ROUND(E38*H38,2)</f>
        <v>0</v>
      </c>
      <c r="J38" s="233"/>
      <c r="K38" s="234">
        <f>ROUND(E38*J38,2)</f>
        <v>0</v>
      </c>
      <c r="L38" s="234">
        <v>21</v>
      </c>
      <c r="M38" s="234">
        <f>G38*(1+L38/100)</f>
        <v>0</v>
      </c>
      <c r="N38" s="234">
        <v>0</v>
      </c>
      <c r="O38" s="234">
        <f>ROUND(E38*N38,2)</f>
        <v>0</v>
      </c>
      <c r="P38" s="234">
        <v>0</v>
      </c>
      <c r="Q38" s="234">
        <f>ROUND(E38*P38,2)</f>
        <v>0</v>
      </c>
      <c r="R38" s="234" t="s">
        <v>202</v>
      </c>
      <c r="S38" s="234" t="s">
        <v>187</v>
      </c>
      <c r="T38" s="235" t="s">
        <v>203</v>
      </c>
      <c r="U38" s="221">
        <v>0</v>
      </c>
      <c r="V38" s="221">
        <f>ROUND(E38*U38,2)</f>
        <v>0</v>
      </c>
      <c r="W38" s="221"/>
      <c r="X38" s="221" t="s">
        <v>204</v>
      </c>
      <c r="Y38" s="212"/>
      <c r="Z38" s="212"/>
      <c r="AA38" s="212"/>
      <c r="AB38" s="212"/>
      <c r="AC38" s="212"/>
      <c r="AD38" s="212"/>
      <c r="AE38" s="212"/>
      <c r="AF38" s="212"/>
      <c r="AG38" s="212" t="s">
        <v>205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19"/>
      <c r="B39" s="220"/>
      <c r="C39" s="249" t="s">
        <v>471</v>
      </c>
      <c r="D39" s="247"/>
      <c r="E39" s="247"/>
      <c r="F39" s="247"/>
      <c r="G39" s="247"/>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207</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52">
        <v>14</v>
      </c>
      <c r="B40" s="253" t="s">
        <v>482</v>
      </c>
      <c r="C40" s="259" t="s">
        <v>483</v>
      </c>
      <c r="D40" s="254" t="s">
        <v>323</v>
      </c>
      <c r="E40" s="255">
        <v>1</v>
      </c>
      <c r="F40" s="256"/>
      <c r="G40" s="257">
        <f>ROUND(E40*F40,2)</f>
        <v>0</v>
      </c>
      <c r="H40" s="256"/>
      <c r="I40" s="257">
        <f>ROUND(E40*H40,2)</f>
        <v>0</v>
      </c>
      <c r="J40" s="256"/>
      <c r="K40" s="257">
        <f>ROUND(E40*J40,2)</f>
        <v>0</v>
      </c>
      <c r="L40" s="257">
        <v>21</v>
      </c>
      <c r="M40" s="257">
        <f>G40*(1+L40/100)</f>
        <v>0</v>
      </c>
      <c r="N40" s="257">
        <v>0</v>
      </c>
      <c r="O40" s="257">
        <f>ROUND(E40*N40,2)</f>
        <v>0</v>
      </c>
      <c r="P40" s="257">
        <v>0</v>
      </c>
      <c r="Q40" s="257">
        <f>ROUND(E40*P40,2)</f>
        <v>0</v>
      </c>
      <c r="R40" s="257"/>
      <c r="S40" s="257" t="s">
        <v>441</v>
      </c>
      <c r="T40" s="258" t="s">
        <v>188</v>
      </c>
      <c r="U40" s="221">
        <v>0</v>
      </c>
      <c r="V40" s="221">
        <f>ROUND(E40*U40,2)</f>
        <v>0</v>
      </c>
      <c r="W40" s="221"/>
      <c r="X40" s="221" t="s">
        <v>204</v>
      </c>
      <c r="Y40" s="212"/>
      <c r="Z40" s="212"/>
      <c r="AA40" s="212"/>
      <c r="AB40" s="212"/>
      <c r="AC40" s="212"/>
      <c r="AD40" s="212"/>
      <c r="AE40" s="212"/>
      <c r="AF40" s="212"/>
      <c r="AG40" s="212" t="s">
        <v>205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x14ac:dyDescent="0.25">
      <c r="A41" s="223" t="s">
        <v>182</v>
      </c>
      <c r="B41" s="224" t="s">
        <v>126</v>
      </c>
      <c r="C41" s="239" t="s">
        <v>125</v>
      </c>
      <c r="D41" s="225"/>
      <c r="E41" s="226"/>
      <c r="F41" s="227"/>
      <c r="G41" s="227">
        <f>SUMIF(AG42:AG58,"&lt;&gt;NOR",G42:G58)</f>
        <v>0</v>
      </c>
      <c r="H41" s="227"/>
      <c r="I41" s="227">
        <f>SUM(I42:I58)</f>
        <v>0</v>
      </c>
      <c r="J41" s="227"/>
      <c r="K41" s="227">
        <f>SUM(K42:K58)</f>
        <v>0</v>
      </c>
      <c r="L41" s="227"/>
      <c r="M41" s="227">
        <f>SUM(M42:M58)</f>
        <v>0</v>
      </c>
      <c r="N41" s="227"/>
      <c r="O41" s="227">
        <f>SUM(O42:O58)</f>
        <v>0</v>
      </c>
      <c r="P41" s="227"/>
      <c r="Q41" s="227">
        <f>SUM(Q42:Q58)</f>
        <v>15.07</v>
      </c>
      <c r="R41" s="227"/>
      <c r="S41" s="227"/>
      <c r="T41" s="228"/>
      <c r="U41" s="222"/>
      <c r="V41" s="222">
        <f>SUM(V42:V58)</f>
        <v>19.709999999999997</v>
      </c>
      <c r="W41" s="222"/>
      <c r="X41" s="222"/>
      <c r="AG41" t="s">
        <v>183</v>
      </c>
    </row>
    <row r="42" spans="1:60" outlineLevel="1" x14ac:dyDescent="0.25">
      <c r="A42" s="229">
        <v>15</v>
      </c>
      <c r="B42" s="230" t="s">
        <v>229</v>
      </c>
      <c r="C42" s="240" t="s">
        <v>230</v>
      </c>
      <c r="D42" s="231" t="s">
        <v>225</v>
      </c>
      <c r="E42" s="232">
        <v>40</v>
      </c>
      <c r="F42" s="233"/>
      <c r="G42" s="234">
        <f>ROUND(E42*F42,2)</f>
        <v>0</v>
      </c>
      <c r="H42" s="233"/>
      <c r="I42" s="234">
        <f>ROUND(E42*H42,2)</f>
        <v>0</v>
      </c>
      <c r="J42" s="233"/>
      <c r="K42" s="234">
        <f>ROUND(E42*J42,2)</f>
        <v>0</v>
      </c>
      <c r="L42" s="234">
        <v>21</v>
      </c>
      <c r="M42" s="234">
        <f>G42*(1+L42/100)</f>
        <v>0</v>
      </c>
      <c r="N42" s="234">
        <v>0</v>
      </c>
      <c r="O42" s="234">
        <f>ROUND(E42*N42,2)</f>
        <v>0</v>
      </c>
      <c r="P42" s="234">
        <v>0.22</v>
      </c>
      <c r="Q42" s="234">
        <f>ROUND(E42*P42,2)</f>
        <v>8.8000000000000007</v>
      </c>
      <c r="R42" s="234" t="s">
        <v>231</v>
      </c>
      <c r="S42" s="234" t="s">
        <v>187</v>
      </c>
      <c r="T42" s="235" t="s">
        <v>203</v>
      </c>
      <c r="U42" s="221">
        <v>0.375</v>
      </c>
      <c r="V42" s="221">
        <f>ROUND(E42*U42,2)</f>
        <v>15</v>
      </c>
      <c r="W42" s="221"/>
      <c r="X42" s="221" t="s">
        <v>204</v>
      </c>
      <c r="Y42" s="212"/>
      <c r="Z42" s="212"/>
      <c r="AA42" s="212"/>
      <c r="AB42" s="212"/>
      <c r="AC42" s="212"/>
      <c r="AD42" s="212"/>
      <c r="AE42" s="212"/>
      <c r="AF42" s="212"/>
      <c r="AG42" s="212" t="s">
        <v>205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50" t="s">
        <v>484</v>
      </c>
      <c r="D43" s="245"/>
      <c r="E43" s="246">
        <v>40</v>
      </c>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209</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0.399999999999999" outlineLevel="1" x14ac:dyDescent="0.25">
      <c r="A44" s="229">
        <v>16</v>
      </c>
      <c r="B44" s="230" t="s">
        <v>233</v>
      </c>
      <c r="C44" s="240" t="s">
        <v>234</v>
      </c>
      <c r="D44" s="231" t="s">
        <v>225</v>
      </c>
      <c r="E44" s="232">
        <v>57</v>
      </c>
      <c r="F44" s="233"/>
      <c r="G44" s="234">
        <f>ROUND(E44*F44,2)</f>
        <v>0</v>
      </c>
      <c r="H44" s="233"/>
      <c r="I44" s="234">
        <f>ROUND(E44*H44,2)</f>
        <v>0</v>
      </c>
      <c r="J44" s="233"/>
      <c r="K44" s="234">
        <f>ROUND(E44*J44,2)</f>
        <v>0</v>
      </c>
      <c r="L44" s="234">
        <v>21</v>
      </c>
      <c r="M44" s="234">
        <f>G44*(1+L44/100)</f>
        <v>0</v>
      </c>
      <c r="N44" s="234">
        <v>0</v>
      </c>
      <c r="O44" s="234">
        <f>ROUND(E44*N44,2)</f>
        <v>0</v>
      </c>
      <c r="P44" s="234">
        <v>0.11</v>
      </c>
      <c r="Q44" s="234">
        <f>ROUND(E44*P44,2)</f>
        <v>6.27</v>
      </c>
      <c r="R44" s="234" t="s">
        <v>231</v>
      </c>
      <c r="S44" s="234" t="s">
        <v>187</v>
      </c>
      <c r="T44" s="235" t="s">
        <v>203</v>
      </c>
      <c r="U44" s="221">
        <v>0.08</v>
      </c>
      <c r="V44" s="221">
        <f>ROUND(E44*U44,2)</f>
        <v>4.5599999999999996</v>
      </c>
      <c r="W44" s="221"/>
      <c r="X44" s="221" t="s">
        <v>204</v>
      </c>
      <c r="Y44" s="212"/>
      <c r="Z44" s="212"/>
      <c r="AA44" s="212"/>
      <c r="AB44" s="212"/>
      <c r="AC44" s="212"/>
      <c r="AD44" s="212"/>
      <c r="AE44" s="212"/>
      <c r="AF44" s="212"/>
      <c r="AG44" s="212" t="s">
        <v>205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1" outlineLevel="1" x14ac:dyDescent="0.25">
      <c r="A45" s="219"/>
      <c r="B45" s="220"/>
      <c r="C45" s="249" t="s">
        <v>235</v>
      </c>
      <c r="D45" s="247"/>
      <c r="E45" s="247"/>
      <c r="F45" s="247"/>
      <c r="G45" s="247"/>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207</v>
      </c>
      <c r="AH45" s="212"/>
      <c r="AI45" s="212"/>
      <c r="AJ45" s="212"/>
      <c r="AK45" s="212"/>
      <c r="AL45" s="212"/>
      <c r="AM45" s="212"/>
      <c r="AN45" s="212"/>
      <c r="AO45" s="212"/>
      <c r="AP45" s="212"/>
      <c r="AQ45" s="212"/>
      <c r="AR45" s="212"/>
      <c r="AS45" s="212"/>
      <c r="AT45" s="212"/>
      <c r="AU45" s="212"/>
      <c r="AV45" s="212"/>
      <c r="AW45" s="212"/>
      <c r="AX45" s="212"/>
      <c r="AY45" s="212"/>
      <c r="AZ45" s="212"/>
      <c r="BA45" s="237" t="str">
        <f>C45</f>
        <v>s naložením na dopravní prostředek, očištění povrchu od frézované plochy, opotřebování frézovacích nástrojů (nožů, upínacích kroužků, držáků) nutné ruční odstranění (vybourání) živičného krytu kolem překážek,</v>
      </c>
      <c r="BB45" s="212"/>
      <c r="BC45" s="212"/>
      <c r="BD45" s="212"/>
      <c r="BE45" s="212"/>
      <c r="BF45" s="212"/>
      <c r="BG45" s="212"/>
      <c r="BH45" s="212"/>
    </row>
    <row r="46" spans="1:60" outlineLevel="1" x14ac:dyDescent="0.25">
      <c r="A46" s="219"/>
      <c r="B46" s="220"/>
      <c r="C46" s="250" t="s">
        <v>485</v>
      </c>
      <c r="D46" s="245"/>
      <c r="E46" s="246">
        <v>57</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209</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0.399999999999999" outlineLevel="1" x14ac:dyDescent="0.25">
      <c r="A47" s="229">
        <v>17</v>
      </c>
      <c r="B47" s="230" t="s">
        <v>237</v>
      </c>
      <c r="C47" s="240" t="s">
        <v>238</v>
      </c>
      <c r="D47" s="231" t="s">
        <v>221</v>
      </c>
      <c r="E47" s="232">
        <v>15.07</v>
      </c>
      <c r="F47" s="233"/>
      <c r="G47" s="234">
        <f>ROUND(E47*F47,2)</f>
        <v>0</v>
      </c>
      <c r="H47" s="233"/>
      <c r="I47" s="234">
        <f>ROUND(E47*H47,2)</f>
        <v>0</v>
      </c>
      <c r="J47" s="233"/>
      <c r="K47" s="234">
        <f>ROUND(E47*J47,2)</f>
        <v>0</v>
      </c>
      <c r="L47" s="234">
        <v>21</v>
      </c>
      <c r="M47" s="234">
        <f>G47*(1+L47/100)</f>
        <v>0</v>
      </c>
      <c r="N47" s="234">
        <v>0</v>
      </c>
      <c r="O47" s="234">
        <f>ROUND(E47*N47,2)</f>
        <v>0</v>
      </c>
      <c r="P47" s="234">
        <v>0</v>
      </c>
      <c r="Q47" s="234">
        <f>ROUND(E47*P47,2)</f>
        <v>0</v>
      </c>
      <c r="R47" s="234" t="s">
        <v>231</v>
      </c>
      <c r="S47" s="234" t="s">
        <v>187</v>
      </c>
      <c r="T47" s="235" t="s">
        <v>203</v>
      </c>
      <c r="U47" s="221">
        <v>0.01</v>
      </c>
      <c r="V47" s="221">
        <f>ROUND(E47*U47,2)</f>
        <v>0.15</v>
      </c>
      <c r="W47" s="221"/>
      <c r="X47" s="221" t="s">
        <v>239</v>
      </c>
      <c r="Y47" s="212"/>
      <c r="Z47" s="212"/>
      <c r="AA47" s="212"/>
      <c r="AB47" s="212"/>
      <c r="AC47" s="212"/>
      <c r="AD47" s="212"/>
      <c r="AE47" s="212"/>
      <c r="AF47" s="212"/>
      <c r="AG47" s="212" t="s">
        <v>240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50" t="s">
        <v>241</v>
      </c>
      <c r="D48" s="245"/>
      <c r="E48" s="246"/>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209</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50" t="s">
        <v>486</v>
      </c>
      <c r="D49" s="245"/>
      <c r="E49" s="246"/>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209</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19"/>
      <c r="B50" s="220"/>
      <c r="C50" s="250" t="s">
        <v>487</v>
      </c>
      <c r="D50" s="245"/>
      <c r="E50" s="246">
        <v>15.07</v>
      </c>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209</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29">
        <v>18</v>
      </c>
      <c r="B51" s="230" t="s">
        <v>244</v>
      </c>
      <c r="C51" s="240" t="s">
        <v>245</v>
      </c>
      <c r="D51" s="231" t="s">
        <v>221</v>
      </c>
      <c r="E51" s="232">
        <v>361.68</v>
      </c>
      <c r="F51" s="233"/>
      <c r="G51" s="234">
        <f>ROUND(E51*F51,2)</f>
        <v>0</v>
      </c>
      <c r="H51" s="233"/>
      <c r="I51" s="234">
        <f>ROUND(E51*H51,2)</f>
        <v>0</v>
      </c>
      <c r="J51" s="233"/>
      <c r="K51" s="234">
        <f>ROUND(E51*J51,2)</f>
        <v>0</v>
      </c>
      <c r="L51" s="234">
        <v>21</v>
      </c>
      <c r="M51" s="234">
        <f>G51*(1+L51/100)</f>
        <v>0</v>
      </c>
      <c r="N51" s="234">
        <v>0</v>
      </c>
      <c r="O51" s="234">
        <f>ROUND(E51*N51,2)</f>
        <v>0</v>
      </c>
      <c r="P51" s="234">
        <v>0</v>
      </c>
      <c r="Q51" s="234">
        <f>ROUND(E51*P51,2)</f>
        <v>0</v>
      </c>
      <c r="R51" s="234" t="s">
        <v>231</v>
      </c>
      <c r="S51" s="234" t="s">
        <v>187</v>
      </c>
      <c r="T51" s="235" t="s">
        <v>203</v>
      </c>
      <c r="U51" s="221">
        <v>0</v>
      </c>
      <c r="V51" s="221">
        <f>ROUND(E51*U51,2)</f>
        <v>0</v>
      </c>
      <c r="W51" s="221"/>
      <c r="X51" s="221" t="s">
        <v>239</v>
      </c>
      <c r="Y51" s="212"/>
      <c r="Z51" s="212"/>
      <c r="AA51" s="212"/>
      <c r="AB51" s="212"/>
      <c r="AC51" s="212"/>
      <c r="AD51" s="212"/>
      <c r="AE51" s="212"/>
      <c r="AF51" s="212"/>
      <c r="AG51" s="212" t="s">
        <v>240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19"/>
      <c r="B52" s="220"/>
      <c r="C52" s="250" t="s">
        <v>241</v>
      </c>
      <c r="D52" s="245"/>
      <c r="E52" s="246"/>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209</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19"/>
      <c r="B53" s="220"/>
      <c r="C53" s="250" t="s">
        <v>486</v>
      </c>
      <c r="D53" s="245"/>
      <c r="E53" s="246"/>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209</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50" t="s">
        <v>488</v>
      </c>
      <c r="D54" s="245"/>
      <c r="E54" s="246">
        <v>361.68</v>
      </c>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209</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29">
        <v>19</v>
      </c>
      <c r="B55" s="230" t="s">
        <v>247</v>
      </c>
      <c r="C55" s="240" t="s">
        <v>248</v>
      </c>
      <c r="D55" s="231" t="s">
        <v>221</v>
      </c>
      <c r="E55" s="232">
        <v>15.07</v>
      </c>
      <c r="F55" s="233"/>
      <c r="G55" s="234">
        <f>ROUND(E55*F55,2)</f>
        <v>0</v>
      </c>
      <c r="H55" s="233"/>
      <c r="I55" s="234">
        <f>ROUND(E55*H55,2)</f>
        <v>0</v>
      </c>
      <c r="J55" s="233"/>
      <c r="K55" s="234">
        <f>ROUND(E55*J55,2)</f>
        <v>0</v>
      </c>
      <c r="L55" s="234">
        <v>21</v>
      </c>
      <c r="M55" s="234">
        <f>G55*(1+L55/100)</f>
        <v>0</v>
      </c>
      <c r="N55" s="234">
        <v>0</v>
      </c>
      <c r="O55" s="234">
        <f>ROUND(E55*N55,2)</f>
        <v>0</v>
      </c>
      <c r="P55" s="234">
        <v>0</v>
      </c>
      <c r="Q55" s="234">
        <f>ROUND(E55*P55,2)</f>
        <v>0</v>
      </c>
      <c r="R55" s="234" t="s">
        <v>249</v>
      </c>
      <c r="S55" s="234" t="s">
        <v>187</v>
      </c>
      <c r="T55" s="235" t="s">
        <v>203</v>
      </c>
      <c r="U55" s="221">
        <v>0</v>
      </c>
      <c r="V55" s="221">
        <f>ROUND(E55*U55,2)</f>
        <v>0</v>
      </c>
      <c r="W55" s="221"/>
      <c r="X55" s="221" t="s">
        <v>239</v>
      </c>
      <c r="Y55" s="212"/>
      <c r="Z55" s="212"/>
      <c r="AA55" s="212"/>
      <c r="AB55" s="212"/>
      <c r="AC55" s="212"/>
      <c r="AD55" s="212"/>
      <c r="AE55" s="212"/>
      <c r="AF55" s="212"/>
      <c r="AG55" s="212" t="s">
        <v>240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19"/>
      <c r="B56" s="220"/>
      <c r="C56" s="250" t="s">
        <v>241</v>
      </c>
      <c r="D56" s="245"/>
      <c r="E56" s="246"/>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209</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50" t="s">
        <v>486</v>
      </c>
      <c r="D57" s="245"/>
      <c r="E57" s="246"/>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209</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50" t="s">
        <v>487</v>
      </c>
      <c r="D58" s="245"/>
      <c r="E58" s="246">
        <v>15.07</v>
      </c>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209</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5">
      <c r="A59" s="223" t="s">
        <v>182</v>
      </c>
      <c r="B59" s="224" t="s">
        <v>127</v>
      </c>
      <c r="C59" s="239" t="s">
        <v>125</v>
      </c>
      <c r="D59" s="225"/>
      <c r="E59" s="226"/>
      <c r="F59" s="227"/>
      <c r="G59" s="227">
        <f>SUMIF(AG60:AG83,"&lt;&gt;NOR",G60:G83)</f>
        <v>0</v>
      </c>
      <c r="H59" s="227"/>
      <c r="I59" s="227">
        <f>SUM(I60:I83)</f>
        <v>0</v>
      </c>
      <c r="J59" s="227"/>
      <c r="K59" s="227">
        <f>SUM(K60:K83)</f>
        <v>0</v>
      </c>
      <c r="L59" s="227"/>
      <c r="M59" s="227">
        <f>SUM(M60:M83)</f>
        <v>0</v>
      </c>
      <c r="N59" s="227"/>
      <c r="O59" s="227">
        <f>SUM(O60:O83)</f>
        <v>0</v>
      </c>
      <c r="P59" s="227"/>
      <c r="Q59" s="227">
        <f>SUM(Q60:Q83)</f>
        <v>14.510000000000002</v>
      </c>
      <c r="R59" s="227"/>
      <c r="S59" s="227"/>
      <c r="T59" s="228"/>
      <c r="U59" s="222"/>
      <c r="V59" s="222">
        <f>SUM(V60:V83)</f>
        <v>19.32</v>
      </c>
      <c r="W59" s="222"/>
      <c r="X59" s="222"/>
      <c r="AG59" t="s">
        <v>183</v>
      </c>
    </row>
    <row r="60" spans="1:60" ht="20.399999999999999" outlineLevel="1" x14ac:dyDescent="0.25">
      <c r="A60" s="229">
        <v>20</v>
      </c>
      <c r="B60" s="230" t="s">
        <v>250</v>
      </c>
      <c r="C60" s="240" t="s">
        <v>251</v>
      </c>
      <c r="D60" s="231" t="s">
        <v>225</v>
      </c>
      <c r="E60" s="232">
        <v>39</v>
      </c>
      <c r="F60" s="233"/>
      <c r="G60" s="234">
        <f>ROUND(E60*F60,2)</f>
        <v>0</v>
      </c>
      <c r="H60" s="233"/>
      <c r="I60" s="234">
        <f>ROUND(E60*H60,2)</f>
        <v>0</v>
      </c>
      <c r="J60" s="233"/>
      <c r="K60" s="234">
        <f>ROUND(E60*J60,2)</f>
        <v>0</v>
      </c>
      <c r="L60" s="234">
        <v>21</v>
      </c>
      <c r="M60" s="234">
        <f>G60*(1+L60/100)</f>
        <v>0</v>
      </c>
      <c r="N60" s="234">
        <v>0</v>
      </c>
      <c r="O60" s="234">
        <f>ROUND(E60*N60,2)</f>
        <v>0</v>
      </c>
      <c r="P60" s="234">
        <v>0.22500000000000001</v>
      </c>
      <c r="Q60" s="234">
        <f>ROUND(E60*P60,2)</f>
        <v>8.7799999999999994</v>
      </c>
      <c r="R60" s="234" t="s">
        <v>231</v>
      </c>
      <c r="S60" s="234" t="s">
        <v>187</v>
      </c>
      <c r="T60" s="235" t="s">
        <v>203</v>
      </c>
      <c r="U60" s="221">
        <v>0.14199999999999999</v>
      </c>
      <c r="V60" s="221">
        <f>ROUND(E60*U60,2)</f>
        <v>5.54</v>
      </c>
      <c r="W60" s="221"/>
      <c r="X60" s="221" t="s">
        <v>204</v>
      </c>
      <c r="Y60" s="212"/>
      <c r="Z60" s="212"/>
      <c r="AA60" s="212"/>
      <c r="AB60" s="212"/>
      <c r="AC60" s="212"/>
      <c r="AD60" s="212"/>
      <c r="AE60" s="212"/>
      <c r="AF60" s="212"/>
      <c r="AG60" s="212" t="s">
        <v>205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49" t="s">
        <v>252</v>
      </c>
      <c r="D61" s="247"/>
      <c r="E61" s="247"/>
      <c r="F61" s="247"/>
      <c r="G61" s="247"/>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207</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50" t="s">
        <v>489</v>
      </c>
      <c r="D62" s="245"/>
      <c r="E62" s="246">
        <v>39</v>
      </c>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209</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29">
        <v>21</v>
      </c>
      <c r="B63" s="230" t="s">
        <v>254</v>
      </c>
      <c r="C63" s="240" t="s">
        <v>255</v>
      </c>
      <c r="D63" s="231" t="s">
        <v>256</v>
      </c>
      <c r="E63" s="232">
        <v>10</v>
      </c>
      <c r="F63" s="233"/>
      <c r="G63" s="234">
        <f>ROUND(E63*F63,2)</f>
        <v>0</v>
      </c>
      <c r="H63" s="233"/>
      <c r="I63" s="234">
        <f>ROUND(E63*H63,2)</f>
        <v>0</v>
      </c>
      <c r="J63" s="233"/>
      <c r="K63" s="234">
        <f>ROUND(E63*J63,2)</f>
        <v>0</v>
      </c>
      <c r="L63" s="234">
        <v>21</v>
      </c>
      <c r="M63" s="234">
        <f>G63*(1+L63/100)</f>
        <v>0</v>
      </c>
      <c r="N63" s="234">
        <v>0</v>
      </c>
      <c r="O63" s="234">
        <f>ROUND(E63*N63,2)</f>
        <v>0</v>
      </c>
      <c r="P63" s="234">
        <v>0.27</v>
      </c>
      <c r="Q63" s="234">
        <f>ROUND(E63*P63,2)</f>
        <v>2.7</v>
      </c>
      <c r="R63" s="234" t="s">
        <v>231</v>
      </c>
      <c r="S63" s="234" t="s">
        <v>187</v>
      </c>
      <c r="T63" s="235" t="s">
        <v>203</v>
      </c>
      <c r="U63" s="221">
        <v>0.123</v>
      </c>
      <c r="V63" s="221">
        <f>ROUND(E63*U63,2)</f>
        <v>1.23</v>
      </c>
      <c r="W63" s="221"/>
      <c r="X63" s="221" t="s">
        <v>204</v>
      </c>
      <c r="Y63" s="212"/>
      <c r="Z63" s="212"/>
      <c r="AA63" s="212"/>
      <c r="AB63" s="212"/>
      <c r="AC63" s="212"/>
      <c r="AD63" s="212"/>
      <c r="AE63" s="212"/>
      <c r="AF63" s="212"/>
      <c r="AG63" s="212" t="s">
        <v>205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19"/>
      <c r="B64" s="220"/>
      <c r="C64" s="249" t="s">
        <v>257</v>
      </c>
      <c r="D64" s="247"/>
      <c r="E64" s="247"/>
      <c r="F64" s="247"/>
      <c r="G64" s="247"/>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207</v>
      </c>
      <c r="AH64" s="212"/>
      <c r="AI64" s="212"/>
      <c r="AJ64" s="212"/>
      <c r="AK64" s="212"/>
      <c r="AL64" s="212"/>
      <c r="AM64" s="212"/>
      <c r="AN64" s="212"/>
      <c r="AO64" s="212"/>
      <c r="AP64" s="212"/>
      <c r="AQ64" s="212"/>
      <c r="AR64" s="212"/>
      <c r="AS64" s="212"/>
      <c r="AT64" s="212"/>
      <c r="AU64" s="212"/>
      <c r="AV64" s="212"/>
      <c r="AW64" s="212"/>
      <c r="AX64" s="212"/>
      <c r="AY64" s="212"/>
      <c r="AZ64" s="212"/>
      <c r="BA64" s="237" t="str">
        <f>C64</f>
        <v>s vybouráním lože, s přemístěním hmot na skládku na vzdálenost do 3 m nebo naložením na dopravní prostředek</v>
      </c>
      <c r="BB64" s="212"/>
      <c r="BC64" s="212"/>
      <c r="BD64" s="212"/>
      <c r="BE64" s="212"/>
      <c r="BF64" s="212"/>
      <c r="BG64" s="212"/>
      <c r="BH64" s="212"/>
    </row>
    <row r="65" spans="1:60" outlineLevel="1" x14ac:dyDescent="0.25">
      <c r="A65" s="219"/>
      <c r="B65" s="220"/>
      <c r="C65" s="250" t="s">
        <v>490</v>
      </c>
      <c r="D65" s="245"/>
      <c r="E65" s="246">
        <v>10</v>
      </c>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209</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29">
        <v>22</v>
      </c>
      <c r="B66" s="230" t="s">
        <v>259</v>
      </c>
      <c r="C66" s="240" t="s">
        <v>260</v>
      </c>
      <c r="D66" s="231" t="s">
        <v>256</v>
      </c>
      <c r="E66" s="232">
        <v>10</v>
      </c>
      <c r="F66" s="233"/>
      <c r="G66" s="234">
        <f>ROUND(E66*F66,2)</f>
        <v>0</v>
      </c>
      <c r="H66" s="233"/>
      <c r="I66" s="234">
        <f>ROUND(E66*H66,2)</f>
        <v>0</v>
      </c>
      <c r="J66" s="233"/>
      <c r="K66" s="234">
        <f>ROUND(E66*J66,2)</f>
        <v>0</v>
      </c>
      <c r="L66" s="234">
        <v>21</v>
      </c>
      <c r="M66" s="234">
        <f>G66*(1+L66/100)</f>
        <v>0</v>
      </c>
      <c r="N66" s="234">
        <v>0</v>
      </c>
      <c r="O66" s="234">
        <f>ROUND(E66*N66,2)</f>
        <v>0</v>
      </c>
      <c r="P66" s="234">
        <v>0.115</v>
      </c>
      <c r="Q66" s="234">
        <f>ROUND(E66*P66,2)</f>
        <v>1.1499999999999999</v>
      </c>
      <c r="R66" s="234" t="s">
        <v>231</v>
      </c>
      <c r="S66" s="234" t="s">
        <v>187</v>
      </c>
      <c r="T66" s="235" t="s">
        <v>203</v>
      </c>
      <c r="U66" s="221">
        <v>0.13700000000000001</v>
      </c>
      <c r="V66" s="221">
        <f>ROUND(E66*U66,2)</f>
        <v>1.37</v>
      </c>
      <c r="W66" s="221"/>
      <c r="X66" s="221" t="s">
        <v>204</v>
      </c>
      <c r="Y66" s="212"/>
      <c r="Z66" s="212"/>
      <c r="AA66" s="212"/>
      <c r="AB66" s="212"/>
      <c r="AC66" s="212"/>
      <c r="AD66" s="212"/>
      <c r="AE66" s="212"/>
      <c r="AF66" s="212"/>
      <c r="AG66" s="212" t="s">
        <v>205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49" t="s">
        <v>257</v>
      </c>
      <c r="D67" s="247"/>
      <c r="E67" s="247"/>
      <c r="F67" s="247"/>
      <c r="G67" s="247"/>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207</v>
      </c>
      <c r="AH67" s="212"/>
      <c r="AI67" s="212"/>
      <c r="AJ67" s="212"/>
      <c r="AK67" s="212"/>
      <c r="AL67" s="212"/>
      <c r="AM67" s="212"/>
      <c r="AN67" s="212"/>
      <c r="AO67" s="212"/>
      <c r="AP67" s="212"/>
      <c r="AQ67" s="212"/>
      <c r="AR67" s="212"/>
      <c r="AS67" s="212"/>
      <c r="AT67" s="212"/>
      <c r="AU67" s="212"/>
      <c r="AV67" s="212"/>
      <c r="AW67" s="212"/>
      <c r="AX67" s="212"/>
      <c r="AY67" s="212"/>
      <c r="AZ67" s="212"/>
      <c r="BA67" s="237" t="str">
        <f>C67</f>
        <v>s vybouráním lože, s přemístěním hmot na skládku na vzdálenost do 3 m nebo naložením na dopravní prostředek</v>
      </c>
      <c r="BB67" s="212"/>
      <c r="BC67" s="212"/>
      <c r="BD67" s="212"/>
      <c r="BE67" s="212"/>
      <c r="BF67" s="212"/>
      <c r="BG67" s="212"/>
      <c r="BH67" s="212"/>
    </row>
    <row r="68" spans="1:60" outlineLevel="1" x14ac:dyDescent="0.25">
      <c r="A68" s="219"/>
      <c r="B68" s="220"/>
      <c r="C68" s="250" t="s">
        <v>491</v>
      </c>
      <c r="D68" s="245"/>
      <c r="E68" s="246">
        <v>10</v>
      </c>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209</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29">
        <v>23</v>
      </c>
      <c r="B69" s="230" t="s">
        <v>262</v>
      </c>
      <c r="C69" s="240" t="s">
        <v>263</v>
      </c>
      <c r="D69" s="231" t="s">
        <v>256</v>
      </c>
      <c r="E69" s="232">
        <v>15</v>
      </c>
      <c r="F69" s="233"/>
      <c r="G69" s="234">
        <f>ROUND(E69*F69,2)</f>
        <v>0</v>
      </c>
      <c r="H69" s="233"/>
      <c r="I69" s="234">
        <f>ROUND(E69*H69,2)</f>
        <v>0</v>
      </c>
      <c r="J69" s="233"/>
      <c r="K69" s="234">
        <f>ROUND(E69*J69,2)</f>
        <v>0</v>
      </c>
      <c r="L69" s="234">
        <v>21</v>
      </c>
      <c r="M69" s="234">
        <f>G69*(1+L69/100)</f>
        <v>0</v>
      </c>
      <c r="N69" s="234">
        <v>0</v>
      </c>
      <c r="O69" s="234">
        <f>ROUND(E69*N69,2)</f>
        <v>0</v>
      </c>
      <c r="P69" s="234">
        <v>0.125</v>
      </c>
      <c r="Q69" s="234">
        <f>ROUND(E69*P69,2)</f>
        <v>1.88</v>
      </c>
      <c r="R69" s="234" t="s">
        <v>231</v>
      </c>
      <c r="S69" s="234" t="s">
        <v>187</v>
      </c>
      <c r="T69" s="235" t="s">
        <v>203</v>
      </c>
      <c r="U69" s="221">
        <v>0.08</v>
      </c>
      <c r="V69" s="221">
        <f>ROUND(E69*U69,2)</f>
        <v>1.2</v>
      </c>
      <c r="W69" s="221"/>
      <c r="X69" s="221" t="s">
        <v>204</v>
      </c>
      <c r="Y69" s="212"/>
      <c r="Z69" s="212"/>
      <c r="AA69" s="212"/>
      <c r="AB69" s="212"/>
      <c r="AC69" s="212"/>
      <c r="AD69" s="212"/>
      <c r="AE69" s="212"/>
      <c r="AF69" s="212"/>
      <c r="AG69" s="212" t="s">
        <v>205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19"/>
      <c r="B70" s="220"/>
      <c r="C70" s="249" t="s">
        <v>257</v>
      </c>
      <c r="D70" s="247"/>
      <c r="E70" s="247"/>
      <c r="F70" s="247"/>
      <c r="G70" s="247"/>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207</v>
      </c>
      <c r="AH70" s="212"/>
      <c r="AI70" s="212"/>
      <c r="AJ70" s="212"/>
      <c r="AK70" s="212"/>
      <c r="AL70" s="212"/>
      <c r="AM70" s="212"/>
      <c r="AN70" s="212"/>
      <c r="AO70" s="212"/>
      <c r="AP70" s="212"/>
      <c r="AQ70" s="212"/>
      <c r="AR70" s="212"/>
      <c r="AS70" s="212"/>
      <c r="AT70" s="212"/>
      <c r="AU70" s="212"/>
      <c r="AV70" s="212"/>
      <c r="AW70" s="212"/>
      <c r="AX70" s="212"/>
      <c r="AY70" s="212"/>
      <c r="AZ70" s="212"/>
      <c r="BA70" s="237" t="str">
        <f>C70</f>
        <v>s vybouráním lože, s přemístěním hmot na skládku na vzdálenost do 3 m nebo naložením na dopravní prostředek</v>
      </c>
      <c r="BB70" s="212"/>
      <c r="BC70" s="212"/>
      <c r="BD70" s="212"/>
      <c r="BE70" s="212"/>
      <c r="BF70" s="212"/>
      <c r="BG70" s="212"/>
      <c r="BH70" s="212"/>
    </row>
    <row r="71" spans="1:60" outlineLevel="1" x14ac:dyDescent="0.25">
      <c r="A71" s="219"/>
      <c r="B71" s="220"/>
      <c r="C71" s="250" t="s">
        <v>492</v>
      </c>
      <c r="D71" s="245"/>
      <c r="E71" s="246">
        <v>15</v>
      </c>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209</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0.399999999999999" outlineLevel="1" x14ac:dyDescent="0.25">
      <c r="A72" s="229">
        <v>24</v>
      </c>
      <c r="B72" s="230" t="s">
        <v>265</v>
      </c>
      <c r="C72" s="240" t="s">
        <v>266</v>
      </c>
      <c r="D72" s="231" t="s">
        <v>221</v>
      </c>
      <c r="E72" s="232">
        <v>14.5</v>
      </c>
      <c r="F72" s="233"/>
      <c r="G72" s="234">
        <f>ROUND(E72*F72,2)</f>
        <v>0</v>
      </c>
      <c r="H72" s="233"/>
      <c r="I72" s="234">
        <f>ROUND(E72*H72,2)</f>
        <v>0</v>
      </c>
      <c r="J72" s="233"/>
      <c r="K72" s="234">
        <f>ROUND(E72*J72,2)</f>
        <v>0</v>
      </c>
      <c r="L72" s="234">
        <v>21</v>
      </c>
      <c r="M72" s="234">
        <f>G72*(1+L72/100)</f>
        <v>0</v>
      </c>
      <c r="N72" s="234">
        <v>0</v>
      </c>
      <c r="O72" s="234">
        <f>ROUND(E72*N72,2)</f>
        <v>0</v>
      </c>
      <c r="P72" s="234">
        <v>0</v>
      </c>
      <c r="Q72" s="234">
        <f>ROUND(E72*P72,2)</f>
        <v>0</v>
      </c>
      <c r="R72" s="234" t="s">
        <v>231</v>
      </c>
      <c r="S72" s="234" t="s">
        <v>187</v>
      </c>
      <c r="T72" s="235" t="s">
        <v>203</v>
      </c>
      <c r="U72" s="221">
        <v>0.68799999999999994</v>
      </c>
      <c r="V72" s="221">
        <f>ROUND(E72*U72,2)</f>
        <v>9.98</v>
      </c>
      <c r="W72" s="221"/>
      <c r="X72" s="221" t="s">
        <v>239</v>
      </c>
      <c r="Y72" s="212"/>
      <c r="Z72" s="212"/>
      <c r="AA72" s="212"/>
      <c r="AB72" s="212"/>
      <c r="AC72" s="212"/>
      <c r="AD72" s="212"/>
      <c r="AE72" s="212"/>
      <c r="AF72" s="212"/>
      <c r="AG72" s="212" t="s">
        <v>240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19"/>
      <c r="B73" s="220"/>
      <c r="C73" s="250" t="s">
        <v>241</v>
      </c>
      <c r="D73" s="245"/>
      <c r="E73" s="246"/>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209</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50" t="s">
        <v>493</v>
      </c>
      <c r="D74" s="245"/>
      <c r="E74" s="246"/>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209</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19"/>
      <c r="B75" s="220"/>
      <c r="C75" s="250" t="s">
        <v>494</v>
      </c>
      <c r="D75" s="245"/>
      <c r="E75" s="246">
        <v>14.5</v>
      </c>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209</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0.399999999999999" outlineLevel="1" x14ac:dyDescent="0.25">
      <c r="A76" s="229">
        <v>25</v>
      </c>
      <c r="B76" s="230" t="s">
        <v>269</v>
      </c>
      <c r="C76" s="240" t="s">
        <v>270</v>
      </c>
      <c r="D76" s="231" t="s">
        <v>221</v>
      </c>
      <c r="E76" s="232">
        <v>29</v>
      </c>
      <c r="F76" s="233"/>
      <c r="G76" s="234">
        <f>ROUND(E76*F76,2)</f>
        <v>0</v>
      </c>
      <c r="H76" s="233"/>
      <c r="I76" s="234">
        <f>ROUND(E76*H76,2)</f>
        <v>0</v>
      </c>
      <c r="J76" s="233"/>
      <c r="K76" s="234">
        <f>ROUND(E76*J76,2)</f>
        <v>0</v>
      </c>
      <c r="L76" s="234">
        <v>21</v>
      </c>
      <c r="M76" s="234">
        <f>G76*(1+L76/100)</f>
        <v>0</v>
      </c>
      <c r="N76" s="234">
        <v>0</v>
      </c>
      <c r="O76" s="234">
        <f>ROUND(E76*N76,2)</f>
        <v>0</v>
      </c>
      <c r="P76" s="234">
        <v>0</v>
      </c>
      <c r="Q76" s="234">
        <f>ROUND(E76*P76,2)</f>
        <v>0</v>
      </c>
      <c r="R76" s="234" t="s">
        <v>231</v>
      </c>
      <c r="S76" s="234" t="s">
        <v>187</v>
      </c>
      <c r="T76" s="235" t="s">
        <v>203</v>
      </c>
      <c r="U76" s="221">
        <v>0</v>
      </c>
      <c r="V76" s="221">
        <f>ROUND(E76*U76,2)</f>
        <v>0</v>
      </c>
      <c r="W76" s="221"/>
      <c r="X76" s="221" t="s">
        <v>239</v>
      </c>
      <c r="Y76" s="212"/>
      <c r="Z76" s="212"/>
      <c r="AA76" s="212"/>
      <c r="AB76" s="212"/>
      <c r="AC76" s="212"/>
      <c r="AD76" s="212"/>
      <c r="AE76" s="212"/>
      <c r="AF76" s="212"/>
      <c r="AG76" s="212" t="s">
        <v>240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50" t="s">
        <v>241</v>
      </c>
      <c r="D77" s="245"/>
      <c r="E77" s="246"/>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209</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c r="B78" s="220"/>
      <c r="C78" s="250" t="s">
        <v>493</v>
      </c>
      <c r="D78" s="245"/>
      <c r="E78" s="246"/>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209</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19"/>
      <c r="B79" s="220"/>
      <c r="C79" s="250" t="s">
        <v>495</v>
      </c>
      <c r="D79" s="245"/>
      <c r="E79" s="246">
        <v>29</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209</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29">
        <v>26</v>
      </c>
      <c r="B80" s="230" t="s">
        <v>272</v>
      </c>
      <c r="C80" s="240" t="s">
        <v>273</v>
      </c>
      <c r="D80" s="231" t="s">
        <v>221</v>
      </c>
      <c r="E80" s="232">
        <v>14.5</v>
      </c>
      <c r="F80" s="233"/>
      <c r="G80" s="234">
        <f>ROUND(E80*F80,2)</f>
        <v>0</v>
      </c>
      <c r="H80" s="233"/>
      <c r="I80" s="234">
        <f>ROUND(E80*H80,2)</f>
        <v>0</v>
      </c>
      <c r="J80" s="233"/>
      <c r="K80" s="234">
        <f>ROUND(E80*J80,2)</f>
        <v>0</v>
      </c>
      <c r="L80" s="234">
        <v>21</v>
      </c>
      <c r="M80" s="234">
        <f>G80*(1+L80/100)</f>
        <v>0</v>
      </c>
      <c r="N80" s="234">
        <v>0</v>
      </c>
      <c r="O80" s="234">
        <f>ROUND(E80*N80,2)</f>
        <v>0</v>
      </c>
      <c r="P80" s="234">
        <v>0</v>
      </c>
      <c r="Q80" s="234">
        <f>ROUND(E80*P80,2)</f>
        <v>0</v>
      </c>
      <c r="R80" s="234" t="s">
        <v>249</v>
      </c>
      <c r="S80" s="234" t="s">
        <v>187</v>
      </c>
      <c r="T80" s="235" t="s">
        <v>203</v>
      </c>
      <c r="U80" s="221">
        <v>0</v>
      </c>
      <c r="V80" s="221">
        <f>ROUND(E80*U80,2)</f>
        <v>0</v>
      </c>
      <c r="W80" s="221"/>
      <c r="X80" s="221" t="s">
        <v>239</v>
      </c>
      <c r="Y80" s="212"/>
      <c r="Z80" s="212"/>
      <c r="AA80" s="212"/>
      <c r="AB80" s="212"/>
      <c r="AC80" s="212"/>
      <c r="AD80" s="212"/>
      <c r="AE80" s="212"/>
      <c r="AF80" s="212"/>
      <c r="AG80" s="212" t="s">
        <v>240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19"/>
      <c r="B81" s="220"/>
      <c r="C81" s="250" t="s">
        <v>241</v>
      </c>
      <c r="D81" s="245"/>
      <c r="E81" s="246"/>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209</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19"/>
      <c r="B82" s="220"/>
      <c r="C82" s="250" t="s">
        <v>493</v>
      </c>
      <c r="D82" s="245"/>
      <c r="E82" s="246"/>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209</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50" t="s">
        <v>494</v>
      </c>
      <c r="D83" s="245"/>
      <c r="E83" s="246">
        <v>14.5</v>
      </c>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209</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5">
      <c r="A84" s="223" t="s">
        <v>182</v>
      </c>
      <c r="B84" s="224" t="s">
        <v>128</v>
      </c>
      <c r="C84" s="239" t="s">
        <v>129</v>
      </c>
      <c r="D84" s="225"/>
      <c r="E84" s="226"/>
      <c r="F84" s="227"/>
      <c r="G84" s="227">
        <f>SUMIF(AG85:AG110,"&lt;&gt;NOR",G85:G110)</f>
        <v>0</v>
      </c>
      <c r="H84" s="227"/>
      <c r="I84" s="227">
        <f>SUM(I85:I110)</f>
        <v>0</v>
      </c>
      <c r="J84" s="227"/>
      <c r="K84" s="227">
        <f>SUM(K85:K110)</f>
        <v>0</v>
      </c>
      <c r="L84" s="227"/>
      <c r="M84" s="227">
        <f>SUM(M85:M110)</f>
        <v>0</v>
      </c>
      <c r="N84" s="227"/>
      <c r="O84" s="227">
        <f>SUM(O85:O110)</f>
        <v>1.67</v>
      </c>
      <c r="P84" s="227"/>
      <c r="Q84" s="227">
        <f>SUM(Q85:Q110)</f>
        <v>0</v>
      </c>
      <c r="R84" s="227"/>
      <c r="S84" s="227"/>
      <c r="T84" s="228"/>
      <c r="U84" s="222"/>
      <c r="V84" s="222">
        <f>SUM(V85:V110)</f>
        <v>25.869999999999997</v>
      </c>
      <c r="W84" s="222"/>
      <c r="X84" s="222"/>
      <c r="AG84" t="s">
        <v>183</v>
      </c>
    </row>
    <row r="85" spans="1:60" outlineLevel="1" x14ac:dyDescent="0.25">
      <c r="A85" s="229">
        <v>27</v>
      </c>
      <c r="B85" s="230" t="s">
        <v>274</v>
      </c>
      <c r="C85" s="240" t="s">
        <v>275</v>
      </c>
      <c r="D85" s="231" t="s">
        <v>201</v>
      </c>
      <c r="E85" s="232">
        <v>6</v>
      </c>
      <c r="F85" s="233"/>
      <c r="G85" s="234">
        <f>ROUND(E85*F85,2)</f>
        <v>0</v>
      </c>
      <c r="H85" s="233"/>
      <c r="I85" s="234">
        <f>ROUND(E85*H85,2)</f>
        <v>0</v>
      </c>
      <c r="J85" s="233"/>
      <c r="K85" s="234">
        <f>ROUND(E85*J85,2)</f>
        <v>0</v>
      </c>
      <c r="L85" s="234">
        <v>21</v>
      </c>
      <c r="M85" s="234">
        <f>G85*(1+L85/100)</f>
        <v>0</v>
      </c>
      <c r="N85" s="234">
        <v>0</v>
      </c>
      <c r="O85" s="234">
        <f>ROUND(E85*N85,2)</f>
        <v>0</v>
      </c>
      <c r="P85" s="234">
        <v>0</v>
      </c>
      <c r="Q85" s="234">
        <f>ROUND(E85*P85,2)</f>
        <v>0</v>
      </c>
      <c r="R85" s="234" t="s">
        <v>202</v>
      </c>
      <c r="S85" s="234" t="s">
        <v>187</v>
      </c>
      <c r="T85" s="235" t="s">
        <v>203</v>
      </c>
      <c r="U85" s="221">
        <v>9.5200000000000007E-2</v>
      </c>
      <c r="V85" s="221">
        <f>ROUND(E85*U85,2)</f>
        <v>0.56999999999999995</v>
      </c>
      <c r="W85" s="221"/>
      <c r="X85" s="221" t="s">
        <v>204</v>
      </c>
      <c r="Y85" s="212"/>
      <c r="Z85" s="212"/>
      <c r="AA85" s="212"/>
      <c r="AB85" s="212"/>
      <c r="AC85" s="212"/>
      <c r="AD85" s="212"/>
      <c r="AE85" s="212"/>
      <c r="AF85" s="212"/>
      <c r="AG85" s="212" t="s">
        <v>205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49" t="s">
        <v>276</v>
      </c>
      <c r="D86" s="247"/>
      <c r="E86" s="247"/>
      <c r="F86" s="247"/>
      <c r="G86" s="247"/>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207</v>
      </c>
      <c r="AH86" s="212"/>
      <c r="AI86" s="212"/>
      <c r="AJ86" s="212"/>
      <c r="AK86" s="212"/>
      <c r="AL86" s="212"/>
      <c r="AM86" s="212"/>
      <c r="AN86" s="212"/>
      <c r="AO86" s="212"/>
      <c r="AP86" s="212"/>
      <c r="AQ86" s="212"/>
      <c r="AR86" s="212"/>
      <c r="AS86" s="212"/>
      <c r="AT86" s="212"/>
      <c r="AU86" s="212"/>
      <c r="AV86" s="212"/>
      <c r="AW86" s="212"/>
      <c r="AX86" s="212"/>
      <c r="AY86" s="212"/>
      <c r="AZ86" s="212"/>
      <c r="BA86" s="237" t="str">
        <f>C86</f>
        <v>nebo lesní půdy, s vodorovným přemístěním na hromady v místě upotřebení nebo na dočasné či trvalé skládky se složením</v>
      </c>
      <c r="BB86" s="212"/>
      <c r="BC86" s="212"/>
      <c r="BD86" s="212"/>
      <c r="BE86" s="212"/>
      <c r="BF86" s="212"/>
      <c r="BG86" s="212"/>
      <c r="BH86" s="212"/>
    </row>
    <row r="87" spans="1:60" outlineLevel="1" x14ac:dyDescent="0.25">
      <c r="A87" s="219"/>
      <c r="B87" s="220"/>
      <c r="C87" s="250" t="s">
        <v>496</v>
      </c>
      <c r="D87" s="245"/>
      <c r="E87" s="246">
        <v>6</v>
      </c>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209</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29">
        <v>28</v>
      </c>
      <c r="B88" s="230" t="s">
        <v>278</v>
      </c>
      <c r="C88" s="240" t="s">
        <v>279</v>
      </c>
      <c r="D88" s="231" t="s">
        <v>225</v>
      </c>
      <c r="E88" s="232">
        <v>20</v>
      </c>
      <c r="F88" s="233"/>
      <c r="G88" s="234">
        <f>ROUND(E88*F88,2)</f>
        <v>0</v>
      </c>
      <c r="H88" s="233"/>
      <c r="I88" s="234">
        <f>ROUND(E88*H88,2)</f>
        <v>0</v>
      </c>
      <c r="J88" s="233"/>
      <c r="K88" s="234">
        <f>ROUND(E88*J88,2)</f>
        <v>0</v>
      </c>
      <c r="L88" s="234">
        <v>21</v>
      </c>
      <c r="M88" s="234">
        <f>G88*(1+L88/100)</f>
        <v>0</v>
      </c>
      <c r="N88" s="234">
        <v>0</v>
      </c>
      <c r="O88" s="234">
        <f>ROUND(E88*N88,2)</f>
        <v>0</v>
      </c>
      <c r="P88" s="234">
        <v>0</v>
      </c>
      <c r="Q88" s="234">
        <f>ROUND(E88*P88,2)</f>
        <v>0</v>
      </c>
      <c r="R88" s="234" t="s">
        <v>202</v>
      </c>
      <c r="S88" s="234" t="s">
        <v>187</v>
      </c>
      <c r="T88" s="235" t="s">
        <v>203</v>
      </c>
      <c r="U88" s="221">
        <v>0.13</v>
      </c>
      <c r="V88" s="221">
        <f>ROUND(E88*U88,2)</f>
        <v>2.6</v>
      </c>
      <c r="W88" s="221"/>
      <c r="X88" s="221" t="s">
        <v>204</v>
      </c>
      <c r="Y88" s="212"/>
      <c r="Z88" s="212"/>
      <c r="AA88" s="212"/>
      <c r="AB88" s="212"/>
      <c r="AC88" s="212"/>
      <c r="AD88" s="212"/>
      <c r="AE88" s="212"/>
      <c r="AF88" s="212"/>
      <c r="AG88" s="212" t="s">
        <v>205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19"/>
      <c r="B89" s="220"/>
      <c r="C89" s="249" t="s">
        <v>280</v>
      </c>
      <c r="D89" s="247"/>
      <c r="E89" s="247"/>
      <c r="F89" s="247"/>
      <c r="G89" s="247"/>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207</v>
      </c>
      <c r="AH89" s="212"/>
      <c r="AI89" s="212"/>
      <c r="AJ89" s="212"/>
      <c r="AK89" s="212"/>
      <c r="AL89" s="212"/>
      <c r="AM89" s="212"/>
      <c r="AN89" s="212"/>
      <c r="AO89" s="212"/>
      <c r="AP89" s="212"/>
      <c r="AQ89" s="212"/>
      <c r="AR89" s="212"/>
      <c r="AS89" s="212"/>
      <c r="AT89" s="212"/>
      <c r="AU89" s="212"/>
      <c r="AV89" s="212"/>
      <c r="AW89" s="212"/>
      <c r="AX89" s="212"/>
      <c r="AY89" s="212"/>
      <c r="AZ89" s="212"/>
      <c r="BA89" s="237" t="str">
        <f>C89</f>
        <v>s případným nutným přemístěním hromad nebo dočasných skládek na místo potřeby ze vzdálenosti do 30 m, v rovině nebo ve svahu do 1 : 5,</v>
      </c>
      <c r="BB89" s="212"/>
      <c r="BC89" s="212"/>
      <c r="BD89" s="212"/>
      <c r="BE89" s="212"/>
      <c r="BF89" s="212"/>
      <c r="BG89" s="212"/>
      <c r="BH89" s="212"/>
    </row>
    <row r="90" spans="1:60" outlineLevel="1" x14ac:dyDescent="0.25">
      <c r="A90" s="219"/>
      <c r="B90" s="220"/>
      <c r="C90" s="250" t="s">
        <v>281</v>
      </c>
      <c r="D90" s="245"/>
      <c r="E90" s="246">
        <v>20</v>
      </c>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209</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29">
        <v>29</v>
      </c>
      <c r="B91" s="230" t="s">
        <v>282</v>
      </c>
      <c r="C91" s="240" t="s">
        <v>283</v>
      </c>
      <c r="D91" s="231" t="s">
        <v>225</v>
      </c>
      <c r="E91" s="232">
        <v>20</v>
      </c>
      <c r="F91" s="233"/>
      <c r="G91" s="234">
        <f>ROUND(E91*F91,2)</f>
        <v>0</v>
      </c>
      <c r="H91" s="233"/>
      <c r="I91" s="234">
        <f>ROUND(E91*H91,2)</f>
        <v>0</v>
      </c>
      <c r="J91" s="233"/>
      <c r="K91" s="234">
        <f>ROUND(E91*J91,2)</f>
        <v>0</v>
      </c>
      <c r="L91" s="234">
        <v>21</v>
      </c>
      <c r="M91" s="234">
        <f>G91*(1+L91/100)</f>
        <v>0</v>
      </c>
      <c r="N91" s="234">
        <v>0</v>
      </c>
      <c r="O91" s="234">
        <f>ROUND(E91*N91,2)</f>
        <v>0</v>
      </c>
      <c r="P91" s="234">
        <v>0</v>
      </c>
      <c r="Q91" s="234">
        <f>ROUND(E91*P91,2)</f>
        <v>0</v>
      </c>
      <c r="R91" s="234" t="s">
        <v>284</v>
      </c>
      <c r="S91" s="234" t="s">
        <v>187</v>
      </c>
      <c r="T91" s="235" t="s">
        <v>203</v>
      </c>
      <c r="U91" s="221">
        <v>0.06</v>
      </c>
      <c r="V91" s="221">
        <f>ROUND(E91*U91,2)</f>
        <v>1.2</v>
      </c>
      <c r="W91" s="221"/>
      <c r="X91" s="221" t="s">
        <v>204</v>
      </c>
      <c r="Y91" s="212"/>
      <c r="Z91" s="212"/>
      <c r="AA91" s="212"/>
      <c r="AB91" s="212"/>
      <c r="AC91" s="212"/>
      <c r="AD91" s="212"/>
      <c r="AE91" s="212"/>
      <c r="AF91" s="212"/>
      <c r="AG91" s="212" t="s">
        <v>205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19"/>
      <c r="B92" s="220"/>
      <c r="C92" s="249" t="s">
        <v>285</v>
      </c>
      <c r="D92" s="247"/>
      <c r="E92" s="247"/>
      <c r="F92" s="247"/>
      <c r="G92" s="247"/>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207</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19"/>
      <c r="B93" s="220"/>
      <c r="C93" s="250" t="s">
        <v>497</v>
      </c>
      <c r="D93" s="245"/>
      <c r="E93" s="246">
        <v>20</v>
      </c>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209</v>
      </c>
      <c r="AH93" s="212">
        <v>5</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0.399999999999999" outlineLevel="1" x14ac:dyDescent="0.25">
      <c r="A94" s="229">
        <v>30</v>
      </c>
      <c r="B94" s="230" t="s">
        <v>287</v>
      </c>
      <c r="C94" s="240" t="s">
        <v>288</v>
      </c>
      <c r="D94" s="231" t="s">
        <v>225</v>
      </c>
      <c r="E94" s="232">
        <v>20</v>
      </c>
      <c r="F94" s="233"/>
      <c r="G94" s="234">
        <f>ROUND(E94*F94,2)</f>
        <v>0</v>
      </c>
      <c r="H94" s="233"/>
      <c r="I94" s="234">
        <f>ROUND(E94*H94,2)</f>
        <v>0</v>
      </c>
      <c r="J94" s="233"/>
      <c r="K94" s="234">
        <f>ROUND(E94*J94,2)</f>
        <v>0</v>
      </c>
      <c r="L94" s="234">
        <v>21</v>
      </c>
      <c r="M94" s="234">
        <f>G94*(1+L94/100)</f>
        <v>0</v>
      </c>
      <c r="N94" s="234">
        <v>0</v>
      </c>
      <c r="O94" s="234">
        <f>ROUND(E94*N94,2)</f>
        <v>0</v>
      </c>
      <c r="P94" s="234">
        <v>0</v>
      </c>
      <c r="Q94" s="234">
        <f>ROUND(E94*P94,2)</f>
        <v>0</v>
      </c>
      <c r="R94" s="234" t="s">
        <v>284</v>
      </c>
      <c r="S94" s="234" t="s">
        <v>187</v>
      </c>
      <c r="T94" s="235" t="s">
        <v>203</v>
      </c>
      <c r="U94" s="221">
        <v>0.09</v>
      </c>
      <c r="V94" s="221">
        <f>ROUND(E94*U94,2)</f>
        <v>1.8</v>
      </c>
      <c r="W94" s="221"/>
      <c r="X94" s="221" t="s">
        <v>204</v>
      </c>
      <c r="Y94" s="212"/>
      <c r="Z94" s="212"/>
      <c r="AA94" s="212"/>
      <c r="AB94" s="212"/>
      <c r="AC94" s="212"/>
      <c r="AD94" s="212"/>
      <c r="AE94" s="212"/>
      <c r="AF94" s="212"/>
      <c r="AG94" s="212" t="s">
        <v>205</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49" t="s">
        <v>289</v>
      </c>
      <c r="D95" s="247"/>
      <c r="E95" s="247"/>
      <c r="F95" s="247"/>
      <c r="G95" s="247"/>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207</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19"/>
      <c r="B96" s="220"/>
      <c r="C96" s="250" t="s">
        <v>497</v>
      </c>
      <c r="D96" s="245"/>
      <c r="E96" s="246">
        <v>20</v>
      </c>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209</v>
      </c>
      <c r="AH96" s="212">
        <v>5</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29">
        <v>31</v>
      </c>
      <c r="B97" s="230" t="s">
        <v>290</v>
      </c>
      <c r="C97" s="240" t="s">
        <v>291</v>
      </c>
      <c r="D97" s="231" t="s">
        <v>225</v>
      </c>
      <c r="E97" s="232">
        <v>50</v>
      </c>
      <c r="F97" s="233"/>
      <c r="G97" s="234">
        <f>ROUND(E97*F97,2)</f>
        <v>0</v>
      </c>
      <c r="H97" s="233"/>
      <c r="I97" s="234">
        <f>ROUND(E97*H97,2)</f>
        <v>0</v>
      </c>
      <c r="J97" s="233"/>
      <c r="K97" s="234">
        <f>ROUND(E97*J97,2)</f>
        <v>0</v>
      </c>
      <c r="L97" s="234">
        <v>21</v>
      </c>
      <c r="M97" s="234">
        <f>G97*(1+L97/100)</f>
        <v>0</v>
      </c>
      <c r="N97" s="234">
        <v>0</v>
      </c>
      <c r="O97" s="234">
        <f>ROUND(E97*N97,2)</f>
        <v>0</v>
      </c>
      <c r="P97" s="234">
        <v>0</v>
      </c>
      <c r="Q97" s="234">
        <f>ROUND(E97*P97,2)</f>
        <v>0</v>
      </c>
      <c r="R97" s="234" t="s">
        <v>202</v>
      </c>
      <c r="S97" s="234" t="s">
        <v>187</v>
      </c>
      <c r="T97" s="235" t="s">
        <v>203</v>
      </c>
      <c r="U97" s="221">
        <v>0.19</v>
      </c>
      <c r="V97" s="221">
        <f>ROUND(E97*U97,2)</f>
        <v>9.5</v>
      </c>
      <c r="W97" s="221"/>
      <c r="X97" s="221" t="s">
        <v>204</v>
      </c>
      <c r="Y97" s="212"/>
      <c r="Z97" s="212"/>
      <c r="AA97" s="212"/>
      <c r="AB97" s="212"/>
      <c r="AC97" s="212"/>
      <c r="AD97" s="212"/>
      <c r="AE97" s="212"/>
      <c r="AF97" s="212"/>
      <c r="AG97" s="212" t="s">
        <v>205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19"/>
      <c r="B98" s="220"/>
      <c r="C98" s="249" t="s">
        <v>292</v>
      </c>
      <c r="D98" s="247"/>
      <c r="E98" s="247"/>
      <c r="F98" s="247"/>
      <c r="G98" s="247"/>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207</v>
      </c>
      <c r="AH98" s="212"/>
      <c r="AI98" s="212"/>
      <c r="AJ98" s="212"/>
      <c r="AK98" s="212"/>
      <c r="AL98" s="212"/>
      <c r="AM98" s="212"/>
      <c r="AN98" s="212"/>
      <c r="AO98" s="212"/>
      <c r="AP98" s="212"/>
      <c r="AQ98" s="212"/>
      <c r="AR98" s="212"/>
      <c r="AS98" s="212"/>
      <c r="AT98" s="212"/>
      <c r="AU98" s="212"/>
      <c r="AV98" s="212"/>
      <c r="AW98" s="212"/>
      <c r="AX98" s="212"/>
      <c r="AY98" s="212"/>
      <c r="AZ98" s="212"/>
      <c r="BA98" s="237" t="str">
        <f>C98</f>
        <v>s případným nutným přemístěním hromad nebo dočasných skládek na místo potřeby ze vzdálenosti do 30 m, ve svahu sklonu přes 1 : 5,</v>
      </c>
      <c r="BB98" s="212"/>
      <c r="BC98" s="212"/>
      <c r="BD98" s="212"/>
      <c r="BE98" s="212"/>
      <c r="BF98" s="212"/>
      <c r="BG98" s="212"/>
      <c r="BH98" s="212"/>
    </row>
    <row r="99" spans="1:60" outlineLevel="1" x14ac:dyDescent="0.25">
      <c r="A99" s="219"/>
      <c r="B99" s="220"/>
      <c r="C99" s="250" t="s">
        <v>498</v>
      </c>
      <c r="D99" s="245"/>
      <c r="E99" s="246">
        <v>50</v>
      </c>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209</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29">
        <v>32</v>
      </c>
      <c r="B100" s="230" t="s">
        <v>293</v>
      </c>
      <c r="C100" s="240" t="s">
        <v>294</v>
      </c>
      <c r="D100" s="231" t="s">
        <v>225</v>
      </c>
      <c r="E100" s="232">
        <v>50</v>
      </c>
      <c r="F100" s="233"/>
      <c r="G100" s="234">
        <f>ROUND(E100*F100,2)</f>
        <v>0</v>
      </c>
      <c r="H100" s="233"/>
      <c r="I100" s="234">
        <f>ROUND(E100*H100,2)</f>
        <v>0</v>
      </c>
      <c r="J100" s="233"/>
      <c r="K100" s="234">
        <f>ROUND(E100*J100,2)</f>
        <v>0</v>
      </c>
      <c r="L100" s="234">
        <v>21</v>
      </c>
      <c r="M100" s="234">
        <f>G100*(1+L100/100)</f>
        <v>0</v>
      </c>
      <c r="N100" s="234">
        <v>0</v>
      </c>
      <c r="O100" s="234">
        <f>ROUND(E100*N100,2)</f>
        <v>0</v>
      </c>
      <c r="P100" s="234">
        <v>0</v>
      </c>
      <c r="Q100" s="234">
        <f>ROUND(E100*P100,2)</f>
        <v>0</v>
      </c>
      <c r="R100" s="234" t="s">
        <v>284</v>
      </c>
      <c r="S100" s="234" t="s">
        <v>187</v>
      </c>
      <c r="T100" s="235" t="s">
        <v>203</v>
      </c>
      <c r="U100" s="221">
        <v>9.7000000000000003E-2</v>
      </c>
      <c r="V100" s="221">
        <f>ROUND(E100*U100,2)</f>
        <v>4.8499999999999996</v>
      </c>
      <c r="W100" s="221"/>
      <c r="X100" s="221" t="s">
        <v>204</v>
      </c>
      <c r="Y100" s="212"/>
      <c r="Z100" s="212"/>
      <c r="AA100" s="212"/>
      <c r="AB100" s="212"/>
      <c r="AC100" s="212"/>
      <c r="AD100" s="212"/>
      <c r="AE100" s="212"/>
      <c r="AF100" s="212"/>
      <c r="AG100" s="212" t="s">
        <v>205</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19"/>
      <c r="B101" s="220"/>
      <c r="C101" s="249" t="s">
        <v>285</v>
      </c>
      <c r="D101" s="247"/>
      <c r="E101" s="247"/>
      <c r="F101" s="247"/>
      <c r="G101" s="247"/>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207</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19"/>
      <c r="B102" s="220"/>
      <c r="C102" s="250" t="s">
        <v>499</v>
      </c>
      <c r="D102" s="245"/>
      <c r="E102" s="246">
        <v>50</v>
      </c>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209</v>
      </c>
      <c r="AH102" s="212">
        <v>5</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29">
        <v>33</v>
      </c>
      <c r="B103" s="230" t="s">
        <v>296</v>
      </c>
      <c r="C103" s="240" t="s">
        <v>297</v>
      </c>
      <c r="D103" s="231" t="s">
        <v>225</v>
      </c>
      <c r="E103" s="232">
        <v>50</v>
      </c>
      <c r="F103" s="233"/>
      <c r="G103" s="234">
        <f>ROUND(E103*F103,2)</f>
        <v>0</v>
      </c>
      <c r="H103" s="233"/>
      <c r="I103" s="234">
        <f>ROUND(E103*H103,2)</f>
        <v>0</v>
      </c>
      <c r="J103" s="233"/>
      <c r="K103" s="234">
        <f>ROUND(E103*J103,2)</f>
        <v>0</v>
      </c>
      <c r="L103" s="234">
        <v>21</v>
      </c>
      <c r="M103" s="234">
        <f>G103*(1+L103/100)</f>
        <v>0</v>
      </c>
      <c r="N103" s="234">
        <v>0</v>
      </c>
      <c r="O103" s="234">
        <f>ROUND(E103*N103,2)</f>
        <v>0</v>
      </c>
      <c r="P103" s="234">
        <v>0</v>
      </c>
      <c r="Q103" s="234">
        <f>ROUND(E103*P103,2)</f>
        <v>0</v>
      </c>
      <c r="R103" s="234" t="s">
        <v>202</v>
      </c>
      <c r="S103" s="234" t="s">
        <v>187</v>
      </c>
      <c r="T103" s="235" t="s">
        <v>203</v>
      </c>
      <c r="U103" s="221">
        <v>0.107</v>
      </c>
      <c r="V103" s="221">
        <f>ROUND(E103*U103,2)</f>
        <v>5.35</v>
      </c>
      <c r="W103" s="221"/>
      <c r="X103" s="221" t="s">
        <v>204</v>
      </c>
      <c r="Y103" s="212"/>
      <c r="Z103" s="212"/>
      <c r="AA103" s="212"/>
      <c r="AB103" s="212"/>
      <c r="AC103" s="212"/>
      <c r="AD103" s="212"/>
      <c r="AE103" s="212"/>
      <c r="AF103" s="212"/>
      <c r="AG103" s="212" t="s">
        <v>205</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19"/>
      <c r="B104" s="220"/>
      <c r="C104" s="249" t="s">
        <v>298</v>
      </c>
      <c r="D104" s="247"/>
      <c r="E104" s="247"/>
      <c r="F104" s="247"/>
      <c r="G104" s="247"/>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207</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19"/>
      <c r="B105" s="220"/>
      <c r="C105" s="250" t="s">
        <v>499</v>
      </c>
      <c r="D105" s="245"/>
      <c r="E105" s="246">
        <v>50</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209</v>
      </c>
      <c r="AH105" s="212">
        <v>5</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29">
        <v>34</v>
      </c>
      <c r="B106" s="230" t="s">
        <v>299</v>
      </c>
      <c r="C106" s="240" t="s">
        <v>300</v>
      </c>
      <c r="D106" s="231" t="s">
        <v>301</v>
      </c>
      <c r="E106" s="232">
        <v>2.1629999999999998</v>
      </c>
      <c r="F106" s="233"/>
      <c r="G106" s="234">
        <f>ROUND(E106*F106,2)</f>
        <v>0</v>
      </c>
      <c r="H106" s="233"/>
      <c r="I106" s="234">
        <f>ROUND(E106*H106,2)</f>
        <v>0</v>
      </c>
      <c r="J106" s="233"/>
      <c r="K106" s="234">
        <f>ROUND(E106*J106,2)</f>
        <v>0</v>
      </c>
      <c r="L106" s="234">
        <v>21</v>
      </c>
      <c r="M106" s="234">
        <f>G106*(1+L106/100)</f>
        <v>0</v>
      </c>
      <c r="N106" s="234">
        <v>1E-3</v>
      </c>
      <c r="O106" s="234">
        <f>ROUND(E106*N106,2)</f>
        <v>0</v>
      </c>
      <c r="P106" s="234">
        <v>0</v>
      </c>
      <c r="Q106" s="234">
        <f>ROUND(E106*P106,2)</f>
        <v>0</v>
      </c>
      <c r="R106" s="234" t="s">
        <v>302</v>
      </c>
      <c r="S106" s="234" t="s">
        <v>187</v>
      </c>
      <c r="T106" s="235" t="s">
        <v>203</v>
      </c>
      <c r="U106" s="221">
        <v>0</v>
      </c>
      <c r="V106" s="221">
        <f>ROUND(E106*U106,2)</f>
        <v>0</v>
      </c>
      <c r="W106" s="221"/>
      <c r="X106" s="221" t="s">
        <v>303</v>
      </c>
      <c r="Y106" s="212"/>
      <c r="Z106" s="212"/>
      <c r="AA106" s="212"/>
      <c r="AB106" s="212"/>
      <c r="AC106" s="212"/>
      <c r="AD106" s="212"/>
      <c r="AE106" s="212"/>
      <c r="AF106" s="212"/>
      <c r="AG106" s="212" t="s">
        <v>304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19"/>
      <c r="B107" s="220"/>
      <c r="C107" s="250" t="s">
        <v>500</v>
      </c>
      <c r="D107" s="245"/>
      <c r="E107" s="246">
        <v>0.61799999999999999</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209</v>
      </c>
      <c r="AH107" s="212">
        <v>5</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19"/>
      <c r="B108" s="220"/>
      <c r="C108" s="250" t="s">
        <v>501</v>
      </c>
      <c r="D108" s="245"/>
      <c r="E108" s="246">
        <v>1.5449999999999999</v>
      </c>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209</v>
      </c>
      <c r="AH108" s="212">
        <v>5</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29">
        <v>35</v>
      </c>
      <c r="B109" s="230" t="s">
        <v>502</v>
      </c>
      <c r="C109" s="240" t="s">
        <v>503</v>
      </c>
      <c r="D109" s="231" t="s">
        <v>201</v>
      </c>
      <c r="E109" s="232">
        <v>1</v>
      </c>
      <c r="F109" s="233"/>
      <c r="G109" s="234">
        <f>ROUND(E109*F109,2)</f>
        <v>0</v>
      </c>
      <c r="H109" s="233"/>
      <c r="I109" s="234">
        <f>ROUND(E109*H109,2)</f>
        <v>0</v>
      </c>
      <c r="J109" s="233"/>
      <c r="K109" s="234">
        <f>ROUND(E109*J109,2)</f>
        <v>0</v>
      </c>
      <c r="L109" s="234">
        <v>21</v>
      </c>
      <c r="M109" s="234">
        <f>G109*(1+L109/100)</f>
        <v>0</v>
      </c>
      <c r="N109" s="234">
        <v>1.67</v>
      </c>
      <c r="O109" s="234">
        <f>ROUND(E109*N109,2)</f>
        <v>1.67</v>
      </c>
      <c r="P109" s="234">
        <v>0</v>
      </c>
      <c r="Q109" s="234">
        <f>ROUND(E109*P109,2)</f>
        <v>0</v>
      </c>
      <c r="R109" s="234" t="s">
        <v>302</v>
      </c>
      <c r="S109" s="234" t="s">
        <v>187</v>
      </c>
      <c r="T109" s="235" t="s">
        <v>203</v>
      </c>
      <c r="U109" s="221">
        <v>0</v>
      </c>
      <c r="V109" s="221">
        <f>ROUND(E109*U109,2)</f>
        <v>0</v>
      </c>
      <c r="W109" s="221"/>
      <c r="X109" s="221" t="s">
        <v>303</v>
      </c>
      <c r="Y109" s="212"/>
      <c r="Z109" s="212"/>
      <c r="AA109" s="212"/>
      <c r="AB109" s="212"/>
      <c r="AC109" s="212"/>
      <c r="AD109" s="212"/>
      <c r="AE109" s="212"/>
      <c r="AF109" s="212"/>
      <c r="AG109" s="212" t="s">
        <v>304</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19"/>
      <c r="B110" s="220"/>
      <c r="C110" s="250" t="s">
        <v>504</v>
      </c>
      <c r="D110" s="245"/>
      <c r="E110" s="246">
        <v>1</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209</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x14ac:dyDescent="0.25">
      <c r="A111" s="223" t="s">
        <v>182</v>
      </c>
      <c r="B111" s="224" t="s">
        <v>134</v>
      </c>
      <c r="C111" s="239" t="s">
        <v>135</v>
      </c>
      <c r="D111" s="225"/>
      <c r="E111" s="226"/>
      <c r="F111" s="227"/>
      <c r="G111" s="227">
        <f>SUMIF(AG112:AG113,"&lt;&gt;NOR",G112:G113)</f>
        <v>0</v>
      </c>
      <c r="H111" s="227"/>
      <c r="I111" s="227">
        <f>SUM(I112:I113)</f>
        <v>0</v>
      </c>
      <c r="J111" s="227"/>
      <c r="K111" s="227">
        <f>SUM(K112:K113)</f>
        <v>0</v>
      </c>
      <c r="L111" s="227"/>
      <c r="M111" s="227">
        <f>SUM(M112:M113)</f>
        <v>0</v>
      </c>
      <c r="N111" s="227"/>
      <c r="O111" s="227">
        <f>SUM(O112:O113)</f>
        <v>26.08</v>
      </c>
      <c r="P111" s="227"/>
      <c r="Q111" s="227">
        <f>SUM(Q112:Q113)</f>
        <v>0</v>
      </c>
      <c r="R111" s="227"/>
      <c r="S111" s="227"/>
      <c r="T111" s="228"/>
      <c r="U111" s="222"/>
      <c r="V111" s="222">
        <f>SUM(V112:V113)</f>
        <v>1.79</v>
      </c>
      <c r="W111" s="222"/>
      <c r="X111" s="222"/>
      <c r="AG111" t="s">
        <v>183</v>
      </c>
    </row>
    <row r="112" spans="1:60" ht="20.399999999999999" outlineLevel="1" x14ac:dyDescent="0.25">
      <c r="A112" s="229">
        <v>36</v>
      </c>
      <c r="B112" s="230" t="s">
        <v>325</v>
      </c>
      <c r="C112" s="240" t="s">
        <v>326</v>
      </c>
      <c r="D112" s="231" t="s">
        <v>225</v>
      </c>
      <c r="E112" s="232">
        <v>69</v>
      </c>
      <c r="F112" s="233"/>
      <c r="G112" s="234">
        <f>ROUND(E112*F112,2)</f>
        <v>0</v>
      </c>
      <c r="H112" s="233"/>
      <c r="I112" s="234">
        <f>ROUND(E112*H112,2)</f>
        <v>0</v>
      </c>
      <c r="J112" s="233"/>
      <c r="K112" s="234">
        <f>ROUND(E112*J112,2)</f>
        <v>0</v>
      </c>
      <c r="L112" s="234">
        <v>21</v>
      </c>
      <c r="M112" s="234">
        <f>G112*(1+L112/100)</f>
        <v>0</v>
      </c>
      <c r="N112" s="234">
        <v>0.378</v>
      </c>
      <c r="O112" s="234">
        <f>ROUND(E112*N112,2)</f>
        <v>26.08</v>
      </c>
      <c r="P112" s="234">
        <v>0</v>
      </c>
      <c r="Q112" s="234">
        <f>ROUND(E112*P112,2)</f>
        <v>0</v>
      </c>
      <c r="R112" s="234" t="s">
        <v>231</v>
      </c>
      <c r="S112" s="234" t="s">
        <v>187</v>
      </c>
      <c r="T112" s="235" t="s">
        <v>203</v>
      </c>
      <c r="U112" s="221">
        <v>2.5999999999999999E-2</v>
      </c>
      <c r="V112" s="221">
        <f>ROUND(E112*U112,2)</f>
        <v>1.79</v>
      </c>
      <c r="W112" s="221"/>
      <c r="X112" s="221" t="s">
        <v>204</v>
      </c>
      <c r="Y112" s="212"/>
      <c r="Z112" s="212"/>
      <c r="AA112" s="212"/>
      <c r="AB112" s="212"/>
      <c r="AC112" s="212"/>
      <c r="AD112" s="212"/>
      <c r="AE112" s="212"/>
      <c r="AF112" s="212"/>
      <c r="AG112" s="212" t="s">
        <v>205</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19"/>
      <c r="B113" s="220"/>
      <c r="C113" s="250" t="s">
        <v>458</v>
      </c>
      <c r="D113" s="245"/>
      <c r="E113" s="246">
        <v>69</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209</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5">
      <c r="A114" s="223" t="s">
        <v>182</v>
      </c>
      <c r="B114" s="224" t="s">
        <v>136</v>
      </c>
      <c r="C114" s="239" t="s">
        <v>137</v>
      </c>
      <c r="D114" s="225"/>
      <c r="E114" s="226"/>
      <c r="F114" s="227"/>
      <c r="G114" s="227">
        <f>SUMIF(AG115:AG118,"&lt;&gt;NOR",G115:G118)</f>
        <v>0</v>
      </c>
      <c r="H114" s="227"/>
      <c r="I114" s="227">
        <f>SUM(I115:I118)</f>
        <v>0</v>
      </c>
      <c r="J114" s="227"/>
      <c r="K114" s="227">
        <f>SUM(K115:K118)</f>
        <v>0</v>
      </c>
      <c r="L114" s="227"/>
      <c r="M114" s="227">
        <f>SUM(M115:M118)</f>
        <v>0</v>
      </c>
      <c r="N114" s="227"/>
      <c r="O114" s="227">
        <f>SUM(O115:O118)</f>
        <v>2.21</v>
      </c>
      <c r="P114" s="227"/>
      <c r="Q114" s="227">
        <f>SUM(Q115:Q118)</f>
        <v>0</v>
      </c>
      <c r="R114" s="227"/>
      <c r="S114" s="227"/>
      <c r="T114" s="228"/>
      <c r="U114" s="222"/>
      <c r="V114" s="222">
        <f>SUM(V115:V118)</f>
        <v>1.25</v>
      </c>
      <c r="W114" s="222"/>
      <c r="X114" s="222"/>
      <c r="AG114" t="s">
        <v>183</v>
      </c>
    </row>
    <row r="115" spans="1:60" outlineLevel="1" x14ac:dyDescent="0.25">
      <c r="A115" s="229">
        <v>37</v>
      </c>
      <c r="B115" s="230" t="s">
        <v>327</v>
      </c>
      <c r="C115" s="240" t="s">
        <v>328</v>
      </c>
      <c r="D115" s="231" t="s">
        <v>225</v>
      </c>
      <c r="E115" s="232">
        <v>17</v>
      </c>
      <c r="F115" s="233"/>
      <c r="G115" s="234">
        <f>ROUND(E115*F115,2)</f>
        <v>0</v>
      </c>
      <c r="H115" s="233"/>
      <c r="I115" s="234">
        <f>ROUND(E115*H115,2)</f>
        <v>0</v>
      </c>
      <c r="J115" s="233"/>
      <c r="K115" s="234">
        <f>ROUND(E115*J115,2)</f>
        <v>0</v>
      </c>
      <c r="L115" s="234">
        <v>21</v>
      </c>
      <c r="M115" s="234">
        <f>G115*(1+L115/100)</f>
        <v>0</v>
      </c>
      <c r="N115" s="234">
        <v>3.1E-4</v>
      </c>
      <c r="O115" s="234">
        <f>ROUND(E115*N115,2)</f>
        <v>0.01</v>
      </c>
      <c r="P115" s="234">
        <v>0</v>
      </c>
      <c r="Q115" s="234">
        <f>ROUND(E115*P115,2)</f>
        <v>0</v>
      </c>
      <c r="R115" s="234" t="s">
        <v>231</v>
      </c>
      <c r="S115" s="234" t="s">
        <v>187</v>
      </c>
      <c r="T115" s="235" t="s">
        <v>203</v>
      </c>
      <c r="U115" s="221">
        <v>2E-3</v>
      </c>
      <c r="V115" s="221">
        <f>ROUND(E115*U115,2)</f>
        <v>0.03</v>
      </c>
      <c r="W115" s="221"/>
      <c r="X115" s="221" t="s">
        <v>204</v>
      </c>
      <c r="Y115" s="212"/>
      <c r="Z115" s="212"/>
      <c r="AA115" s="212"/>
      <c r="AB115" s="212"/>
      <c r="AC115" s="212"/>
      <c r="AD115" s="212"/>
      <c r="AE115" s="212"/>
      <c r="AF115" s="212"/>
      <c r="AG115" s="212" t="s">
        <v>205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19"/>
      <c r="B116" s="220"/>
      <c r="C116" s="250" t="s">
        <v>505</v>
      </c>
      <c r="D116" s="245"/>
      <c r="E116" s="246">
        <v>17</v>
      </c>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209</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0.399999999999999" outlineLevel="1" x14ac:dyDescent="0.25">
      <c r="A117" s="229">
        <v>38</v>
      </c>
      <c r="B117" s="230" t="s">
        <v>330</v>
      </c>
      <c r="C117" s="240" t="s">
        <v>331</v>
      </c>
      <c r="D117" s="231" t="s">
        <v>225</v>
      </c>
      <c r="E117" s="232">
        <v>17</v>
      </c>
      <c r="F117" s="233"/>
      <c r="G117" s="234">
        <f>ROUND(E117*F117,2)</f>
        <v>0</v>
      </c>
      <c r="H117" s="233"/>
      <c r="I117" s="234">
        <f>ROUND(E117*H117,2)</f>
        <v>0</v>
      </c>
      <c r="J117" s="233"/>
      <c r="K117" s="234">
        <f>ROUND(E117*J117,2)</f>
        <v>0</v>
      </c>
      <c r="L117" s="234">
        <v>21</v>
      </c>
      <c r="M117" s="234">
        <f>G117*(1+L117/100)</f>
        <v>0</v>
      </c>
      <c r="N117" s="234">
        <v>0.12966</v>
      </c>
      <c r="O117" s="234">
        <f>ROUND(E117*N117,2)</f>
        <v>2.2000000000000002</v>
      </c>
      <c r="P117" s="234">
        <v>0</v>
      </c>
      <c r="Q117" s="234">
        <f>ROUND(E117*P117,2)</f>
        <v>0</v>
      </c>
      <c r="R117" s="234" t="s">
        <v>231</v>
      </c>
      <c r="S117" s="234" t="s">
        <v>187</v>
      </c>
      <c r="T117" s="235" t="s">
        <v>203</v>
      </c>
      <c r="U117" s="221">
        <v>7.1999999999999995E-2</v>
      </c>
      <c r="V117" s="221">
        <f>ROUND(E117*U117,2)</f>
        <v>1.22</v>
      </c>
      <c r="W117" s="221"/>
      <c r="X117" s="221" t="s">
        <v>204</v>
      </c>
      <c r="Y117" s="212"/>
      <c r="Z117" s="212"/>
      <c r="AA117" s="212"/>
      <c r="AB117" s="212"/>
      <c r="AC117" s="212"/>
      <c r="AD117" s="212"/>
      <c r="AE117" s="212"/>
      <c r="AF117" s="212"/>
      <c r="AG117" s="212" t="s">
        <v>205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19"/>
      <c r="B118" s="220"/>
      <c r="C118" s="250" t="s">
        <v>506</v>
      </c>
      <c r="D118" s="245"/>
      <c r="E118" s="246">
        <v>17</v>
      </c>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209</v>
      </c>
      <c r="AH118" s="212">
        <v>5</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5">
      <c r="A119" s="223" t="s">
        <v>182</v>
      </c>
      <c r="B119" s="224" t="s">
        <v>138</v>
      </c>
      <c r="C119" s="239" t="s">
        <v>139</v>
      </c>
      <c r="D119" s="225"/>
      <c r="E119" s="226"/>
      <c r="F119" s="227"/>
      <c r="G119" s="227">
        <f>SUMIF(AG120:AG130,"&lt;&gt;NOR",G120:G130)</f>
        <v>0</v>
      </c>
      <c r="H119" s="227"/>
      <c r="I119" s="227">
        <f>SUM(I120:I130)</f>
        <v>0</v>
      </c>
      <c r="J119" s="227"/>
      <c r="K119" s="227">
        <f>SUM(K120:K130)</f>
        <v>0</v>
      </c>
      <c r="L119" s="227"/>
      <c r="M119" s="227">
        <f>SUM(M120:M130)</f>
        <v>0</v>
      </c>
      <c r="N119" s="227"/>
      <c r="O119" s="227">
        <f>SUM(O120:O130)</f>
        <v>13.469999999999999</v>
      </c>
      <c r="P119" s="227"/>
      <c r="Q119" s="227">
        <f>SUM(Q120:Q130)</f>
        <v>0</v>
      </c>
      <c r="R119" s="227"/>
      <c r="S119" s="227"/>
      <c r="T119" s="228"/>
      <c r="U119" s="222"/>
      <c r="V119" s="222">
        <f>SUM(V120:V130)</f>
        <v>49.79</v>
      </c>
      <c r="W119" s="222"/>
      <c r="X119" s="222"/>
      <c r="AG119" t="s">
        <v>183</v>
      </c>
    </row>
    <row r="120" spans="1:60" outlineLevel="1" x14ac:dyDescent="0.25">
      <c r="A120" s="229">
        <v>39</v>
      </c>
      <c r="B120" s="230" t="s">
        <v>333</v>
      </c>
      <c r="C120" s="240" t="s">
        <v>334</v>
      </c>
      <c r="D120" s="231" t="s">
        <v>225</v>
      </c>
      <c r="E120" s="232">
        <v>55</v>
      </c>
      <c r="F120" s="233"/>
      <c r="G120" s="234">
        <f>ROUND(E120*F120,2)</f>
        <v>0</v>
      </c>
      <c r="H120" s="233"/>
      <c r="I120" s="234">
        <f>ROUND(E120*H120,2)</f>
        <v>0</v>
      </c>
      <c r="J120" s="233"/>
      <c r="K120" s="234">
        <f>ROUND(E120*J120,2)</f>
        <v>0</v>
      </c>
      <c r="L120" s="234">
        <v>21</v>
      </c>
      <c r="M120" s="234">
        <f>G120*(1+L120/100)</f>
        <v>0</v>
      </c>
      <c r="N120" s="234">
        <v>5.5449999999999999E-2</v>
      </c>
      <c r="O120" s="234">
        <f>ROUND(E120*N120,2)</f>
        <v>3.05</v>
      </c>
      <c r="P120" s="234">
        <v>0</v>
      </c>
      <c r="Q120" s="234">
        <f>ROUND(E120*P120,2)</f>
        <v>0</v>
      </c>
      <c r="R120" s="234" t="s">
        <v>231</v>
      </c>
      <c r="S120" s="234" t="s">
        <v>187</v>
      </c>
      <c r="T120" s="235" t="s">
        <v>203</v>
      </c>
      <c r="U120" s="221">
        <v>0.442</v>
      </c>
      <c r="V120" s="221">
        <f>ROUND(E120*U120,2)</f>
        <v>24.31</v>
      </c>
      <c r="W120" s="221"/>
      <c r="X120" s="221" t="s">
        <v>204</v>
      </c>
      <c r="Y120" s="212"/>
      <c r="Z120" s="212"/>
      <c r="AA120" s="212"/>
      <c r="AB120" s="212"/>
      <c r="AC120" s="212"/>
      <c r="AD120" s="212"/>
      <c r="AE120" s="212"/>
      <c r="AF120" s="212"/>
      <c r="AG120" s="212" t="s">
        <v>205</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1" outlineLevel="1" x14ac:dyDescent="0.25">
      <c r="A121" s="219"/>
      <c r="B121" s="220"/>
      <c r="C121" s="249" t="s">
        <v>335</v>
      </c>
      <c r="D121" s="247"/>
      <c r="E121" s="247"/>
      <c r="F121" s="247"/>
      <c r="G121" s="247"/>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207</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37" t="str">
        <f>C121</f>
        <v>s provedením lože z kameniva drceného, s vyplněním spár, s dvojitým hutněním a se smetením přebytečného materiálu na krajnici. S dodáním hmot pro lože a výplň spár.</v>
      </c>
      <c r="BB121" s="212"/>
      <c r="BC121" s="212"/>
      <c r="BD121" s="212"/>
      <c r="BE121" s="212"/>
      <c r="BF121" s="212"/>
      <c r="BG121" s="212"/>
      <c r="BH121" s="212"/>
    </row>
    <row r="122" spans="1:60" outlineLevel="1" x14ac:dyDescent="0.25">
      <c r="A122" s="219"/>
      <c r="B122" s="220"/>
      <c r="C122" s="250" t="s">
        <v>507</v>
      </c>
      <c r="D122" s="245"/>
      <c r="E122" s="246">
        <v>55</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209</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29">
        <v>40</v>
      </c>
      <c r="B123" s="230" t="s">
        <v>337</v>
      </c>
      <c r="C123" s="240" t="s">
        <v>338</v>
      </c>
      <c r="D123" s="231" t="s">
        <v>225</v>
      </c>
      <c r="E123" s="232">
        <v>57.75</v>
      </c>
      <c r="F123" s="233"/>
      <c r="G123" s="234">
        <f>ROUND(E123*F123,2)</f>
        <v>0</v>
      </c>
      <c r="H123" s="233"/>
      <c r="I123" s="234">
        <f>ROUND(E123*H123,2)</f>
        <v>0</v>
      </c>
      <c r="J123" s="233"/>
      <c r="K123" s="234">
        <f>ROUND(E123*J123,2)</f>
        <v>0</v>
      </c>
      <c r="L123" s="234">
        <v>21</v>
      </c>
      <c r="M123" s="234">
        <f>G123*(1+L123/100)</f>
        <v>0</v>
      </c>
      <c r="N123" s="234">
        <v>0.129</v>
      </c>
      <c r="O123" s="234">
        <f>ROUND(E123*N123,2)</f>
        <v>7.45</v>
      </c>
      <c r="P123" s="234">
        <v>0</v>
      </c>
      <c r="Q123" s="234">
        <f>ROUND(E123*P123,2)</f>
        <v>0</v>
      </c>
      <c r="R123" s="234" t="s">
        <v>302</v>
      </c>
      <c r="S123" s="234" t="s">
        <v>187</v>
      </c>
      <c r="T123" s="235" t="s">
        <v>203</v>
      </c>
      <c r="U123" s="221">
        <v>0</v>
      </c>
      <c r="V123" s="221">
        <f>ROUND(E123*U123,2)</f>
        <v>0</v>
      </c>
      <c r="W123" s="221"/>
      <c r="X123" s="221" t="s">
        <v>303</v>
      </c>
      <c r="Y123" s="212"/>
      <c r="Z123" s="212"/>
      <c r="AA123" s="212"/>
      <c r="AB123" s="212"/>
      <c r="AC123" s="212"/>
      <c r="AD123" s="212"/>
      <c r="AE123" s="212"/>
      <c r="AF123" s="212"/>
      <c r="AG123" s="212" t="s">
        <v>304</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19"/>
      <c r="B124" s="220"/>
      <c r="C124" s="250" t="s">
        <v>508</v>
      </c>
      <c r="D124" s="245"/>
      <c r="E124" s="246">
        <v>57.75</v>
      </c>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209</v>
      </c>
      <c r="AH124" s="212">
        <v>5</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0.399999999999999" outlineLevel="1" x14ac:dyDescent="0.25">
      <c r="A125" s="229">
        <v>41</v>
      </c>
      <c r="B125" s="230" t="s">
        <v>340</v>
      </c>
      <c r="C125" s="240" t="s">
        <v>341</v>
      </c>
      <c r="D125" s="231" t="s">
        <v>225</v>
      </c>
      <c r="E125" s="232">
        <v>14</v>
      </c>
      <c r="F125" s="233"/>
      <c r="G125" s="234">
        <f>ROUND(E125*F125,2)</f>
        <v>0</v>
      </c>
      <c r="H125" s="233"/>
      <c r="I125" s="234">
        <f>ROUND(E125*H125,2)</f>
        <v>0</v>
      </c>
      <c r="J125" s="233"/>
      <c r="K125" s="234">
        <f>ROUND(E125*J125,2)</f>
        <v>0</v>
      </c>
      <c r="L125" s="234">
        <v>21</v>
      </c>
      <c r="M125" s="234">
        <f>G125*(1+L125/100)</f>
        <v>0</v>
      </c>
      <c r="N125" s="234">
        <v>7.3899999999999993E-2</v>
      </c>
      <c r="O125" s="234">
        <f>ROUND(E125*N125,2)</f>
        <v>1.03</v>
      </c>
      <c r="P125" s="234">
        <v>0</v>
      </c>
      <c r="Q125" s="234">
        <f>ROUND(E125*P125,2)</f>
        <v>0</v>
      </c>
      <c r="R125" s="234" t="s">
        <v>231</v>
      </c>
      <c r="S125" s="234" t="s">
        <v>187</v>
      </c>
      <c r="T125" s="235" t="s">
        <v>203</v>
      </c>
      <c r="U125" s="221">
        <v>0.502</v>
      </c>
      <c r="V125" s="221">
        <f>ROUND(E125*U125,2)</f>
        <v>7.03</v>
      </c>
      <c r="W125" s="221"/>
      <c r="X125" s="221" t="s">
        <v>204</v>
      </c>
      <c r="Y125" s="212"/>
      <c r="Z125" s="212"/>
      <c r="AA125" s="212"/>
      <c r="AB125" s="212"/>
      <c r="AC125" s="212"/>
      <c r="AD125" s="212"/>
      <c r="AE125" s="212"/>
      <c r="AF125" s="212"/>
      <c r="AG125" s="212" t="s">
        <v>205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19"/>
      <c r="B126" s="220"/>
      <c r="C126" s="250" t="s">
        <v>509</v>
      </c>
      <c r="D126" s="245"/>
      <c r="E126" s="246">
        <v>14</v>
      </c>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209</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0.399999999999999" outlineLevel="1" x14ac:dyDescent="0.25">
      <c r="A127" s="229">
        <v>42</v>
      </c>
      <c r="B127" s="230" t="s">
        <v>343</v>
      </c>
      <c r="C127" s="240" t="s">
        <v>344</v>
      </c>
      <c r="D127" s="231" t="s">
        <v>225</v>
      </c>
      <c r="E127" s="232">
        <v>14.7</v>
      </c>
      <c r="F127" s="233"/>
      <c r="G127" s="234">
        <f>ROUND(E127*F127,2)</f>
        <v>0</v>
      </c>
      <c r="H127" s="233"/>
      <c r="I127" s="234">
        <f>ROUND(E127*H127,2)</f>
        <v>0</v>
      </c>
      <c r="J127" s="233"/>
      <c r="K127" s="234">
        <f>ROUND(E127*J127,2)</f>
        <v>0</v>
      </c>
      <c r="L127" s="234">
        <v>21</v>
      </c>
      <c r="M127" s="234">
        <f>G127*(1+L127/100)</f>
        <v>0</v>
      </c>
      <c r="N127" s="234">
        <v>0.13150000000000001</v>
      </c>
      <c r="O127" s="234">
        <f>ROUND(E127*N127,2)</f>
        <v>1.93</v>
      </c>
      <c r="P127" s="234">
        <v>0</v>
      </c>
      <c r="Q127" s="234">
        <f>ROUND(E127*P127,2)</f>
        <v>0</v>
      </c>
      <c r="R127" s="234" t="s">
        <v>302</v>
      </c>
      <c r="S127" s="234" t="s">
        <v>187</v>
      </c>
      <c r="T127" s="235" t="s">
        <v>203</v>
      </c>
      <c r="U127" s="221">
        <v>0</v>
      </c>
      <c r="V127" s="221">
        <f>ROUND(E127*U127,2)</f>
        <v>0</v>
      </c>
      <c r="W127" s="221"/>
      <c r="X127" s="221" t="s">
        <v>303</v>
      </c>
      <c r="Y127" s="212"/>
      <c r="Z127" s="212"/>
      <c r="AA127" s="212"/>
      <c r="AB127" s="212"/>
      <c r="AC127" s="212"/>
      <c r="AD127" s="212"/>
      <c r="AE127" s="212"/>
      <c r="AF127" s="212"/>
      <c r="AG127" s="212" t="s">
        <v>304</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19"/>
      <c r="B128" s="220"/>
      <c r="C128" s="250" t="s">
        <v>510</v>
      </c>
      <c r="D128" s="245"/>
      <c r="E128" s="246">
        <v>14.7</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209</v>
      </c>
      <c r="AH128" s="212">
        <v>5</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29">
        <v>43</v>
      </c>
      <c r="B129" s="230" t="s">
        <v>346</v>
      </c>
      <c r="C129" s="240" t="s">
        <v>347</v>
      </c>
      <c r="D129" s="231" t="s">
        <v>256</v>
      </c>
      <c r="E129" s="232">
        <v>45</v>
      </c>
      <c r="F129" s="233"/>
      <c r="G129" s="234">
        <f>ROUND(E129*F129,2)</f>
        <v>0</v>
      </c>
      <c r="H129" s="233"/>
      <c r="I129" s="234">
        <f>ROUND(E129*H129,2)</f>
        <v>0</v>
      </c>
      <c r="J129" s="233"/>
      <c r="K129" s="234">
        <f>ROUND(E129*J129,2)</f>
        <v>0</v>
      </c>
      <c r="L129" s="234">
        <v>21</v>
      </c>
      <c r="M129" s="234">
        <f>G129*(1+L129/100)</f>
        <v>0</v>
      </c>
      <c r="N129" s="234">
        <v>3.3E-4</v>
      </c>
      <c r="O129" s="234">
        <f>ROUND(E129*N129,2)</f>
        <v>0.01</v>
      </c>
      <c r="P129" s="234">
        <v>0</v>
      </c>
      <c r="Q129" s="234">
        <f>ROUND(E129*P129,2)</f>
        <v>0</v>
      </c>
      <c r="R129" s="234" t="s">
        <v>231</v>
      </c>
      <c r="S129" s="234" t="s">
        <v>187</v>
      </c>
      <c r="T129" s="235" t="s">
        <v>203</v>
      </c>
      <c r="U129" s="221">
        <v>0.41</v>
      </c>
      <c r="V129" s="221">
        <f>ROUND(E129*U129,2)</f>
        <v>18.45</v>
      </c>
      <c r="W129" s="221"/>
      <c r="X129" s="221" t="s">
        <v>204</v>
      </c>
      <c r="Y129" s="212"/>
      <c r="Z129" s="212"/>
      <c r="AA129" s="212"/>
      <c r="AB129" s="212"/>
      <c r="AC129" s="212"/>
      <c r="AD129" s="212"/>
      <c r="AE129" s="212"/>
      <c r="AF129" s="212"/>
      <c r="AG129" s="212" t="s">
        <v>205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19"/>
      <c r="B130" s="220"/>
      <c r="C130" s="250" t="s">
        <v>511</v>
      </c>
      <c r="D130" s="245"/>
      <c r="E130" s="246">
        <v>45</v>
      </c>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209</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x14ac:dyDescent="0.25">
      <c r="A131" s="223" t="s">
        <v>182</v>
      </c>
      <c r="B131" s="224" t="s">
        <v>140</v>
      </c>
      <c r="C131" s="239" t="s">
        <v>141</v>
      </c>
      <c r="D131" s="225"/>
      <c r="E131" s="226"/>
      <c r="F131" s="227"/>
      <c r="G131" s="227">
        <f>SUMIF(AG132:AG164,"&lt;&gt;NOR",G132:G164)</f>
        <v>0</v>
      </c>
      <c r="H131" s="227"/>
      <c r="I131" s="227">
        <f>SUM(I132:I164)</f>
        <v>0</v>
      </c>
      <c r="J131" s="227"/>
      <c r="K131" s="227">
        <f>SUM(K132:K164)</f>
        <v>0</v>
      </c>
      <c r="L131" s="227"/>
      <c r="M131" s="227">
        <f>SUM(M132:M164)</f>
        <v>0</v>
      </c>
      <c r="N131" s="227"/>
      <c r="O131" s="227">
        <f>SUM(O132:O164)</f>
        <v>27.26</v>
      </c>
      <c r="P131" s="227"/>
      <c r="Q131" s="227">
        <f>SUM(Q132:Q164)</f>
        <v>0</v>
      </c>
      <c r="R131" s="227"/>
      <c r="S131" s="227"/>
      <c r="T131" s="228"/>
      <c r="U131" s="222"/>
      <c r="V131" s="222">
        <f>SUM(V132:V164)</f>
        <v>34.56</v>
      </c>
      <c r="W131" s="222"/>
      <c r="X131" s="222"/>
      <c r="AG131" t="s">
        <v>183</v>
      </c>
    </row>
    <row r="132" spans="1:60" ht="30.6" outlineLevel="1" x14ac:dyDescent="0.25">
      <c r="A132" s="229">
        <v>44</v>
      </c>
      <c r="B132" s="230" t="s">
        <v>349</v>
      </c>
      <c r="C132" s="240" t="s">
        <v>350</v>
      </c>
      <c r="D132" s="231" t="s">
        <v>256</v>
      </c>
      <c r="E132" s="232">
        <v>35</v>
      </c>
      <c r="F132" s="233"/>
      <c r="G132" s="234">
        <f>ROUND(E132*F132,2)</f>
        <v>0</v>
      </c>
      <c r="H132" s="233"/>
      <c r="I132" s="234">
        <f>ROUND(E132*H132,2)</f>
        <v>0</v>
      </c>
      <c r="J132" s="233"/>
      <c r="K132" s="234">
        <f>ROUND(E132*J132,2)</f>
        <v>0</v>
      </c>
      <c r="L132" s="234">
        <v>21</v>
      </c>
      <c r="M132" s="234">
        <f>G132*(1+L132/100)</f>
        <v>0</v>
      </c>
      <c r="N132" s="234">
        <v>0.12471</v>
      </c>
      <c r="O132" s="234">
        <f>ROUND(E132*N132,2)</f>
        <v>4.3600000000000003</v>
      </c>
      <c r="P132" s="234">
        <v>0</v>
      </c>
      <c r="Q132" s="234">
        <f>ROUND(E132*P132,2)</f>
        <v>0</v>
      </c>
      <c r="R132" s="234" t="s">
        <v>231</v>
      </c>
      <c r="S132" s="234" t="s">
        <v>187</v>
      </c>
      <c r="T132" s="235" t="s">
        <v>203</v>
      </c>
      <c r="U132" s="221">
        <v>0.11899999999999999</v>
      </c>
      <c r="V132" s="221">
        <f>ROUND(E132*U132,2)</f>
        <v>4.17</v>
      </c>
      <c r="W132" s="221"/>
      <c r="X132" s="221" t="s">
        <v>204</v>
      </c>
      <c r="Y132" s="212"/>
      <c r="Z132" s="212"/>
      <c r="AA132" s="212"/>
      <c r="AB132" s="212"/>
      <c r="AC132" s="212"/>
      <c r="AD132" s="212"/>
      <c r="AE132" s="212"/>
      <c r="AF132" s="212"/>
      <c r="AG132" s="212" t="s">
        <v>205</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19"/>
      <c r="B133" s="220"/>
      <c r="C133" s="249" t="s">
        <v>351</v>
      </c>
      <c r="D133" s="247"/>
      <c r="E133" s="247"/>
      <c r="F133" s="247"/>
      <c r="G133" s="247"/>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207</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19"/>
      <c r="B134" s="220"/>
      <c r="C134" s="251" t="s">
        <v>352</v>
      </c>
      <c r="D134" s="248"/>
      <c r="E134" s="248"/>
      <c r="F134" s="248"/>
      <c r="G134" s="248"/>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192</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19"/>
      <c r="B135" s="220"/>
      <c r="C135" s="250" t="s">
        <v>512</v>
      </c>
      <c r="D135" s="245"/>
      <c r="E135" s="246">
        <v>35</v>
      </c>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209</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0.399999999999999" outlineLevel="1" x14ac:dyDescent="0.25">
      <c r="A136" s="229">
        <v>45</v>
      </c>
      <c r="B136" s="230" t="s">
        <v>354</v>
      </c>
      <c r="C136" s="240" t="s">
        <v>355</v>
      </c>
      <c r="D136" s="231" t="s">
        <v>256</v>
      </c>
      <c r="E136" s="232">
        <v>47</v>
      </c>
      <c r="F136" s="233"/>
      <c r="G136" s="234">
        <f>ROUND(E136*F136,2)</f>
        <v>0</v>
      </c>
      <c r="H136" s="233"/>
      <c r="I136" s="234">
        <f>ROUND(E136*H136,2)</f>
        <v>0</v>
      </c>
      <c r="J136" s="233"/>
      <c r="K136" s="234">
        <f>ROUND(E136*J136,2)</f>
        <v>0</v>
      </c>
      <c r="L136" s="234">
        <v>21</v>
      </c>
      <c r="M136" s="234">
        <f>G136*(1+L136/100)</f>
        <v>0</v>
      </c>
      <c r="N136" s="234">
        <v>0.10249999999999999</v>
      </c>
      <c r="O136" s="234">
        <f>ROUND(E136*N136,2)</f>
        <v>4.82</v>
      </c>
      <c r="P136" s="234">
        <v>0</v>
      </c>
      <c r="Q136" s="234">
        <f>ROUND(E136*P136,2)</f>
        <v>0</v>
      </c>
      <c r="R136" s="234" t="s">
        <v>231</v>
      </c>
      <c r="S136" s="234" t="s">
        <v>187</v>
      </c>
      <c r="T136" s="235" t="s">
        <v>203</v>
      </c>
      <c r="U136" s="221">
        <v>0.14000000000000001</v>
      </c>
      <c r="V136" s="221">
        <f>ROUND(E136*U136,2)</f>
        <v>6.58</v>
      </c>
      <c r="W136" s="221"/>
      <c r="X136" s="221" t="s">
        <v>204</v>
      </c>
      <c r="Y136" s="212"/>
      <c r="Z136" s="212"/>
      <c r="AA136" s="212"/>
      <c r="AB136" s="212"/>
      <c r="AC136" s="212"/>
      <c r="AD136" s="212"/>
      <c r="AE136" s="212"/>
      <c r="AF136" s="212"/>
      <c r="AG136" s="212" t="s">
        <v>205</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19"/>
      <c r="B137" s="220"/>
      <c r="C137" s="249" t="s">
        <v>356</v>
      </c>
      <c r="D137" s="247"/>
      <c r="E137" s="247"/>
      <c r="F137" s="247"/>
      <c r="G137" s="247"/>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207</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19"/>
      <c r="B138" s="220"/>
      <c r="C138" s="251" t="s">
        <v>357</v>
      </c>
      <c r="D138" s="248"/>
      <c r="E138" s="248"/>
      <c r="F138" s="248"/>
      <c r="G138" s="248"/>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192</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19"/>
      <c r="B139" s="220"/>
      <c r="C139" s="250" t="s">
        <v>513</v>
      </c>
      <c r="D139" s="245"/>
      <c r="E139" s="246">
        <v>47</v>
      </c>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209</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29">
        <v>46</v>
      </c>
      <c r="B140" s="230" t="s">
        <v>359</v>
      </c>
      <c r="C140" s="240" t="s">
        <v>360</v>
      </c>
      <c r="D140" s="231" t="s">
        <v>323</v>
      </c>
      <c r="E140" s="232">
        <v>47.47</v>
      </c>
      <c r="F140" s="233"/>
      <c r="G140" s="234">
        <f>ROUND(E140*F140,2)</f>
        <v>0</v>
      </c>
      <c r="H140" s="233"/>
      <c r="I140" s="234">
        <f>ROUND(E140*H140,2)</f>
        <v>0</v>
      </c>
      <c r="J140" s="233"/>
      <c r="K140" s="234">
        <f>ROUND(E140*J140,2)</f>
        <v>0</v>
      </c>
      <c r="L140" s="234">
        <v>21</v>
      </c>
      <c r="M140" s="234">
        <f>G140*(1+L140/100)</f>
        <v>0</v>
      </c>
      <c r="N140" s="234">
        <v>4.4769999999999997E-2</v>
      </c>
      <c r="O140" s="234">
        <f>ROUND(E140*N140,2)</f>
        <v>2.13</v>
      </c>
      <c r="P140" s="234">
        <v>0</v>
      </c>
      <c r="Q140" s="234">
        <f>ROUND(E140*P140,2)</f>
        <v>0</v>
      </c>
      <c r="R140" s="234" t="s">
        <v>302</v>
      </c>
      <c r="S140" s="234" t="s">
        <v>187</v>
      </c>
      <c r="T140" s="235" t="s">
        <v>203</v>
      </c>
      <c r="U140" s="221">
        <v>0</v>
      </c>
      <c r="V140" s="221">
        <f>ROUND(E140*U140,2)</f>
        <v>0</v>
      </c>
      <c r="W140" s="221"/>
      <c r="X140" s="221" t="s">
        <v>303</v>
      </c>
      <c r="Y140" s="212"/>
      <c r="Z140" s="212"/>
      <c r="AA140" s="212"/>
      <c r="AB140" s="212"/>
      <c r="AC140" s="212"/>
      <c r="AD140" s="212"/>
      <c r="AE140" s="212"/>
      <c r="AF140" s="212"/>
      <c r="AG140" s="212" t="s">
        <v>304</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5">
      <c r="A141" s="219"/>
      <c r="B141" s="220"/>
      <c r="C141" s="250" t="s">
        <v>514</v>
      </c>
      <c r="D141" s="245"/>
      <c r="E141" s="246">
        <v>47.47</v>
      </c>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209</v>
      </c>
      <c r="AH141" s="212">
        <v>5</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0.399999999999999" outlineLevel="1" x14ac:dyDescent="0.25">
      <c r="A142" s="229">
        <v>47</v>
      </c>
      <c r="B142" s="230" t="s">
        <v>362</v>
      </c>
      <c r="C142" s="240" t="s">
        <v>363</v>
      </c>
      <c r="D142" s="231" t="s">
        <v>256</v>
      </c>
      <c r="E142" s="232">
        <v>10</v>
      </c>
      <c r="F142" s="233"/>
      <c r="G142" s="234">
        <f>ROUND(E142*F142,2)</f>
        <v>0</v>
      </c>
      <c r="H142" s="233"/>
      <c r="I142" s="234">
        <f>ROUND(E142*H142,2)</f>
        <v>0</v>
      </c>
      <c r="J142" s="233"/>
      <c r="K142" s="234">
        <f>ROUND(E142*J142,2)</f>
        <v>0</v>
      </c>
      <c r="L142" s="234">
        <v>21</v>
      </c>
      <c r="M142" s="234">
        <f>G142*(1+L142/100)</f>
        <v>0</v>
      </c>
      <c r="N142" s="234">
        <v>0.15673999999999999</v>
      </c>
      <c r="O142" s="234">
        <f>ROUND(E142*N142,2)</f>
        <v>1.57</v>
      </c>
      <c r="P142" s="234">
        <v>0</v>
      </c>
      <c r="Q142" s="234">
        <f>ROUND(E142*P142,2)</f>
        <v>0</v>
      </c>
      <c r="R142" s="234" t="s">
        <v>231</v>
      </c>
      <c r="S142" s="234" t="s">
        <v>187</v>
      </c>
      <c r="T142" s="235" t="s">
        <v>203</v>
      </c>
      <c r="U142" s="221">
        <v>0.29548000000000002</v>
      </c>
      <c r="V142" s="221">
        <f>ROUND(E142*U142,2)</f>
        <v>2.95</v>
      </c>
      <c r="W142" s="221"/>
      <c r="X142" s="221" t="s">
        <v>204</v>
      </c>
      <c r="Y142" s="212"/>
      <c r="Z142" s="212"/>
      <c r="AA142" s="212"/>
      <c r="AB142" s="212"/>
      <c r="AC142" s="212"/>
      <c r="AD142" s="212"/>
      <c r="AE142" s="212"/>
      <c r="AF142" s="212"/>
      <c r="AG142" s="212" t="s">
        <v>205</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19"/>
      <c r="B143" s="220"/>
      <c r="C143" s="249" t="s">
        <v>364</v>
      </c>
      <c r="D143" s="247"/>
      <c r="E143" s="247"/>
      <c r="F143" s="247"/>
      <c r="G143" s="247"/>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207</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19"/>
      <c r="B144" s="220"/>
      <c r="C144" s="251" t="s">
        <v>357</v>
      </c>
      <c r="D144" s="248"/>
      <c r="E144" s="248"/>
      <c r="F144" s="248"/>
      <c r="G144" s="248"/>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192</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19"/>
      <c r="B145" s="220"/>
      <c r="C145" s="250" t="s">
        <v>515</v>
      </c>
      <c r="D145" s="245"/>
      <c r="E145" s="246">
        <v>10</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209</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0.399999999999999" outlineLevel="1" x14ac:dyDescent="0.25">
      <c r="A146" s="229">
        <v>48</v>
      </c>
      <c r="B146" s="230" t="s">
        <v>366</v>
      </c>
      <c r="C146" s="240" t="s">
        <v>367</v>
      </c>
      <c r="D146" s="231" t="s">
        <v>256</v>
      </c>
      <c r="E146" s="232">
        <v>10.1</v>
      </c>
      <c r="F146" s="233"/>
      <c r="G146" s="234">
        <f>ROUND(E146*F146,2)</f>
        <v>0</v>
      </c>
      <c r="H146" s="233"/>
      <c r="I146" s="234">
        <f>ROUND(E146*H146,2)</f>
        <v>0</v>
      </c>
      <c r="J146" s="233"/>
      <c r="K146" s="234">
        <f>ROUND(E146*J146,2)</f>
        <v>0</v>
      </c>
      <c r="L146" s="234">
        <v>21</v>
      </c>
      <c r="M146" s="234">
        <f>G146*(1+L146/100)</f>
        <v>0</v>
      </c>
      <c r="N146" s="234">
        <v>0.125</v>
      </c>
      <c r="O146" s="234">
        <f>ROUND(E146*N146,2)</f>
        <v>1.26</v>
      </c>
      <c r="P146" s="234">
        <v>0</v>
      </c>
      <c r="Q146" s="234">
        <f>ROUND(E146*P146,2)</f>
        <v>0</v>
      </c>
      <c r="R146" s="234" t="s">
        <v>302</v>
      </c>
      <c r="S146" s="234" t="s">
        <v>187</v>
      </c>
      <c r="T146" s="235" t="s">
        <v>203</v>
      </c>
      <c r="U146" s="221">
        <v>0</v>
      </c>
      <c r="V146" s="221">
        <f>ROUND(E146*U146,2)</f>
        <v>0</v>
      </c>
      <c r="W146" s="221"/>
      <c r="X146" s="221" t="s">
        <v>303</v>
      </c>
      <c r="Y146" s="212"/>
      <c r="Z146" s="212"/>
      <c r="AA146" s="212"/>
      <c r="AB146" s="212"/>
      <c r="AC146" s="212"/>
      <c r="AD146" s="212"/>
      <c r="AE146" s="212"/>
      <c r="AF146" s="212"/>
      <c r="AG146" s="212" t="s">
        <v>304</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19"/>
      <c r="B147" s="220"/>
      <c r="C147" s="250" t="s">
        <v>516</v>
      </c>
      <c r="D147" s="245"/>
      <c r="E147" s="246">
        <v>10.1</v>
      </c>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209</v>
      </c>
      <c r="AH147" s="212">
        <v>5</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0.399999999999999" outlineLevel="1" x14ac:dyDescent="0.25">
      <c r="A148" s="229">
        <v>49</v>
      </c>
      <c r="B148" s="230" t="s">
        <v>369</v>
      </c>
      <c r="C148" s="240" t="s">
        <v>370</v>
      </c>
      <c r="D148" s="231" t="s">
        <v>256</v>
      </c>
      <c r="E148" s="232">
        <v>25</v>
      </c>
      <c r="F148" s="233"/>
      <c r="G148" s="234">
        <f>ROUND(E148*F148,2)</f>
        <v>0</v>
      </c>
      <c r="H148" s="233"/>
      <c r="I148" s="234">
        <f>ROUND(E148*H148,2)</f>
        <v>0</v>
      </c>
      <c r="J148" s="233"/>
      <c r="K148" s="234">
        <f>ROUND(E148*J148,2)</f>
        <v>0</v>
      </c>
      <c r="L148" s="234">
        <v>21</v>
      </c>
      <c r="M148" s="234">
        <f>G148*(1+L148/100)</f>
        <v>0</v>
      </c>
      <c r="N148" s="234">
        <v>0.188</v>
      </c>
      <c r="O148" s="234">
        <f>ROUND(E148*N148,2)</f>
        <v>4.7</v>
      </c>
      <c r="P148" s="234">
        <v>0</v>
      </c>
      <c r="Q148" s="234">
        <f>ROUND(E148*P148,2)</f>
        <v>0</v>
      </c>
      <c r="R148" s="234" t="s">
        <v>231</v>
      </c>
      <c r="S148" s="234" t="s">
        <v>187</v>
      </c>
      <c r="T148" s="235" t="s">
        <v>203</v>
      </c>
      <c r="U148" s="221">
        <v>0.27200000000000002</v>
      </c>
      <c r="V148" s="221">
        <f>ROUND(E148*U148,2)</f>
        <v>6.8</v>
      </c>
      <c r="W148" s="221"/>
      <c r="X148" s="221" t="s">
        <v>204</v>
      </c>
      <c r="Y148" s="212"/>
      <c r="Z148" s="212"/>
      <c r="AA148" s="212"/>
      <c r="AB148" s="212"/>
      <c r="AC148" s="212"/>
      <c r="AD148" s="212"/>
      <c r="AE148" s="212"/>
      <c r="AF148" s="212"/>
      <c r="AG148" s="212" t="s">
        <v>205</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19"/>
      <c r="B149" s="220"/>
      <c r="C149" s="249" t="s">
        <v>371</v>
      </c>
      <c r="D149" s="247"/>
      <c r="E149" s="247"/>
      <c r="F149" s="247"/>
      <c r="G149" s="247"/>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207</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19"/>
      <c r="B150" s="220"/>
      <c r="C150" s="251" t="s">
        <v>357</v>
      </c>
      <c r="D150" s="248"/>
      <c r="E150" s="248"/>
      <c r="F150" s="248"/>
      <c r="G150" s="248"/>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192</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19"/>
      <c r="B151" s="220"/>
      <c r="C151" s="250" t="s">
        <v>372</v>
      </c>
      <c r="D151" s="245"/>
      <c r="E151" s="246">
        <v>25</v>
      </c>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209</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29">
        <v>50</v>
      </c>
      <c r="B152" s="230" t="s">
        <v>373</v>
      </c>
      <c r="C152" s="240" t="s">
        <v>374</v>
      </c>
      <c r="D152" s="231" t="s">
        <v>323</v>
      </c>
      <c r="E152" s="232">
        <v>25.25</v>
      </c>
      <c r="F152" s="233"/>
      <c r="G152" s="234">
        <f>ROUND(E152*F152,2)</f>
        <v>0</v>
      </c>
      <c r="H152" s="233"/>
      <c r="I152" s="234">
        <f>ROUND(E152*H152,2)</f>
        <v>0</v>
      </c>
      <c r="J152" s="233"/>
      <c r="K152" s="234">
        <f>ROUND(E152*J152,2)</f>
        <v>0</v>
      </c>
      <c r="L152" s="234">
        <v>21</v>
      </c>
      <c r="M152" s="234">
        <f>G152*(1+L152/100)</f>
        <v>0</v>
      </c>
      <c r="N152" s="234">
        <v>8.1000000000000003E-2</v>
      </c>
      <c r="O152" s="234">
        <f>ROUND(E152*N152,2)</f>
        <v>2.0499999999999998</v>
      </c>
      <c r="P152" s="234">
        <v>0</v>
      </c>
      <c r="Q152" s="234">
        <f>ROUND(E152*P152,2)</f>
        <v>0</v>
      </c>
      <c r="R152" s="234" t="s">
        <v>302</v>
      </c>
      <c r="S152" s="234" t="s">
        <v>187</v>
      </c>
      <c r="T152" s="235" t="s">
        <v>203</v>
      </c>
      <c r="U152" s="221">
        <v>0</v>
      </c>
      <c r="V152" s="221">
        <f>ROUND(E152*U152,2)</f>
        <v>0</v>
      </c>
      <c r="W152" s="221"/>
      <c r="X152" s="221" t="s">
        <v>303</v>
      </c>
      <c r="Y152" s="212"/>
      <c r="Z152" s="212"/>
      <c r="AA152" s="212"/>
      <c r="AB152" s="212"/>
      <c r="AC152" s="212"/>
      <c r="AD152" s="212"/>
      <c r="AE152" s="212"/>
      <c r="AF152" s="212"/>
      <c r="AG152" s="212" t="s">
        <v>304</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19"/>
      <c r="B153" s="220"/>
      <c r="C153" s="250" t="s">
        <v>517</v>
      </c>
      <c r="D153" s="245"/>
      <c r="E153" s="246">
        <v>25.25</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209</v>
      </c>
      <c r="AH153" s="212">
        <v>5</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29">
        <v>51</v>
      </c>
      <c r="B154" s="230" t="s">
        <v>376</v>
      </c>
      <c r="C154" s="240" t="s">
        <v>377</v>
      </c>
      <c r="D154" s="231" t="s">
        <v>201</v>
      </c>
      <c r="E154" s="232">
        <v>2.4550000000000001</v>
      </c>
      <c r="F154" s="233"/>
      <c r="G154" s="234">
        <f>ROUND(E154*F154,2)</f>
        <v>0</v>
      </c>
      <c r="H154" s="233"/>
      <c r="I154" s="234">
        <f>ROUND(E154*H154,2)</f>
        <v>0</v>
      </c>
      <c r="J154" s="233"/>
      <c r="K154" s="234">
        <f>ROUND(E154*J154,2)</f>
        <v>0</v>
      </c>
      <c r="L154" s="234">
        <v>21</v>
      </c>
      <c r="M154" s="234">
        <f>G154*(1+L154/100)</f>
        <v>0</v>
      </c>
      <c r="N154" s="234">
        <v>2.5249999999999999</v>
      </c>
      <c r="O154" s="234">
        <f>ROUND(E154*N154,2)</f>
        <v>6.2</v>
      </c>
      <c r="P154" s="234">
        <v>0</v>
      </c>
      <c r="Q154" s="234">
        <f>ROUND(E154*P154,2)</f>
        <v>0</v>
      </c>
      <c r="R154" s="234" t="s">
        <v>231</v>
      </c>
      <c r="S154" s="234" t="s">
        <v>187</v>
      </c>
      <c r="T154" s="235" t="s">
        <v>203</v>
      </c>
      <c r="U154" s="221">
        <v>1.4419999999999999</v>
      </c>
      <c r="V154" s="221">
        <f>ROUND(E154*U154,2)</f>
        <v>3.54</v>
      </c>
      <c r="W154" s="221"/>
      <c r="X154" s="221" t="s">
        <v>204</v>
      </c>
      <c r="Y154" s="212"/>
      <c r="Z154" s="212"/>
      <c r="AA154" s="212"/>
      <c r="AB154" s="212"/>
      <c r="AC154" s="212"/>
      <c r="AD154" s="212"/>
      <c r="AE154" s="212"/>
      <c r="AF154" s="212"/>
      <c r="AG154" s="212" t="s">
        <v>205</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19"/>
      <c r="B155" s="220"/>
      <c r="C155" s="249" t="s">
        <v>378</v>
      </c>
      <c r="D155" s="247"/>
      <c r="E155" s="247"/>
      <c r="F155" s="247"/>
      <c r="G155" s="247"/>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207</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19"/>
      <c r="B156" s="220"/>
      <c r="C156" s="251" t="s">
        <v>357</v>
      </c>
      <c r="D156" s="248"/>
      <c r="E156" s="248"/>
      <c r="F156" s="248"/>
      <c r="G156" s="248"/>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192</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19"/>
      <c r="B157" s="220"/>
      <c r="C157" s="250" t="s">
        <v>518</v>
      </c>
      <c r="D157" s="245"/>
      <c r="E157" s="246">
        <v>1.75</v>
      </c>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209</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19"/>
      <c r="B158" s="220"/>
      <c r="C158" s="250" t="s">
        <v>519</v>
      </c>
      <c r="D158" s="245"/>
      <c r="E158" s="246">
        <v>0.70499999999999996</v>
      </c>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209</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29">
        <v>52</v>
      </c>
      <c r="B159" s="230" t="s">
        <v>381</v>
      </c>
      <c r="C159" s="240" t="s">
        <v>382</v>
      </c>
      <c r="D159" s="231" t="s">
        <v>256</v>
      </c>
      <c r="E159" s="232">
        <v>40</v>
      </c>
      <c r="F159" s="233"/>
      <c r="G159" s="234">
        <f>ROUND(E159*F159,2)</f>
        <v>0</v>
      </c>
      <c r="H159" s="233"/>
      <c r="I159" s="234">
        <f>ROUND(E159*H159,2)</f>
        <v>0</v>
      </c>
      <c r="J159" s="233"/>
      <c r="K159" s="234">
        <f>ROUND(E159*J159,2)</f>
        <v>0</v>
      </c>
      <c r="L159" s="234">
        <v>21</v>
      </c>
      <c r="M159" s="234">
        <f>G159*(1+L159/100)</f>
        <v>0</v>
      </c>
      <c r="N159" s="234">
        <v>0</v>
      </c>
      <c r="O159" s="234">
        <f>ROUND(E159*N159,2)</f>
        <v>0</v>
      </c>
      <c r="P159" s="234">
        <v>0</v>
      </c>
      <c r="Q159" s="234">
        <f>ROUND(E159*P159,2)</f>
        <v>0</v>
      </c>
      <c r="R159" s="234" t="s">
        <v>231</v>
      </c>
      <c r="S159" s="234" t="s">
        <v>187</v>
      </c>
      <c r="T159" s="235" t="s">
        <v>203</v>
      </c>
      <c r="U159" s="221">
        <v>5.5E-2</v>
      </c>
      <c r="V159" s="221">
        <f>ROUND(E159*U159,2)</f>
        <v>2.2000000000000002</v>
      </c>
      <c r="W159" s="221"/>
      <c r="X159" s="221" t="s">
        <v>204</v>
      </c>
      <c r="Y159" s="212"/>
      <c r="Z159" s="212"/>
      <c r="AA159" s="212"/>
      <c r="AB159" s="212"/>
      <c r="AC159" s="212"/>
      <c r="AD159" s="212"/>
      <c r="AE159" s="212"/>
      <c r="AF159" s="212"/>
      <c r="AG159" s="212" t="s">
        <v>205</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19"/>
      <c r="B160" s="220"/>
      <c r="C160" s="249" t="s">
        <v>383</v>
      </c>
      <c r="D160" s="247"/>
      <c r="E160" s="247"/>
      <c r="F160" s="247"/>
      <c r="G160" s="247"/>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207</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19"/>
      <c r="B161" s="220"/>
      <c r="C161" s="250" t="s">
        <v>520</v>
      </c>
      <c r="D161" s="245"/>
      <c r="E161" s="246">
        <v>40</v>
      </c>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209</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29">
        <v>53</v>
      </c>
      <c r="B162" s="230" t="s">
        <v>385</v>
      </c>
      <c r="C162" s="240" t="s">
        <v>386</v>
      </c>
      <c r="D162" s="231" t="s">
        <v>256</v>
      </c>
      <c r="E162" s="232">
        <v>40</v>
      </c>
      <c r="F162" s="233"/>
      <c r="G162" s="234">
        <f>ROUND(E162*F162,2)</f>
        <v>0</v>
      </c>
      <c r="H162" s="233"/>
      <c r="I162" s="234">
        <f>ROUND(E162*H162,2)</f>
        <v>0</v>
      </c>
      <c r="J162" s="233"/>
      <c r="K162" s="234">
        <f>ROUND(E162*J162,2)</f>
        <v>0</v>
      </c>
      <c r="L162" s="234">
        <v>21</v>
      </c>
      <c r="M162" s="234">
        <f>G162*(1+L162/100)</f>
        <v>0</v>
      </c>
      <c r="N162" s="234">
        <v>4.3E-3</v>
      </c>
      <c r="O162" s="234">
        <f>ROUND(E162*N162,2)</f>
        <v>0.17</v>
      </c>
      <c r="P162" s="234">
        <v>0</v>
      </c>
      <c r="Q162" s="234">
        <f>ROUND(E162*P162,2)</f>
        <v>0</v>
      </c>
      <c r="R162" s="234" t="s">
        <v>231</v>
      </c>
      <c r="S162" s="234" t="s">
        <v>187</v>
      </c>
      <c r="T162" s="235" t="s">
        <v>203</v>
      </c>
      <c r="U162" s="221">
        <v>0.20799999999999999</v>
      </c>
      <c r="V162" s="221">
        <f>ROUND(E162*U162,2)</f>
        <v>8.32</v>
      </c>
      <c r="W162" s="221"/>
      <c r="X162" s="221" t="s">
        <v>204</v>
      </c>
      <c r="Y162" s="212"/>
      <c r="Z162" s="212"/>
      <c r="AA162" s="212"/>
      <c r="AB162" s="212"/>
      <c r="AC162" s="212"/>
      <c r="AD162" s="212"/>
      <c r="AE162" s="212"/>
      <c r="AF162" s="212"/>
      <c r="AG162" s="212" t="s">
        <v>205</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5">
      <c r="A163" s="219"/>
      <c r="B163" s="220"/>
      <c r="C163" s="249" t="s">
        <v>387</v>
      </c>
      <c r="D163" s="247"/>
      <c r="E163" s="247"/>
      <c r="F163" s="247"/>
      <c r="G163" s="247"/>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207</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5">
      <c r="A164" s="219"/>
      <c r="B164" s="220"/>
      <c r="C164" s="250" t="s">
        <v>521</v>
      </c>
      <c r="D164" s="245"/>
      <c r="E164" s="246">
        <v>40</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209</v>
      </c>
      <c r="AH164" s="212">
        <v>5</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x14ac:dyDescent="0.25">
      <c r="A165" s="223" t="s">
        <v>182</v>
      </c>
      <c r="B165" s="224" t="s">
        <v>142</v>
      </c>
      <c r="C165" s="239" t="s">
        <v>143</v>
      </c>
      <c r="D165" s="225"/>
      <c r="E165" s="226"/>
      <c r="F165" s="227"/>
      <c r="G165" s="227">
        <f>SUMIF(AG166:AG200,"&lt;&gt;NOR",G166:G200)</f>
        <v>0</v>
      </c>
      <c r="H165" s="227"/>
      <c r="I165" s="227">
        <f>SUM(I166:I200)</f>
        <v>0</v>
      </c>
      <c r="J165" s="227"/>
      <c r="K165" s="227">
        <f>SUM(K166:K200)</f>
        <v>0</v>
      </c>
      <c r="L165" s="227"/>
      <c r="M165" s="227">
        <f>SUM(M166:M200)</f>
        <v>0</v>
      </c>
      <c r="N165" s="227"/>
      <c r="O165" s="227">
        <f>SUM(O166:O200)</f>
        <v>1.3</v>
      </c>
      <c r="P165" s="227"/>
      <c r="Q165" s="227">
        <f>SUM(Q166:Q200)</f>
        <v>0.01</v>
      </c>
      <c r="R165" s="227"/>
      <c r="S165" s="227"/>
      <c r="T165" s="228"/>
      <c r="U165" s="222"/>
      <c r="V165" s="222">
        <f>SUM(V166:V200)</f>
        <v>6.129999999999999</v>
      </c>
      <c r="W165" s="222"/>
      <c r="X165" s="222"/>
      <c r="AG165" t="s">
        <v>183</v>
      </c>
    </row>
    <row r="166" spans="1:60" outlineLevel="1" x14ac:dyDescent="0.25">
      <c r="A166" s="229">
        <v>54</v>
      </c>
      <c r="B166" s="230" t="s">
        <v>389</v>
      </c>
      <c r="C166" s="240" t="s">
        <v>390</v>
      </c>
      <c r="D166" s="231" t="s">
        <v>323</v>
      </c>
      <c r="E166" s="232">
        <v>3</v>
      </c>
      <c r="F166" s="233"/>
      <c r="G166" s="234">
        <f>ROUND(E166*F166,2)</f>
        <v>0</v>
      </c>
      <c r="H166" s="233"/>
      <c r="I166" s="234">
        <f>ROUND(E166*H166,2)</f>
        <v>0</v>
      </c>
      <c r="J166" s="233"/>
      <c r="K166" s="234">
        <f>ROUND(E166*J166,2)</f>
        <v>0</v>
      </c>
      <c r="L166" s="234">
        <v>21</v>
      </c>
      <c r="M166" s="234">
        <f>G166*(1+L166/100)</f>
        <v>0</v>
      </c>
      <c r="N166" s="234">
        <v>0</v>
      </c>
      <c r="O166" s="234">
        <f>ROUND(E166*N166,2)</f>
        <v>0</v>
      </c>
      <c r="P166" s="234">
        <v>4.0000000000000001E-3</v>
      </c>
      <c r="Q166" s="234">
        <f>ROUND(E166*P166,2)</f>
        <v>0.01</v>
      </c>
      <c r="R166" s="234" t="s">
        <v>231</v>
      </c>
      <c r="S166" s="234" t="s">
        <v>187</v>
      </c>
      <c r="T166" s="235" t="s">
        <v>203</v>
      </c>
      <c r="U166" s="221">
        <v>0.17399999999999999</v>
      </c>
      <c r="V166" s="221">
        <f>ROUND(E166*U166,2)</f>
        <v>0.52</v>
      </c>
      <c r="W166" s="221"/>
      <c r="X166" s="221" t="s">
        <v>204</v>
      </c>
      <c r="Y166" s="212"/>
      <c r="Z166" s="212"/>
      <c r="AA166" s="212"/>
      <c r="AB166" s="212"/>
      <c r="AC166" s="212"/>
      <c r="AD166" s="212"/>
      <c r="AE166" s="212"/>
      <c r="AF166" s="212"/>
      <c r="AG166" s="212" t="s">
        <v>205</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19"/>
      <c r="B167" s="220"/>
      <c r="C167" s="249" t="s">
        <v>391</v>
      </c>
      <c r="D167" s="247"/>
      <c r="E167" s="247"/>
      <c r="F167" s="247"/>
      <c r="G167" s="247"/>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207</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19"/>
      <c r="B168" s="220"/>
      <c r="C168" s="250" t="s">
        <v>392</v>
      </c>
      <c r="D168" s="245"/>
      <c r="E168" s="246">
        <v>2</v>
      </c>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209</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19"/>
      <c r="B169" s="220"/>
      <c r="C169" s="250" t="s">
        <v>393</v>
      </c>
      <c r="D169" s="245"/>
      <c r="E169" s="246">
        <v>1</v>
      </c>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209</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5">
      <c r="A170" s="229">
        <v>55</v>
      </c>
      <c r="B170" s="230" t="s">
        <v>394</v>
      </c>
      <c r="C170" s="240" t="s">
        <v>395</v>
      </c>
      <c r="D170" s="231" t="s">
        <v>323</v>
      </c>
      <c r="E170" s="232">
        <v>2</v>
      </c>
      <c r="F170" s="233"/>
      <c r="G170" s="234">
        <f>ROUND(E170*F170,2)</f>
        <v>0</v>
      </c>
      <c r="H170" s="233"/>
      <c r="I170" s="234">
        <f>ROUND(E170*H170,2)</f>
        <v>0</v>
      </c>
      <c r="J170" s="233"/>
      <c r="K170" s="234">
        <f>ROUND(E170*J170,2)</f>
        <v>0</v>
      </c>
      <c r="L170" s="234">
        <v>21</v>
      </c>
      <c r="M170" s="234">
        <f>G170*(1+L170/100)</f>
        <v>0</v>
      </c>
      <c r="N170" s="234">
        <v>0</v>
      </c>
      <c r="O170" s="234">
        <f>ROUND(E170*N170,2)</f>
        <v>0</v>
      </c>
      <c r="P170" s="234">
        <v>0</v>
      </c>
      <c r="Q170" s="234">
        <f>ROUND(E170*P170,2)</f>
        <v>0</v>
      </c>
      <c r="R170" s="234" t="s">
        <v>231</v>
      </c>
      <c r="S170" s="234" t="s">
        <v>187</v>
      </c>
      <c r="T170" s="235" t="s">
        <v>203</v>
      </c>
      <c r="U170" s="221">
        <v>0.25</v>
      </c>
      <c r="V170" s="221">
        <f>ROUND(E170*U170,2)</f>
        <v>0.5</v>
      </c>
      <c r="W170" s="221"/>
      <c r="X170" s="221" t="s">
        <v>204</v>
      </c>
      <c r="Y170" s="212"/>
      <c r="Z170" s="212"/>
      <c r="AA170" s="212"/>
      <c r="AB170" s="212"/>
      <c r="AC170" s="212"/>
      <c r="AD170" s="212"/>
      <c r="AE170" s="212"/>
      <c r="AF170" s="212"/>
      <c r="AG170" s="212" t="s">
        <v>205</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19"/>
      <c r="B171" s="220"/>
      <c r="C171" s="249" t="s">
        <v>391</v>
      </c>
      <c r="D171" s="247"/>
      <c r="E171" s="247"/>
      <c r="F171" s="247"/>
      <c r="G171" s="247"/>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207</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19"/>
      <c r="B172" s="220"/>
      <c r="C172" s="250" t="s">
        <v>392</v>
      </c>
      <c r="D172" s="245"/>
      <c r="E172" s="246">
        <v>2</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209</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5">
      <c r="A173" s="229">
        <v>56</v>
      </c>
      <c r="B173" s="230" t="s">
        <v>397</v>
      </c>
      <c r="C173" s="240" t="s">
        <v>398</v>
      </c>
      <c r="D173" s="231" t="s">
        <v>323</v>
      </c>
      <c r="E173" s="232">
        <v>5</v>
      </c>
      <c r="F173" s="233"/>
      <c r="G173" s="234">
        <f>ROUND(E173*F173,2)</f>
        <v>0</v>
      </c>
      <c r="H173" s="233"/>
      <c r="I173" s="234">
        <f>ROUND(E173*H173,2)</f>
        <v>0</v>
      </c>
      <c r="J173" s="233"/>
      <c r="K173" s="234">
        <f>ROUND(E173*J173,2)</f>
        <v>0</v>
      </c>
      <c r="L173" s="234">
        <v>21</v>
      </c>
      <c r="M173" s="234">
        <f>G173*(1+L173/100)</f>
        <v>0</v>
      </c>
      <c r="N173" s="234">
        <v>0.25080000000000002</v>
      </c>
      <c r="O173" s="234">
        <f>ROUND(E173*N173,2)</f>
        <v>1.25</v>
      </c>
      <c r="P173" s="234">
        <v>0</v>
      </c>
      <c r="Q173" s="234">
        <f>ROUND(E173*P173,2)</f>
        <v>0</v>
      </c>
      <c r="R173" s="234" t="s">
        <v>231</v>
      </c>
      <c r="S173" s="234" t="s">
        <v>187</v>
      </c>
      <c r="T173" s="235" t="s">
        <v>203</v>
      </c>
      <c r="U173" s="221">
        <v>0.81799999999999995</v>
      </c>
      <c r="V173" s="221">
        <f>ROUND(E173*U173,2)</f>
        <v>4.09</v>
      </c>
      <c r="W173" s="221"/>
      <c r="X173" s="221" t="s">
        <v>204</v>
      </c>
      <c r="Y173" s="212"/>
      <c r="Z173" s="212"/>
      <c r="AA173" s="212"/>
      <c r="AB173" s="212"/>
      <c r="AC173" s="212"/>
      <c r="AD173" s="212"/>
      <c r="AE173" s="212"/>
      <c r="AF173" s="212"/>
      <c r="AG173" s="212" t="s">
        <v>205</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5">
      <c r="A174" s="219"/>
      <c r="B174" s="220"/>
      <c r="C174" s="250" t="s">
        <v>392</v>
      </c>
      <c r="D174" s="245"/>
      <c r="E174" s="246">
        <v>2</v>
      </c>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209</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5">
      <c r="A175" s="219"/>
      <c r="B175" s="220"/>
      <c r="C175" s="250" t="s">
        <v>522</v>
      </c>
      <c r="D175" s="245"/>
      <c r="E175" s="246">
        <v>3</v>
      </c>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209</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5">
      <c r="A176" s="229">
        <v>57</v>
      </c>
      <c r="B176" s="230" t="s">
        <v>400</v>
      </c>
      <c r="C176" s="240" t="s">
        <v>401</v>
      </c>
      <c r="D176" s="231" t="s">
        <v>323</v>
      </c>
      <c r="E176" s="232">
        <v>3</v>
      </c>
      <c r="F176" s="233"/>
      <c r="G176" s="234">
        <f>ROUND(E176*F176,2)</f>
        <v>0</v>
      </c>
      <c r="H176" s="233"/>
      <c r="I176" s="234">
        <f>ROUND(E176*H176,2)</f>
        <v>0</v>
      </c>
      <c r="J176" s="233"/>
      <c r="K176" s="234">
        <f>ROUND(E176*J176,2)</f>
        <v>0</v>
      </c>
      <c r="L176" s="234">
        <v>21</v>
      </c>
      <c r="M176" s="234">
        <f>G176*(1+L176/100)</f>
        <v>0</v>
      </c>
      <c r="N176" s="234">
        <v>5.4999999999999997E-3</v>
      </c>
      <c r="O176" s="234">
        <f>ROUND(E176*N176,2)</f>
        <v>0.02</v>
      </c>
      <c r="P176" s="234">
        <v>0</v>
      </c>
      <c r="Q176" s="234">
        <f>ROUND(E176*P176,2)</f>
        <v>0</v>
      </c>
      <c r="R176" s="234" t="s">
        <v>302</v>
      </c>
      <c r="S176" s="234" t="s">
        <v>187</v>
      </c>
      <c r="T176" s="235" t="s">
        <v>203</v>
      </c>
      <c r="U176" s="221">
        <v>0</v>
      </c>
      <c r="V176" s="221">
        <f>ROUND(E176*U176,2)</f>
        <v>0</v>
      </c>
      <c r="W176" s="221"/>
      <c r="X176" s="221" t="s">
        <v>303</v>
      </c>
      <c r="Y176" s="212"/>
      <c r="Z176" s="212"/>
      <c r="AA176" s="212"/>
      <c r="AB176" s="212"/>
      <c r="AC176" s="212"/>
      <c r="AD176" s="212"/>
      <c r="AE176" s="212"/>
      <c r="AF176" s="212"/>
      <c r="AG176" s="212" t="s">
        <v>304</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5">
      <c r="A177" s="219"/>
      <c r="B177" s="220"/>
      <c r="C177" s="250" t="s">
        <v>399</v>
      </c>
      <c r="D177" s="245"/>
      <c r="E177" s="246">
        <v>3</v>
      </c>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209</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5">
      <c r="A178" s="229">
        <v>58</v>
      </c>
      <c r="B178" s="230" t="s">
        <v>402</v>
      </c>
      <c r="C178" s="240" t="s">
        <v>403</v>
      </c>
      <c r="D178" s="231" t="s">
        <v>323</v>
      </c>
      <c r="E178" s="232">
        <v>5</v>
      </c>
      <c r="F178" s="233"/>
      <c r="G178" s="234">
        <f>ROUND(E178*F178,2)</f>
        <v>0</v>
      </c>
      <c r="H178" s="233"/>
      <c r="I178" s="234">
        <f>ROUND(E178*H178,2)</f>
        <v>0</v>
      </c>
      <c r="J178" s="233"/>
      <c r="K178" s="234">
        <f>ROUND(E178*J178,2)</f>
        <v>0</v>
      </c>
      <c r="L178" s="234">
        <v>21</v>
      </c>
      <c r="M178" s="234">
        <f>G178*(1+L178/100)</f>
        <v>0</v>
      </c>
      <c r="N178" s="234">
        <v>0</v>
      </c>
      <c r="O178" s="234">
        <f>ROUND(E178*N178,2)</f>
        <v>0</v>
      </c>
      <c r="P178" s="234">
        <v>0</v>
      </c>
      <c r="Q178" s="234">
        <f>ROUND(E178*P178,2)</f>
        <v>0</v>
      </c>
      <c r="R178" s="234" t="s">
        <v>231</v>
      </c>
      <c r="S178" s="234" t="s">
        <v>187</v>
      </c>
      <c r="T178" s="235" t="s">
        <v>203</v>
      </c>
      <c r="U178" s="221">
        <v>0.2</v>
      </c>
      <c r="V178" s="221">
        <f>ROUND(E178*U178,2)</f>
        <v>1</v>
      </c>
      <c r="W178" s="221"/>
      <c r="X178" s="221" t="s">
        <v>204</v>
      </c>
      <c r="Y178" s="212"/>
      <c r="Z178" s="212"/>
      <c r="AA178" s="212"/>
      <c r="AB178" s="212"/>
      <c r="AC178" s="212"/>
      <c r="AD178" s="212"/>
      <c r="AE178" s="212"/>
      <c r="AF178" s="212"/>
      <c r="AG178" s="212" t="s">
        <v>205</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5">
      <c r="A179" s="219"/>
      <c r="B179" s="220"/>
      <c r="C179" s="250" t="s">
        <v>523</v>
      </c>
      <c r="D179" s="245"/>
      <c r="E179" s="246">
        <v>5</v>
      </c>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209</v>
      </c>
      <c r="AH179" s="212">
        <v>5</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0.399999999999999" outlineLevel="1" x14ac:dyDescent="0.25">
      <c r="A180" s="229">
        <v>59</v>
      </c>
      <c r="B180" s="230" t="s">
        <v>405</v>
      </c>
      <c r="C180" s="240" t="s">
        <v>406</v>
      </c>
      <c r="D180" s="231" t="s">
        <v>323</v>
      </c>
      <c r="E180" s="232">
        <v>2</v>
      </c>
      <c r="F180" s="233"/>
      <c r="G180" s="234">
        <f>ROUND(E180*F180,2)</f>
        <v>0</v>
      </c>
      <c r="H180" s="233"/>
      <c r="I180" s="234">
        <f>ROUND(E180*H180,2)</f>
        <v>0</v>
      </c>
      <c r="J180" s="233"/>
      <c r="K180" s="234">
        <f>ROUND(E180*J180,2)</f>
        <v>0</v>
      </c>
      <c r="L180" s="234">
        <v>21</v>
      </c>
      <c r="M180" s="234">
        <f>G180*(1+L180/100)</f>
        <v>0</v>
      </c>
      <c r="N180" s="234">
        <v>5.1000000000000004E-3</v>
      </c>
      <c r="O180" s="234">
        <f>ROUND(E180*N180,2)</f>
        <v>0.01</v>
      </c>
      <c r="P180" s="234">
        <v>0</v>
      </c>
      <c r="Q180" s="234">
        <f>ROUND(E180*P180,2)</f>
        <v>0</v>
      </c>
      <c r="R180" s="234" t="s">
        <v>302</v>
      </c>
      <c r="S180" s="234" t="s">
        <v>187</v>
      </c>
      <c r="T180" s="235" t="s">
        <v>203</v>
      </c>
      <c r="U180" s="221">
        <v>0</v>
      </c>
      <c r="V180" s="221">
        <f>ROUND(E180*U180,2)</f>
        <v>0</v>
      </c>
      <c r="W180" s="221"/>
      <c r="X180" s="221" t="s">
        <v>303</v>
      </c>
      <c r="Y180" s="212"/>
      <c r="Z180" s="212"/>
      <c r="AA180" s="212"/>
      <c r="AB180" s="212"/>
      <c r="AC180" s="212"/>
      <c r="AD180" s="212"/>
      <c r="AE180" s="212"/>
      <c r="AF180" s="212"/>
      <c r="AG180" s="212" t="s">
        <v>304</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5">
      <c r="A181" s="219"/>
      <c r="B181" s="220"/>
      <c r="C181" s="250" t="s">
        <v>407</v>
      </c>
      <c r="D181" s="245"/>
      <c r="E181" s="246">
        <v>2</v>
      </c>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209</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ht="20.399999999999999" outlineLevel="1" x14ac:dyDescent="0.25">
      <c r="A182" s="229">
        <v>60</v>
      </c>
      <c r="B182" s="230" t="s">
        <v>408</v>
      </c>
      <c r="C182" s="240" t="s">
        <v>409</v>
      </c>
      <c r="D182" s="231" t="s">
        <v>323</v>
      </c>
      <c r="E182" s="232">
        <v>1</v>
      </c>
      <c r="F182" s="233"/>
      <c r="G182" s="234">
        <f>ROUND(E182*F182,2)</f>
        <v>0</v>
      </c>
      <c r="H182" s="233"/>
      <c r="I182" s="234">
        <f>ROUND(E182*H182,2)</f>
        <v>0</v>
      </c>
      <c r="J182" s="233"/>
      <c r="K182" s="234">
        <f>ROUND(E182*J182,2)</f>
        <v>0</v>
      </c>
      <c r="L182" s="234">
        <v>21</v>
      </c>
      <c r="M182" s="234">
        <f>G182*(1+L182/100)</f>
        <v>0</v>
      </c>
      <c r="N182" s="234">
        <v>1.5100000000000001E-2</v>
      </c>
      <c r="O182" s="234">
        <f>ROUND(E182*N182,2)</f>
        <v>0.02</v>
      </c>
      <c r="P182" s="234">
        <v>0</v>
      </c>
      <c r="Q182" s="234">
        <f>ROUND(E182*P182,2)</f>
        <v>0</v>
      </c>
      <c r="R182" s="234" t="s">
        <v>302</v>
      </c>
      <c r="S182" s="234" t="s">
        <v>187</v>
      </c>
      <c r="T182" s="235" t="s">
        <v>203</v>
      </c>
      <c r="U182" s="221">
        <v>0</v>
      </c>
      <c r="V182" s="221">
        <f>ROUND(E182*U182,2)</f>
        <v>0</v>
      </c>
      <c r="W182" s="221"/>
      <c r="X182" s="221" t="s">
        <v>303</v>
      </c>
      <c r="Y182" s="212"/>
      <c r="Z182" s="212"/>
      <c r="AA182" s="212"/>
      <c r="AB182" s="212"/>
      <c r="AC182" s="212"/>
      <c r="AD182" s="212"/>
      <c r="AE182" s="212"/>
      <c r="AF182" s="212"/>
      <c r="AG182" s="212" t="s">
        <v>304</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19"/>
      <c r="B183" s="220"/>
      <c r="C183" s="250" t="s">
        <v>524</v>
      </c>
      <c r="D183" s="245"/>
      <c r="E183" s="246">
        <v>1</v>
      </c>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209</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5">
      <c r="A184" s="229">
        <v>61</v>
      </c>
      <c r="B184" s="230" t="s">
        <v>411</v>
      </c>
      <c r="C184" s="240" t="s">
        <v>412</v>
      </c>
      <c r="D184" s="231" t="s">
        <v>221</v>
      </c>
      <c r="E184" s="232">
        <v>1.2E-2</v>
      </c>
      <c r="F184" s="233"/>
      <c r="G184" s="234">
        <f>ROUND(E184*F184,2)</f>
        <v>0</v>
      </c>
      <c r="H184" s="233"/>
      <c r="I184" s="234">
        <f>ROUND(E184*H184,2)</f>
        <v>0</v>
      </c>
      <c r="J184" s="233"/>
      <c r="K184" s="234">
        <f>ROUND(E184*J184,2)</f>
        <v>0</v>
      </c>
      <c r="L184" s="234">
        <v>21</v>
      </c>
      <c r="M184" s="234">
        <f>G184*(1+L184/100)</f>
        <v>0</v>
      </c>
      <c r="N184" s="234">
        <v>0</v>
      </c>
      <c r="O184" s="234">
        <f>ROUND(E184*N184,2)</f>
        <v>0</v>
      </c>
      <c r="P184" s="234">
        <v>0</v>
      </c>
      <c r="Q184" s="234">
        <f>ROUND(E184*P184,2)</f>
        <v>0</v>
      </c>
      <c r="R184" s="234" t="s">
        <v>249</v>
      </c>
      <c r="S184" s="234" t="s">
        <v>187</v>
      </c>
      <c r="T184" s="235" t="s">
        <v>203</v>
      </c>
      <c r="U184" s="221">
        <v>0.49</v>
      </c>
      <c r="V184" s="221">
        <f>ROUND(E184*U184,2)</f>
        <v>0.01</v>
      </c>
      <c r="W184" s="221"/>
      <c r="X184" s="221" t="s">
        <v>239</v>
      </c>
      <c r="Y184" s="212"/>
      <c r="Z184" s="212"/>
      <c r="AA184" s="212"/>
      <c r="AB184" s="212"/>
      <c r="AC184" s="212"/>
      <c r="AD184" s="212"/>
      <c r="AE184" s="212"/>
      <c r="AF184" s="212"/>
      <c r="AG184" s="212" t="s">
        <v>240</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5">
      <c r="A185" s="219"/>
      <c r="B185" s="220"/>
      <c r="C185" s="241" t="s">
        <v>413</v>
      </c>
      <c r="D185" s="236"/>
      <c r="E185" s="236"/>
      <c r="F185" s="236"/>
      <c r="G185" s="236"/>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192</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19"/>
      <c r="B186" s="220"/>
      <c r="C186" s="250" t="s">
        <v>241</v>
      </c>
      <c r="D186" s="245"/>
      <c r="E186" s="246"/>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209</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5">
      <c r="A187" s="219"/>
      <c r="B187" s="220"/>
      <c r="C187" s="250" t="s">
        <v>525</v>
      </c>
      <c r="D187" s="245"/>
      <c r="E187" s="246"/>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209</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5">
      <c r="A188" s="219"/>
      <c r="B188" s="220"/>
      <c r="C188" s="250" t="s">
        <v>415</v>
      </c>
      <c r="D188" s="245"/>
      <c r="E188" s="246">
        <v>1.2E-2</v>
      </c>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209</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5">
      <c r="A189" s="229">
        <v>62</v>
      </c>
      <c r="B189" s="230" t="s">
        <v>416</v>
      </c>
      <c r="C189" s="240" t="s">
        <v>417</v>
      </c>
      <c r="D189" s="231" t="s">
        <v>221</v>
      </c>
      <c r="E189" s="232">
        <v>0.108</v>
      </c>
      <c r="F189" s="233"/>
      <c r="G189" s="234">
        <f>ROUND(E189*F189,2)</f>
        <v>0</v>
      </c>
      <c r="H189" s="233"/>
      <c r="I189" s="234">
        <f>ROUND(E189*H189,2)</f>
        <v>0</v>
      </c>
      <c r="J189" s="233"/>
      <c r="K189" s="234">
        <f>ROUND(E189*J189,2)</f>
        <v>0</v>
      </c>
      <c r="L189" s="234">
        <v>21</v>
      </c>
      <c r="M189" s="234">
        <f>G189*(1+L189/100)</f>
        <v>0</v>
      </c>
      <c r="N189" s="234">
        <v>0</v>
      </c>
      <c r="O189" s="234">
        <f>ROUND(E189*N189,2)</f>
        <v>0</v>
      </c>
      <c r="P189" s="234">
        <v>0</v>
      </c>
      <c r="Q189" s="234">
        <f>ROUND(E189*P189,2)</f>
        <v>0</v>
      </c>
      <c r="R189" s="234" t="s">
        <v>249</v>
      </c>
      <c r="S189" s="234" t="s">
        <v>187</v>
      </c>
      <c r="T189" s="235" t="s">
        <v>203</v>
      </c>
      <c r="U189" s="221">
        <v>0</v>
      </c>
      <c r="V189" s="221">
        <f>ROUND(E189*U189,2)</f>
        <v>0</v>
      </c>
      <c r="W189" s="221"/>
      <c r="X189" s="221" t="s">
        <v>239</v>
      </c>
      <c r="Y189" s="212"/>
      <c r="Z189" s="212"/>
      <c r="AA189" s="212"/>
      <c r="AB189" s="212"/>
      <c r="AC189" s="212"/>
      <c r="AD189" s="212"/>
      <c r="AE189" s="212"/>
      <c r="AF189" s="212"/>
      <c r="AG189" s="212" t="s">
        <v>240</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5">
      <c r="A190" s="219"/>
      <c r="B190" s="220"/>
      <c r="C190" s="250" t="s">
        <v>241</v>
      </c>
      <c r="D190" s="245"/>
      <c r="E190" s="246"/>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209</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5">
      <c r="A191" s="219"/>
      <c r="B191" s="220"/>
      <c r="C191" s="250" t="s">
        <v>525</v>
      </c>
      <c r="D191" s="245"/>
      <c r="E191" s="246"/>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209</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5">
      <c r="A192" s="219"/>
      <c r="B192" s="220"/>
      <c r="C192" s="250" t="s">
        <v>418</v>
      </c>
      <c r="D192" s="245"/>
      <c r="E192" s="246">
        <v>0.108</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209</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5">
      <c r="A193" s="229">
        <v>63</v>
      </c>
      <c r="B193" s="230" t="s">
        <v>419</v>
      </c>
      <c r="C193" s="240" t="s">
        <v>420</v>
      </c>
      <c r="D193" s="231" t="s">
        <v>221</v>
      </c>
      <c r="E193" s="232">
        <v>1.2E-2</v>
      </c>
      <c r="F193" s="233"/>
      <c r="G193" s="234">
        <f>ROUND(E193*F193,2)</f>
        <v>0</v>
      </c>
      <c r="H193" s="233"/>
      <c r="I193" s="234">
        <f>ROUND(E193*H193,2)</f>
        <v>0</v>
      </c>
      <c r="J193" s="233"/>
      <c r="K193" s="234">
        <f>ROUND(E193*J193,2)</f>
        <v>0</v>
      </c>
      <c r="L193" s="234">
        <v>21</v>
      </c>
      <c r="M193" s="234">
        <f>G193*(1+L193/100)</f>
        <v>0</v>
      </c>
      <c r="N193" s="234">
        <v>0</v>
      </c>
      <c r="O193" s="234">
        <f>ROUND(E193*N193,2)</f>
        <v>0</v>
      </c>
      <c r="P193" s="234">
        <v>0</v>
      </c>
      <c r="Q193" s="234">
        <f>ROUND(E193*P193,2)</f>
        <v>0</v>
      </c>
      <c r="R193" s="234" t="s">
        <v>249</v>
      </c>
      <c r="S193" s="234" t="s">
        <v>187</v>
      </c>
      <c r="T193" s="235" t="s">
        <v>203</v>
      </c>
      <c r="U193" s="221">
        <v>0.94199999999999995</v>
      </c>
      <c r="V193" s="221">
        <f>ROUND(E193*U193,2)</f>
        <v>0.01</v>
      </c>
      <c r="W193" s="221"/>
      <c r="X193" s="221" t="s">
        <v>239</v>
      </c>
      <c r="Y193" s="212"/>
      <c r="Z193" s="212"/>
      <c r="AA193" s="212"/>
      <c r="AB193" s="212"/>
      <c r="AC193" s="212"/>
      <c r="AD193" s="212"/>
      <c r="AE193" s="212"/>
      <c r="AF193" s="212"/>
      <c r="AG193" s="212" t="s">
        <v>240</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5">
      <c r="A194" s="219"/>
      <c r="B194" s="220"/>
      <c r="C194" s="250" t="s">
        <v>241</v>
      </c>
      <c r="D194" s="245"/>
      <c r="E194" s="246"/>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209</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5">
      <c r="A195" s="219"/>
      <c r="B195" s="220"/>
      <c r="C195" s="250" t="s">
        <v>525</v>
      </c>
      <c r="D195" s="245"/>
      <c r="E195" s="246"/>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209</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5">
      <c r="A196" s="219"/>
      <c r="B196" s="220"/>
      <c r="C196" s="250" t="s">
        <v>415</v>
      </c>
      <c r="D196" s="245"/>
      <c r="E196" s="246">
        <v>1.2E-2</v>
      </c>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209</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5">
      <c r="A197" s="229">
        <v>64</v>
      </c>
      <c r="B197" s="230" t="s">
        <v>272</v>
      </c>
      <c r="C197" s="240" t="s">
        <v>273</v>
      </c>
      <c r="D197" s="231" t="s">
        <v>221</v>
      </c>
      <c r="E197" s="232">
        <v>1.2E-2</v>
      </c>
      <c r="F197" s="233"/>
      <c r="G197" s="234">
        <f>ROUND(E197*F197,2)</f>
        <v>0</v>
      </c>
      <c r="H197" s="233"/>
      <c r="I197" s="234">
        <f>ROUND(E197*H197,2)</f>
        <v>0</v>
      </c>
      <c r="J197" s="233"/>
      <c r="K197" s="234">
        <f>ROUND(E197*J197,2)</f>
        <v>0</v>
      </c>
      <c r="L197" s="234">
        <v>21</v>
      </c>
      <c r="M197" s="234">
        <f>G197*(1+L197/100)</f>
        <v>0</v>
      </c>
      <c r="N197" s="234">
        <v>0</v>
      </c>
      <c r="O197" s="234">
        <f>ROUND(E197*N197,2)</f>
        <v>0</v>
      </c>
      <c r="P197" s="234">
        <v>0</v>
      </c>
      <c r="Q197" s="234">
        <f>ROUND(E197*P197,2)</f>
        <v>0</v>
      </c>
      <c r="R197" s="234" t="s">
        <v>249</v>
      </c>
      <c r="S197" s="234" t="s">
        <v>187</v>
      </c>
      <c r="T197" s="235" t="s">
        <v>203</v>
      </c>
      <c r="U197" s="221">
        <v>0</v>
      </c>
      <c r="V197" s="221">
        <f>ROUND(E197*U197,2)</f>
        <v>0</v>
      </c>
      <c r="W197" s="221"/>
      <c r="X197" s="221" t="s">
        <v>239</v>
      </c>
      <c r="Y197" s="212"/>
      <c r="Z197" s="212"/>
      <c r="AA197" s="212"/>
      <c r="AB197" s="212"/>
      <c r="AC197" s="212"/>
      <c r="AD197" s="212"/>
      <c r="AE197" s="212"/>
      <c r="AF197" s="212"/>
      <c r="AG197" s="212" t="s">
        <v>240</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5">
      <c r="A198" s="219"/>
      <c r="B198" s="220"/>
      <c r="C198" s="250" t="s">
        <v>241</v>
      </c>
      <c r="D198" s="245"/>
      <c r="E198" s="246"/>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209</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5">
      <c r="A199" s="219"/>
      <c r="B199" s="220"/>
      <c r="C199" s="250" t="s">
        <v>525</v>
      </c>
      <c r="D199" s="245"/>
      <c r="E199" s="246"/>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209</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5">
      <c r="A200" s="219"/>
      <c r="B200" s="220"/>
      <c r="C200" s="250" t="s">
        <v>415</v>
      </c>
      <c r="D200" s="245"/>
      <c r="E200" s="246">
        <v>1.2E-2</v>
      </c>
      <c r="F200" s="221"/>
      <c r="G200" s="221"/>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209</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x14ac:dyDescent="0.25">
      <c r="A201" s="223" t="s">
        <v>182</v>
      </c>
      <c r="B201" s="224" t="s">
        <v>144</v>
      </c>
      <c r="C201" s="239" t="s">
        <v>145</v>
      </c>
      <c r="D201" s="225"/>
      <c r="E201" s="226"/>
      <c r="F201" s="227"/>
      <c r="G201" s="227">
        <f>SUMIF(AG202:AG219,"&lt;&gt;NOR",G202:G219)</f>
        <v>0</v>
      </c>
      <c r="H201" s="227"/>
      <c r="I201" s="227">
        <f>SUM(I202:I219)</f>
        <v>0</v>
      </c>
      <c r="J201" s="227"/>
      <c r="K201" s="227">
        <f>SUM(K202:K219)</f>
        <v>0</v>
      </c>
      <c r="L201" s="227"/>
      <c r="M201" s="227">
        <f>SUM(M202:M219)</f>
        <v>0</v>
      </c>
      <c r="N201" s="227"/>
      <c r="O201" s="227">
        <f>SUM(O202:O219)</f>
        <v>0.18</v>
      </c>
      <c r="P201" s="227"/>
      <c r="Q201" s="227">
        <f>SUM(Q202:Q219)</f>
        <v>0</v>
      </c>
      <c r="R201" s="227"/>
      <c r="S201" s="227"/>
      <c r="T201" s="228"/>
      <c r="U201" s="222"/>
      <c r="V201" s="222">
        <f>SUM(V202:V219)</f>
        <v>71.650000000000006</v>
      </c>
      <c r="W201" s="222"/>
      <c r="X201" s="222"/>
      <c r="AG201" t="s">
        <v>183</v>
      </c>
    </row>
    <row r="202" spans="1:60" outlineLevel="1" x14ac:dyDescent="0.25">
      <c r="A202" s="229">
        <v>65</v>
      </c>
      <c r="B202" s="230" t="s">
        <v>421</v>
      </c>
      <c r="C202" s="240" t="s">
        <v>422</v>
      </c>
      <c r="D202" s="231" t="s">
        <v>256</v>
      </c>
      <c r="E202" s="232">
        <v>400</v>
      </c>
      <c r="F202" s="233"/>
      <c r="G202" s="234">
        <f>ROUND(E202*F202,2)</f>
        <v>0</v>
      </c>
      <c r="H202" s="233"/>
      <c r="I202" s="234">
        <f>ROUND(E202*H202,2)</f>
        <v>0</v>
      </c>
      <c r="J202" s="233"/>
      <c r="K202" s="234">
        <f>ROUND(E202*J202,2)</f>
        <v>0</v>
      </c>
      <c r="L202" s="234">
        <v>21</v>
      </c>
      <c r="M202" s="234">
        <f>G202*(1+L202/100)</f>
        <v>0</v>
      </c>
      <c r="N202" s="234">
        <v>9.0000000000000006E-5</v>
      </c>
      <c r="O202" s="234">
        <f>ROUND(E202*N202,2)</f>
        <v>0.04</v>
      </c>
      <c r="P202" s="234">
        <v>0</v>
      </c>
      <c r="Q202" s="234">
        <f>ROUND(E202*P202,2)</f>
        <v>0</v>
      </c>
      <c r="R202" s="234" t="s">
        <v>231</v>
      </c>
      <c r="S202" s="234" t="s">
        <v>187</v>
      </c>
      <c r="T202" s="235" t="s">
        <v>203</v>
      </c>
      <c r="U202" s="221">
        <v>2.1999999999999999E-2</v>
      </c>
      <c r="V202" s="221">
        <f>ROUND(E202*U202,2)</f>
        <v>8.8000000000000007</v>
      </c>
      <c r="W202" s="221"/>
      <c r="X202" s="221" t="s">
        <v>204</v>
      </c>
      <c r="Y202" s="212"/>
      <c r="Z202" s="212"/>
      <c r="AA202" s="212"/>
      <c r="AB202" s="212"/>
      <c r="AC202" s="212"/>
      <c r="AD202" s="212"/>
      <c r="AE202" s="212"/>
      <c r="AF202" s="212"/>
      <c r="AG202" s="212" t="s">
        <v>205</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5">
      <c r="A203" s="219"/>
      <c r="B203" s="220"/>
      <c r="C203" s="250" t="s">
        <v>526</v>
      </c>
      <c r="D203" s="245"/>
      <c r="E203" s="246">
        <v>320</v>
      </c>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209</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5">
      <c r="A204" s="219"/>
      <c r="B204" s="220"/>
      <c r="C204" s="250" t="s">
        <v>527</v>
      </c>
      <c r="D204" s="245"/>
      <c r="E204" s="246">
        <v>80</v>
      </c>
      <c r="F204" s="221"/>
      <c r="G204" s="221"/>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209</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5">
      <c r="A205" s="229">
        <v>66</v>
      </c>
      <c r="B205" s="230" t="s">
        <v>425</v>
      </c>
      <c r="C205" s="240" t="s">
        <v>426</v>
      </c>
      <c r="D205" s="231" t="s">
        <v>256</v>
      </c>
      <c r="E205" s="232">
        <v>135</v>
      </c>
      <c r="F205" s="233"/>
      <c r="G205" s="234">
        <f>ROUND(E205*F205,2)</f>
        <v>0</v>
      </c>
      <c r="H205" s="233"/>
      <c r="I205" s="234">
        <f>ROUND(E205*H205,2)</f>
        <v>0</v>
      </c>
      <c r="J205" s="233"/>
      <c r="K205" s="234">
        <f>ROUND(E205*J205,2)</f>
        <v>0</v>
      </c>
      <c r="L205" s="234">
        <v>21</v>
      </c>
      <c r="M205" s="234">
        <f>G205*(1+L205/100)</f>
        <v>0</v>
      </c>
      <c r="N205" s="234">
        <v>1.8000000000000001E-4</v>
      </c>
      <c r="O205" s="234">
        <f>ROUND(E205*N205,2)</f>
        <v>0.02</v>
      </c>
      <c r="P205" s="234">
        <v>0</v>
      </c>
      <c r="Q205" s="234">
        <f>ROUND(E205*P205,2)</f>
        <v>0</v>
      </c>
      <c r="R205" s="234" t="s">
        <v>231</v>
      </c>
      <c r="S205" s="234" t="s">
        <v>187</v>
      </c>
      <c r="T205" s="235" t="s">
        <v>203</v>
      </c>
      <c r="U205" s="221">
        <v>4.2999999999999997E-2</v>
      </c>
      <c r="V205" s="221">
        <f>ROUND(E205*U205,2)</f>
        <v>5.81</v>
      </c>
      <c r="W205" s="221"/>
      <c r="X205" s="221" t="s">
        <v>204</v>
      </c>
      <c r="Y205" s="212"/>
      <c r="Z205" s="212"/>
      <c r="AA205" s="212"/>
      <c r="AB205" s="212"/>
      <c r="AC205" s="212"/>
      <c r="AD205" s="212"/>
      <c r="AE205" s="212"/>
      <c r="AF205" s="212"/>
      <c r="AG205" s="212" t="s">
        <v>205</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5">
      <c r="A206" s="219"/>
      <c r="B206" s="220"/>
      <c r="C206" s="250" t="s">
        <v>528</v>
      </c>
      <c r="D206" s="245"/>
      <c r="E206" s="246">
        <v>135</v>
      </c>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209</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5">
      <c r="A207" s="229">
        <v>67</v>
      </c>
      <c r="B207" s="230" t="s">
        <v>428</v>
      </c>
      <c r="C207" s="240" t="s">
        <v>429</v>
      </c>
      <c r="D207" s="231" t="s">
        <v>256</v>
      </c>
      <c r="E207" s="232">
        <v>535</v>
      </c>
      <c r="F207" s="233"/>
      <c r="G207" s="234">
        <f>ROUND(E207*F207,2)</f>
        <v>0</v>
      </c>
      <c r="H207" s="233"/>
      <c r="I207" s="234">
        <f>ROUND(E207*H207,2)</f>
        <v>0</v>
      </c>
      <c r="J207" s="233"/>
      <c r="K207" s="234">
        <f>ROUND(E207*J207,2)</f>
        <v>0</v>
      </c>
      <c r="L207" s="234">
        <v>21</v>
      </c>
      <c r="M207" s="234">
        <f>G207*(1+L207/100)</f>
        <v>0</v>
      </c>
      <c r="N207" s="234">
        <v>0</v>
      </c>
      <c r="O207" s="234">
        <f>ROUND(E207*N207,2)</f>
        <v>0</v>
      </c>
      <c r="P207" s="234">
        <v>0</v>
      </c>
      <c r="Q207" s="234">
        <f>ROUND(E207*P207,2)</f>
        <v>0</v>
      </c>
      <c r="R207" s="234" t="s">
        <v>231</v>
      </c>
      <c r="S207" s="234" t="s">
        <v>187</v>
      </c>
      <c r="T207" s="235" t="s">
        <v>203</v>
      </c>
      <c r="U207" s="221">
        <v>1.2E-2</v>
      </c>
      <c r="V207" s="221">
        <f>ROUND(E207*U207,2)</f>
        <v>6.42</v>
      </c>
      <c r="W207" s="221"/>
      <c r="X207" s="221" t="s">
        <v>204</v>
      </c>
      <c r="Y207" s="212"/>
      <c r="Z207" s="212"/>
      <c r="AA207" s="212"/>
      <c r="AB207" s="212"/>
      <c r="AC207" s="212"/>
      <c r="AD207" s="212"/>
      <c r="AE207" s="212"/>
      <c r="AF207" s="212"/>
      <c r="AG207" s="212" t="s">
        <v>205</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5">
      <c r="A208" s="219"/>
      <c r="B208" s="220"/>
      <c r="C208" s="249" t="s">
        <v>430</v>
      </c>
      <c r="D208" s="247"/>
      <c r="E208" s="247"/>
      <c r="F208" s="247"/>
      <c r="G208" s="247"/>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207</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5">
      <c r="A209" s="219"/>
      <c r="B209" s="220"/>
      <c r="C209" s="250" t="s">
        <v>529</v>
      </c>
      <c r="D209" s="245"/>
      <c r="E209" s="246">
        <v>400</v>
      </c>
      <c r="F209" s="221"/>
      <c r="G209" s="221"/>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209</v>
      </c>
      <c r="AH209" s="212">
        <v>5</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5">
      <c r="A210" s="219"/>
      <c r="B210" s="220"/>
      <c r="C210" s="250" t="s">
        <v>530</v>
      </c>
      <c r="D210" s="245"/>
      <c r="E210" s="246">
        <v>135</v>
      </c>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209</v>
      </c>
      <c r="AH210" s="212">
        <v>5</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0.399999999999999" outlineLevel="1" x14ac:dyDescent="0.25">
      <c r="A211" s="229">
        <v>68</v>
      </c>
      <c r="B211" s="230" t="s">
        <v>433</v>
      </c>
      <c r="C211" s="240" t="s">
        <v>434</v>
      </c>
      <c r="D211" s="231" t="s">
        <v>225</v>
      </c>
      <c r="E211" s="232">
        <v>162.75</v>
      </c>
      <c r="F211" s="233"/>
      <c r="G211" s="234">
        <f>ROUND(E211*F211,2)</f>
        <v>0</v>
      </c>
      <c r="H211" s="233"/>
      <c r="I211" s="234">
        <f>ROUND(E211*H211,2)</f>
        <v>0</v>
      </c>
      <c r="J211" s="233"/>
      <c r="K211" s="234">
        <f>ROUND(E211*J211,2)</f>
        <v>0</v>
      </c>
      <c r="L211" s="234">
        <v>21</v>
      </c>
      <c r="M211" s="234">
        <f>G211*(1+L211/100)</f>
        <v>0</v>
      </c>
      <c r="N211" s="234">
        <v>7.6000000000000004E-4</v>
      </c>
      <c r="O211" s="234">
        <f>ROUND(E211*N211,2)</f>
        <v>0.12</v>
      </c>
      <c r="P211" s="234">
        <v>0</v>
      </c>
      <c r="Q211" s="234">
        <f>ROUND(E211*P211,2)</f>
        <v>0</v>
      </c>
      <c r="R211" s="234" t="s">
        <v>231</v>
      </c>
      <c r="S211" s="234" t="s">
        <v>187</v>
      </c>
      <c r="T211" s="235" t="s">
        <v>203</v>
      </c>
      <c r="U211" s="221">
        <v>0.311</v>
      </c>
      <c r="V211" s="221">
        <f>ROUND(E211*U211,2)</f>
        <v>50.62</v>
      </c>
      <c r="W211" s="221"/>
      <c r="X211" s="221" t="s">
        <v>204</v>
      </c>
      <c r="Y211" s="212"/>
      <c r="Z211" s="212"/>
      <c r="AA211" s="212"/>
      <c r="AB211" s="212"/>
      <c r="AC211" s="212"/>
      <c r="AD211" s="212"/>
      <c r="AE211" s="212"/>
      <c r="AF211" s="212"/>
      <c r="AG211" s="212" t="s">
        <v>205</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5">
      <c r="A212" s="219"/>
      <c r="B212" s="220"/>
      <c r="C212" s="250" t="s">
        <v>531</v>
      </c>
      <c r="D212" s="245"/>
      <c r="E212" s="246">
        <v>6</v>
      </c>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209</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5">
      <c r="A213" s="219"/>
      <c r="B213" s="220"/>
      <c r="C213" s="250" t="s">
        <v>436</v>
      </c>
      <c r="D213" s="245"/>
      <c r="E213" s="246">
        <v>3</v>
      </c>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209</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5">
      <c r="A214" s="219"/>
      <c r="B214" s="220"/>
      <c r="C214" s="250" t="s">
        <v>437</v>
      </c>
      <c r="D214" s="245"/>
      <c r="E214" s="246">
        <v>12</v>
      </c>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209</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5">
      <c r="A215" s="219"/>
      <c r="B215" s="220"/>
      <c r="C215" s="250" t="s">
        <v>532</v>
      </c>
      <c r="D215" s="245"/>
      <c r="E215" s="246">
        <v>140</v>
      </c>
      <c r="F215" s="221"/>
      <c r="G215" s="221"/>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209</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5">
      <c r="A216" s="219"/>
      <c r="B216" s="220"/>
      <c r="C216" s="250" t="s">
        <v>533</v>
      </c>
      <c r="D216" s="245"/>
      <c r="E216" s="246">
        <v>1.75</v>
      </c>
      <c r="F216" s="221"/>
      <c r="G216" s="221"/>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209</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5">
      <c r="A217" s="229">
        <v>69</v>
      </c>
      <c r="B217" s="230" t="s">
        <v>439</v>
      </c>
      <c r="C217" s="240" t="s">
        <v>440</v>
      </c>
      <c r="D217" s="231" t="s">
        <v>225</v>
      </c>
      <c r="E217" s="232">
        <v>187.5</v>
      </c>
      <c r="F217" s="233"/>
      <c r="G217" s="234">
        <f>ROUND(E217*F217,2)</f>
        <v>0</v>
      </c>
      <c r="H217" s="233"/>
      <c r="I217" s="234">
        <f>ROUND(E217*H217,2)</f>
        <v>0</v>
      </c>
      <c r="J217" s="233"/>
      <c r="K217" s="234">
        <f>ROUND(E217*J217,2)</f>
        <v>0</v>
      </c>
      <c r="L217" s="234">
        <v>21</v>
      </c>
      <c r="M217" s="234">
        <f>G217*(1+L217/100)</f>
        <v>0</v>
      </c>
      <c r="N217" s="234">
        <v>0</v>
      </c>
      <c r="O217" s="234">
        <f>ROUND(E217*N217,2)</f>
        <v>0</v>
      </c>
      <c r="P217" s="234">
        <v>0</v>
      </c>
      <c r="Q217" s="234">
        <f>ROUND(E217*P217,2)</f>
        <v>0</v>
      </c>
      <c r="R217" s="234"/>
      <c r="S217" s="234" t="s">
        <v>441</v>
      </c>
      <c r="T217" s="235" t="s">
        <v>442</v>
      </c>
      <c r="U217" s="221">
        <v>0</v>
      </c>
      <c r="V217" s="221">
        <f>ROUND(E217*U217,2)</f>
        <v>0</v>
      </c>
      <c r="W217" s="221"/>
      <c r="X217" s="221" t="s">
        <v>443</v>
      </c>
      <c r="Y217" s="212"/>
      <c r="Z217" s="212"/>
      <c r="AA217" s="212"/>
      <c r="AB217" s="212"/>
      <c r="AC217" s="212"/>
      <c r="AD217" s="212"/>
      <c r="AE217" s="212"/>
      <c r="AF217" s="212"/>
      <c r="AG217" s="212" t="s">
        <v>444</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5">
      <c r="A218" s="219"/>
      <c r="B218" s="220"/>
      <c r="C218" s="241" t="s">
        <v>445</v>
      </c>
      <c r="D218" s="236"/>
      <c r="E218" s="236"/>
      <c r="F218" s="236"/>
      <c r="G218" s="236"/>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192</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5">
      <c r="A219" s="219"/>
      <c r="B219" s="220"/>
      <c r="C219" s="250" t="s">
        <v>534</v>
      </c>
      <c r="D219" s="245"/>
      <c r="E219" s="246">
        <v>187.5</v>
      </c>
      <c r="F219" s="221"/>
      <c r="G219" s="221"/>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209</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x14ac:dyDescent="0.25">
      <c r="A220" s="223" t="s">
        <v>182</v>
      </c>
      <c r="B220" s="224" t="s">
        <v>146</v>
      </c>
      <c r="C220" s="239" t="s">
        <v>147</v>
      </c>
      <c r="D220" s="225"/>
      <c r="E220" s="226"/>
      <c r="F220" s="227"/>
      <c r="G220" s="227">
        <f>SUMIF(AG221:AG240,"&lt;&gt;NOR",G221:G240)</f>
        <v>0</v>
      </c>
      <c r="H220" s="227"/>
      <c r="I220" s="227">
        <f>SUM(I221:I240)</f>
        <v>0</v>
      </c>
      <c r="J220" s="227"/>
      <c r="K220" s="227">
        <f>SUM(K221:K240)</f>
        <v>0</v>
      </c>
      <c r="L220" s="227"/>
      <c r="M220" s="227">
        <f>SUM(M221:M240)</f>
        <v>0</v>
      </c>
      <c r="N220" s="227"/>
      <c r="O220" s="227">
        <f>SUM(O221:O240)</f>
        <v>0</v>
      </c>
      <c r="P220" s="227"/>
      <c r="Q220" s="227">
        <f>SUM(Q221:Q240)</f>
        <v>0.14000000000000001</v>
      </c>
      <c r="R220" s="227"/>
      <c r="S220" s="227"/>
      <c r="T220" s="228"/>
      <c r="U220" s="222"/>
      <c r="V220" s="222">
        <f>SUM(V221:V240)</f>
        <v>1.64</v>
      </c>
      <c r="W220" s="222"/>
      <c r="X220" s="222"/>
      <c r="AG220" t="s">
        <v>183</v>
      </c>
    </row>
    <row r="221" spans="1:60" ht="20.399999999999999" outlineLevel="1" x14ac:dyDescent="0.25">
      <c r="A221" s="229">
        <v>70</v>
      </c>
      <c r="B221" s="230" t="s">
        <v>535</v>
      </c>
      <c r="C221" s="240" t="s">
        <v>536</v>
      </c>
      <c r="D221" s="231" t="s">
        <v>256</v>
      </c>
      <c r="E221" s="232">
        <v>4</v>
      </c>
      <c r="F221" s="233"/>
      <c r="G221" s="234">
        <f>ROUND(E221*F221,2)</f>
        <v>0</v>
      </c>
      <c r="H221" s="233"/>
      <c r="I221" s="234">
        <f>ROUND(E221*H221,2)</f>
        <v>0</v>
      </c>
      <c r="J221" s="233"/>
      <c r="K221" s="234">
        <f>ROUND(E221*J221,2)</f>
        <v>0</v>
      </c>
      <c r="L221" s="234">
        <v>21</v>
      </c>
      <c r="M221" s="234">
        <f>G221*(1+L221/100)</f>
        <v>0</v>
      </c>
      <c r="N221" s="234">
        <v>0</v>
      </c>
      <c r="O221" s="234">
        <f>ROUND(E221*N221,2)</f>
        <v>0</v>
      </c>
      <c r="P221" s="234">
        <v>3.5000000000000003E-2</v>
      </c>
      <c r="Q221" s="234">
        <f>ROUND(E221*P221,2)</f>
        <v>0.14000000000000001</v>
      </c>
      <c r="R221" s="234" t="s">
        <v>231</v>
      </c>
      <c r="S221" s="234" t="s">
        <v>187</v>
      </c>
      <c r="T221" s="235" t="s">
        <v>203</v>
      </c>
      <c r="U221" s="221">
        <v>0.36</v>
      </c>
      <c r="V221" s="221">
        <f>ROUND(E221*U221,2)</f>
        <v>1.44</v>
      </c>
      <c r="W221" s="221"/>
      <c r="X221" s="221" t="s">
        <v>204</v>
      </c>
      <c r="Y221" s="212"/>
      <c r="Z221" s="212"/>
      <c r="AA221" s="212"/>
      <c r="AB221" s="212"/>
      <c r="AC221" s="212"/>
      <c r="AD221" s="212"/>
      <c r="AE221" s="212"/>
      <c r="AF221" s="212"/>
      <c r="AG221" s="212" t="s">
        <v>205</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ht="21" outlineLevel="1" x14ac:dyDescent="0.25">
      <c r="A222" s="219"/>
      <c r="B222" s="220"/>
      <c r="C222" s="249" t="s">
        <v>537</v>
      </c>
      <c r="D222" s="247"/>
      <c r="E222" s="247"/>
      <c r="F222" s="247"/>
      <c r="G222" s="247"/>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207</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37" t="str">
        <f>C222</f>
        <v>s jednou pásnicí s přemístěním hmot na skládku na vzdálenost do 10 m nebo s naložením na dopravní prostředek, se zásypem jam po odstraněných sloupcích a jeho zhutněním</v>
      </c>
      <c r="BB222" s="212"/>
      <c r="BC222" s="212"/>
      <c r="BD222" s="212"/>
      <c r="BE222" s="212"/>
      <c r="BF222" s="212"/>
      <c r="BG222" s="212"/>
      <c r="BH222" s="212"/>
    </row>
    <row r="223" spans="1:60" outlineLevel="1" x14ac:dyDescent="0.25">
      <c r="A223" s="219"/>
      <c r="B223" s="220"/>
      <c r="C223" s="250" t="s">
        <v>538</v>
      </c>
      <c r="D223" s="245"/>
      <c r="E223" s="246">
        <v>4</v>
      </c>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209</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5">
      <c r="A224" s="229">
        <v>71</v>
      </c>
      <c r="B224" s="230" t="s">
        <v>419</v>
      </c>
      <c r="C224" s="240" t="s">
        <v>420</v>
      </c>
      <c r="D224" s="231" t="s">
        <v>221</v>
      </c>
      <c r="E224" s="232">
        <v>0.14000000000000001</v>
      </c>
      <c r="F224" s="233"/>
      <c r="G224" s="234">
        <f>ROUND(E224*F224,2)</f>
        <v>0</v>
      </c>
      <c r="H224" s="233"/>
      <c r="I224" s="234">
        <f>ROUND(E224*H224,2)</f>
        <v>0</v>
      </c>
      <c r="J224" s="233"/>
      <c r="K224" s="234">
        <f>ROUND(E224*J224,2)</f>
        <v>0</v>
      </c>
      <c r="L224" s="234">
        <v>21</v>
      </c>
      <c r="M224" s="234">
        <f>G224*(1+L224/100)</f>
        <v>0</v>
      </c>
      <c r="N224" s="234">
        <v>0</v>
      </c>
      <c r="O224" s="234">
        <f>ROUND(E224*N224,2)</f>
        <v>0</v>
      </c>
      <c r="P224" s="234">
        <v>0</v>
      </c>
      <c r="Q224" s="234">
        <f>ROUND(E224*P224,2)</f>
        <v>0</v>
      </c>
      <c r="R224" s="234" t="s">
        <v>249</v>
      </c>
      <c r="S224" s="234" t="s">
        <v>187</v>
      </c>
      <c r="T224" s="235" t="s">
        <v>203</v>
      </c>
      <c r="U224" s="221">
        <v>0.94199999999999995</v>
      </c>
      <c r="V224" s="221">
        <f>ROUND(E224*U224,2)</f>
        <v>0.13</v>
      </c>
      <c r="W224" s="221"/>
      <c r="X224" s="221" t="s">
        <v>239</v>
      </c>
      <c r="Y224" s="212"/>
      <c r="Z224" s="212"/>
      <c r="AA224" s="212"/>
      <c r="AB224" s="212"/>
      <c r="AC224" s="212"/>
      <c r="AD224" s="212"/>
      <c r="AE224" s="212"/>
      <c r="AF224" s="212"/>
      <c r="AG224" s="212" t="s">
        <v>240</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5">
      <c r="A225" s="219"/>
      <c r="B225" s="220"/>
      <c r="C225" s="250" t="s">
        <v>241</v>
      </c>
      <c r="D225" s="245"/>
      <c r="E225" s="246"/>
      <c r="F225" s="221"/>
      <c r="G225" s="221"/>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209</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5">
      <c r="A226" s="219"/>
      <c r="B226" s="220"/>
      <c r="C226" s="250" t="s">
        <v>539</v>
      </c>
      <c r="D226" s="245"/>
      <c r="E226" s="246"/>
      <c r="F226" s="221"/>
      <c r="G226" s="221"/>
      <c r="H226" s="221"/>
      <c r="I226" s="221"/>
      <c r="J226" s="221"/>
      <c r="K226" s="221"/>
      <c r="L226" s="221"/>
      <c r="M226" s="221"/>
      <c r="N226" s="221"/>
      <c r="O226" s="221"/>
      <c r="P226" s="221"/>
      <c r="Q226" s="221"/>
      <c r="R226" s="221"/>
      <c r="S226" s="221"/>
      <c r="T226" s="221"/>
      <c r="U226" s="221"/>
      <c r="V226" s="221"/>
      <c r="W226" s="221"/>
      <c r="X226" s="221"/>
      <c r="Y226" s="212"/>
      <c r="Z226" s="212"/>
      <c r="AA226" s="212"/>
      <c r="AB226" s="212"/>
      <c r="AC226" s="212"/>
      <c r="AD226" s="212"/>
      <c r="AE226" s="212"/>
      <c r="AF226" s="212"/>
      <c r="AG226" s="212" t="s">
        <v>209</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5">
      <c r="A227" s="219"/>
      <c r="B227" s="220"/>
      <c r="C227" s="250" t="s">
        <v>540</v>
      </c>
      <c r="D227" s="245"/>
      <c r="E227" s="246">
        <v>0.14000000000000001</v>
      </c>
      <c r="F227" s="221"/>
      <c r="G227" s="221"/>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209</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5">
      <c r="A228" s="229">
        <v>72</v>
      </c>
      <c r="B228" s="230" t="s">
        <v>411</v>
      </c>
      <c r="C228" s="240" t="s">
        <v>412</v>
      </c>
      <c r="D228" s="231" t="s">
        <v>221</v>
      </c>
      <c r="E228" s="232">
        <v>0.14000000000000001</v>
      </c>
      <c r="F228" s="233"/>
      <c r="G228" s="234">
        <f>ROUND(E228*F228,2)</f>
        <v>0</v>
      </c>
      <c r="H228" s="233"/>
      <c r="I228" s="234">
        <f>ROUND(E228*H228,2)</f>
        <v>0</v>
      </c>
      <c r="J228" s="233"/>
      <c r="K228" s="234">
        <f>ROUND(E228*J228,2)</f>
        <v>0</v>
      </c>
      <c r="L228" s="234">
        <v>21</v>
      </c>
      <c r="M228" s="234">
        <f>G228*(1+L228/100)</f>
        <v>0</v>
      </c>
      <c r="N228" s="234">
        <v>0</v>
      </c>
      <c r="O228" s="234">
        <f>ROUND(E228*N228,2)</f>
        <v>0</v>
      </c>
      <c r="P228" s="234">
        <v>0</v>
      </c>
      <c r="Q228" s="234">
        <f>ROUND(E228*P228,2)</f>
        <v>0</v>
      </c>
      <c r="R228" s="234" t="s">
        <v>249</v>
      </c>
      <c r="S228" s="234" t="s">
        <v>187</v>
      </c>
      <c r="T228" s="235" t="s">
        <v>203</v>
      </c>
      <c r="U228" s="221">
        <v>0.49</v>
      </c>
      <c r="V228" s="221">
        <f>ROUND(E228*U228,2)</f>
        <v>7.0000000000000007E-2</v>
      </c>
      <c r="W228" s="221"/>
      <c r="X228" s="221" t="s">
        <v>239</v>
      </c>
      <c r="Y228" s="212"/>
      <c r="Z228" s="212"/>
      <c r="AA228" s="212"/>
      <c r="AB228" s="212"/>
      <c r="AC228" s="212"/>
      <c r="AD228" s="212"/>
      <c r="AE228" s="212"/>
      <c r="AF228" s="212"/>
      <c r="AG228" s="212" t="s">
        <v>240</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5">
      <c r="A229" s="219"/>
      <c r="B229" s="220"/>
      <c r="C229" s="241" t="s">
        <v>413</v>
      </c>
      <c r="D229" s="236"/>
      <c r="E229" s="236"/>
      <c r="F229" s="236"/>
      <c r="G229" s="236"/>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192</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5">
      <c r="A230" s="219"/>
      <c r="B230" s="220"/>
      <c r="C230" s="250" t="s">
        <v>241</v>
      </c>
      <c r="D230" s="245"/>
      <c r="E230" s="246"/>
      <c r="F230" s="221"/>
      <c r="G230" s="221"/>
      <c r="H230" s="221"/>
      <c r="I230" s="221"/>
      <c r="J230" s="221"/>
      <c r="K230" s="221"/>
      <c r="L230" s="221"/>
      <c r="M230" s="221"/>
      <c r="N230" s="221"/>
      <c r="O230" s="221"/>
      <c r="P230" s="221"/>
      <c r="Q230" s="221"/>
      <c r="R230" s="221"/>
      <c r="S230" s="221"/>
      <c r="T230" s="221"/>
      <c r="U230" s="221"/>
      <c r="V230" s="221"/>
      <c r="W230" s="221"/>
      <c r="X230" s="221"/>
      <c r="Y230" s="212"/>
      <c r="Z230" s="212"/>
      <c r="AA230" s="212"/>
      <c r="AB230" s="212"/>
      <c r="AC230" s="212"/>
      <c r="AD230" s="212"/>
      <c r="AE230" s="212"/>
      <c r="AF230" s="212"/>
      <c r="AG230" s="212" t="s">
        <v>209</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5">
      <c r="A231" s="219"/>
      <c r="B231" s="220"/>
      <c r="C231" s="250" t="s">
        <v>539</v>
      </c>
      <c r="D231" s="245"/>
      <c r="E231" s="246"/>
      <c r="F231" s="221"/>
      <c r="G231" s="221"/>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209</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5">
      <c r="A232" s="219"/>
      <c r="B232" s="220"/>
      <c r="C232" s="250" t="s">
        <v>540</v>
      </c>
      <c r="D232" s="245"/>
      <c r="E232" s="246">
        <v>0.14000000000000001</v>
      </c>
      <c r="F232" s="221"/>
      <c r="G232" s="221"/>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209</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5">
      <c r="A233" s="229">
        <v>73</v>
      </c>
      <c r="B233" s="230" t="s">
        <v>416</v>
      </c>
      <c r="C233" s="240" t="s">
        <v>417</v>
      </c>
      <c r="D233" s="231" t="s">
        <v>221</v>
      </c>
      <c r="E233" s="232">
        <v>1.96</v>
      </c>
      <c r="F233" s="233"/>
      <c r="G233" s="234">
        <f>ROUND(E233*F233,2)</f>
        <v>0</v>
      </c>
      <c r="H233" s="233"/>
      <c r="I233" s="234">
        <f>ROUND(E233*H233,2)</f>
        <v>0</v>
      </c>
      <c r="J233" s="233"/>
      <c r="K233" s="234">
        <f>ROUND(E233*J233,2)</f>
        <v>0</v>
      </c>
      <c r="L233" s="234">
        <v>21</v>
      </c>
      <c r="M233" s="234">
        <f>G233*(1+L233/100)</f>
        <v>0</v>
      </c>
      <c r="N233" s="234">
        <v>0</v>
      </c>
      <c r="O233" s="234">
        <f>ROUND(E233*N233,2)</f>
        <v>0</v>
      </c>
      <c r="P233" s="234">
        <v>0</v>
      </c>
      <c r="Q233" s="234">
        <f>ROUND(E233*P233,2)</f>
        <v>0</v>
      </c>
      <c r="R233" s="234" t="s">
        <v>249</v>
      </c>
      <c r="S233" s="234" t="s">
        <v>187</v>
      </c>
      <c r="T233" s="235" t="s">
        <v>203</v>
      </c>
      <c r="U233" s="221">
        <v>0</v>
      </c>
      <c r="V233" s="221">
        <f>ROUND(E233*U233,2)</f>
        <v>0</v>
      </c>
      <c r="W233" s="221"/>
      <c r="X233" s="221" t="s">
        <v>239</v>
      </c>
      <c r="Y233" s="212"/>
      <c r="Z233" s="212"/>
      <c r="AA233" s="212"/>
      <c r="AB233" s="212"/>
      <c r="AC233" s="212"/>
      <c r="AD233" s="212"/>
      <c r="AE233" s="212"/>
      <c r="AF233" s="212"/>
      <c r="AG233" s="212" t="s">
        <v>240</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5">
      <c r="A234" s="219"/>
      <c r="B234" s="220"/>
      <c r="C234" s="250" t="s">
        <v>241</v>
      </c>
      <c r="D234" s="245"/>
      <c r="E234" s="246"/>
      <c r="F234" s="221"/>
      <c r="G234" s="221"/>
      <c r="H234" s="221"/>
      <c r="I234" s="221"/>
      <c r="J234" s="221"/>
      <c r="K234" s="221"/>
      <c r="L234" s="221"/>
      <c r="M234" s="221"/>
      <c r="N234" s="221"/>
      <c r="O234" s="221"/>
      <c r="P234" s="221"/>
      <c r="Q234" s="221"/>
      <c r="R234" s="221"/>
      <c r="S234" s="221"/>
      <c r="T234" s="221"/>
      <c r="U234" s="221"/>
      <c r="V234" s="221"/>
      <c r="W234" s="221"/>
      <c r="X234" s="221"/>
      <c r="Y234" s="212"/>
      <c r="Z234" s="212"/>
      <c r="AA234" s="212"/>
      <c r="AB234" s="212"/>
      <c r="AC234" s="212"/>
      <c r="AD234" s="212"/>
      <c r="AE234" s="212"/>
      <c r="AF234" s="212"/>
      <c r="AG234" s="212" t="s">
        <v>209</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5">
      <c r="A235" s="219"/>
      <c r="B235" s="220"/>
      <c r="C235" s="250" t="s">
        <v>539</v>
      </c>
      <c r="D235" s="245"/>
      <c r="E235" s="246"/>
      <c r="F235" s="221"/>
      <c r="G235" s="221"/>
      <c r="H235" s="221"/>
      <c r="I235" s="221"/>
      <c r="J235" s="221"/>
      <c r="K235" s="221"/>
      <c r="L235" s="221"/>
      <c r="M235" s="221"/>
      <c r="N235" s="221"/>
      <c r="O235" s="221"/>
      <c r="P235" s="221"/>
      <c r="Q235" s="221"/>
      <c r="R235" s="221"/>
      <c r="S235" s="221"/>
      <c r="T235" s="221"/>
      <c r="U235" s="221"/>
      <c r="V235" s="221"/>
      <c r="W235" s="221"/>
      <c r="X235" s="221"/>
      <c r="Y235" s="212"/>
      <c r="Z235" s="212"/>
      <c r="AA235" s="212"/>
      <c r="AB235" s="212"/>
      <c r="AC235" s="212"/>
      <c r="AD235" s="212"/>
      <c r="AE235" s="212"/>
      <c r="AF235" s="212"/>
      <c r="AG235" s="212" t="s">
        <v>209</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5">
      <c r="A236" s="219"/>
      <c r="B236" s="220"/>
      <c r="C236" s="250" t="s">
        <v>541</v>
      </c>
      <c r="D236" s="245"/>
      <c r="E236" s="246">
        <v>1.96</v>
      </c>
      <c r="F236" s="221"/>
      <c r="G236" s="221"/>
      <c r="H236" s="221"/>
      <c r="I236" s="221"/>
      <c r="J236" s="221"/>
      <c r="K236" s="221"/>
      <c r="L236" s="221"/>
      <c r="M236" s="221"/>
      <c r="N236" s="221"/>
      <c r="O236" s="221"/>
      <c r="P236" s="221"/>
      <c r="Q236" s="221"/>
      <c r="R236" s="221"/>
      <c r="S236" s="221"/>
      <c r="T236" s="221"/>
      <c r="U236" s="221"/>
      <c r="V236" s="221"/>
      <c r="W236" s="221"/>
      <c r="X236" s="221"/>
      <c r="Y236" s="212"/>
      <c r="Z236" s="212"/>
      <c r="AA236" s="212"/>
      <c r="AB236" s="212"/>
      <c r="AC236" s="212"/>
      <c r="AD236" s="212"/>
      <c r="AE236" s="212"/>
      <c r="AF236" s="212"/>
      <c r="AG236" s="212" t="s">
        <v>209</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5">
      <c r="A237" s="229">
        <v>74</v>
      </c>
      <c r="B237" s="230" t="s">
        <v>272</v>
      </c>
      <c r="C237" s="240" t="s">
        <v>273</v>
      </c>
      <c r="D237" s="231" t="s">
        <v>221</v>
      </c>
      <c r="E237" s="232">
        <v>0.14000000000000001</v>
      </c>
      <c r="F237" s="233"/>
      <c r="G237" s="234">
        <f>ROUND(E237*F237,2)</f>
        <v>0</v>
      </c>
      <c r="H237" s="233"/>
      <c r="I237" s="234">
        <f>ROUND(E237*H237,2)</f>
        <v>0</v>
      </c>
      <c r="J237" s="233"/>
      <c r="K237" s="234">
        <f>ROUND(E237*J237,2)</f>
        <v>0</v>
      </c>
      <c r="L237" s="234">
        <v>21</v>
      </c>
      <c r="M237" s="234">
        <f>G237*(1+L237/100)</f>
        <v>0</v>
      </c>
      <c r="N237" s="234">
        <v>0</v>
      </c>
      <c r="O237" s="234">
        <f>ROUND(E237*N237,2)</f>
        <v>0</v>
      </c>
      <c r="P237" s="234">
        <v>0</v>
      </c>
      <c r="Q237" s="234">
        <f>ROUND(E237*P237,2)</f>
        <v>0</v>
      </c>
      <c r="R237" s="234" t="s">
        <v>249</v>
      </c>
      <c r="S237" s="234" t="s">
        <v>187</v>
      </c>
      <c r="T237" s="235" t="s">
        <v>203</v>
      </c>
      <c r="U237" s="221">
        <v>0</v>
      </c>
      <c r="V237" s="221">
        <f>ROUND(E237*U237,2)</f>
        <v>0</v>
      </c>
      <c r="W237" s="221"/>
      <c r="X237" s="221" t="s">
        <v>239</v>
      </c>
      <c r="Y237" s="212"/>
      <c r="Z237" s="212"/>
      <c r="AA237" s="212"/>
      <c r="AB237" s="212"/>
      <c r="AC237" s="212"/>
      <c r="AD237" s="212"/>
      <c r="AE237" s="212"/>
      <c r="AF237" s="212"/>
      <c r="AG237" s="212" t="s">
        <v>240</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5">
      <c r="A238" s="219"/>
      <c r="B238" s="220"/>
      <c r="C238" s="250" t="s">
        <v>241</v>
      </c>
      <c r="D238" s="245"/>
      <c r="E238" s="246"/>
      <c r="F238" s="221"/>
      <c r="G238" s="221"/>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209</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5">
      <c r="A239" s="219"/>
      <c r="B239" s="220"/>
      <c r="C239" s="250" t="s">
        <v>539</v>
      </c>
      <c r="D239" s="245"/>
      <c r="E239" s="246"/>
      <c r="F239" s="221"/>
      <c r="G239" s="221"/>
      <c r="H239" s="221"/>
      <c r="I239" s="221"/>
      <c r="J239" s="221"/>
      <c r="K239" s="221"/>
      <c r="L239" s="221"/>
      <c r="M239" s="221"/>
      <c r="N239" s="221"/>
      <c r="O239" s="221"/>
      <c r="P239" s="221"/>
      <c r="Q239" s="221"/>
      <c r="R239" s="221"/>
      <c r="S239" s="221"/>
      <c r="T239" s="221"/>
      <c r="U239" s="221"/>
      <c r="V239" s="221"/>
      <c r="W239" s="221"/>
      <c r="X239" s="221"/>
      <c r="Y239" s="212"/>
      <c r="Z239" s="212"/>
      <c r="AA239" s="212"/>
      <c r="AB239" s="212"/>
      <c r="AC239" s="212"/>
      <c r="AD239" s="212"/>
      <c r="AE239" s="212"/>
      <c r="AF239" s="212"/>
      <c r="AG239" s="212" t="s">
        <v>209</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5">
      <c r="A240" s="219"/>
      <c r="B240" s="220"/>
      <c r="C240" s="250" t="s">
        <v>540</v>
      </c>
      <c r="D240" s="245"/>
      <c r="E240" s="246">
        <v>0.14000000000000001</v>
      </c>
      <c r="F240" s="221"/>
      <c r="G240" s="221"/>
      <c r="H240" s="221"/>
      <c r="I240" s="221"/>
      <c r="J240" s="221"/>
      <c r="K240" s="221"/>
      <c r="L240" s="221"/>
      <c r="M240" s="221"/>
      <c r="N240" s="221"/>
      <c r="O240" s="221"/>
      <c r="P240" s="221"/>
      <c r="Q240" s="221"/>
      <c r="R240" s="221"/>
      <c r="S240" s="221"/>
      <c r="T240" s="221"/>
      <c r="U240" s="221"/>
      <c r="V240" s="221"/>
      <c r="W240" s="221"/>
      <c r="X240" s="221"/>
      <c r="Y240" s="212"/>
      <c r="Z240" s="212"/>
      <c r="AA240" s="212"/>
      <c r="AB240" s="212"/>
      <c r="AC240" s="212"/>
      <c r="AD240" s="212"/>
      <c r="AE240" s="212"/>
      <c r="AF240" s="212"/>
      <c r="AG240" s="212" t="s">
        <v>209</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x14ac:dyDescent="0.25">
      <c r="A241" s="223" t="s">
        <v>182</v>
      </c>
      <c r="B241" s="224" t="s">
        <v>148</v>
      </c>
      <c r="C241" s="239" t="s">
        <v>149</v>
      </c>
      <c r="D241" s="225"/>
      <c r="E241" s="226"/>
      <c r="F241" s="227"/>
      <c r="G241" s="227">
        <f>SUMIF(AG242:AG246,"&lt;&gt;NOR",G242:G246)</f>
        <v>0</v>
      </c>
      <c r="H241" s="227"/>
      <c r="I241" s="227">
        <f>SUM(I242:I246)</f>
        <v>0</v>
      </c>
      <c r="J241" s="227"/>
      <c r="K241" s="227">
        <f>SUM(K242:K246)</f>
        <v>0</v>
      </c>
      <c r="L241" s="227"/>
      <c r="M241" s="227">
        <f>SUM(M242:M246)</f>
        <v>0</v>
      </c>
      <c r="N241" s="227"/>
      <c r="O241" s="227">
        <f>SUM(O242:O246)</f>
        <v>0</v>
      </c>
      <c r="P241" s="227"/>
      <c r="Q241" s="227">
        <f>SUM(Q242:Q246)</f>
        <v>0</v>
      </c>
      <c r="R241" s="227"/>
      <c r="S241" s="227"/>
      <c r="T241" s="228"/>
      <c r="U241" s="222"/>
      <c r="V241" s="222">
        <f>SUM(V242:V246)</f>
        <v>28.15</v>
      </c>
      <c r="W241" s="222"/>
      <c r="X241" s="222"/>
      <c r="AG241" t="s">
        <v>183</v>
      </c>
    </row>
    <row r="242" spans="1:60" outlineLevel="1" x14ac:dyDescent="0.25">
      <c r="A242" s="229">
        <v>75</v>
      </c>
      <c r="B242" s="230" t="s">
        <v>447</v>
      </c>
      <c r="C242" s="240" t="s">
        <v>448</v>
      </c>
      <c r="D242" s="231" t="s">
        <v>221</v>
      </c>
      <c r="E242" s="232">
        <v>72.179050000000004</v>
      </c>
      <c r="F242" s="233"/>
      <c r="G242" s="234">
        <f>ROUND(E242*F242,2)</f>
        <v>0</v>
      </c>
      <c r="H242" s="233"/>
      <c r="I242" s="234">
        <f>ROUND(E242*H242,2)</f>
        <v>0</v>
      </c>
      <c r="J242" s="233"/>
      <c r="K242" s="234">
        <f>ROUND(E242*J242,2)</f>
        <v>0</v>
      </c>
      <c r="L242" s="234">
        <v>21</v>
      </c>
      <c r="M242" s="234">
        <f>G242*(1+L242/100)</f>
        <v>0</v>
      </c>
      <c r="N242" s="234">
        <v>0</v>
      </c>
      <c r="O242" s="234">
        <f>ROUND(E242*N242,2)</f>
        <v>0</v>
      </c>
      <c r="P242" s="234">
        <v>0</v>
      </c>
      <c r="Q242" s="234">
        <f>ROUND(E242*P242,2)</f>
        <v>0</v>
      </c>
      <c r="R242" s="234" t="s">
        <v>231</v>
      </c>
      <c r="S242" s="234" t="s">
        <v>187</v>
      </c>
      <c r="T242" s="235" t="s">
        <v>203</v>
      </c>
      <c r="U242" s="221">
        <v>0.39</v>
      </c>
      <c r="V242" s="221">
        <f>ROUND(E242*U242,2)</f>
        <v>28.15</v>
      </c>
      <c r="W242" s="221"/>
      <c r="X242" s="221" t="s">
        <v>449</v>
      </c>
      <c r="Y242" s="212"/>
      <c r="Z242" s="212"/>
      <c r="AA242" s="212"/>
      <c r="AB242" s="212"/>
      <c r="AC242" s="212"/>
      <c r="AD242" s="212"/>
      <c r="AE242" s="212"/>
      <c r="AF242" s="212"/>
      <c r="AG242" s="212" t="s">
        <v>450</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5">
      <c r="A243" s="219"/>
      <c r="B243" s="220"/>
      <c r="C243" s="249" t="s">
        <v>451</v>
      </c>
      <c r="D243" s="247"/>
      <c r="E243" s="247"/>
      <c r="F243" s="247"/>
      <c r="G243" s="247"/>
      <c r="H243" s="221"/>
      <c r="I243" s="221"/>
      <c r="J243" s="221"/>
      <c r="K243" s="221"/>
      <c r="L243" s="221"/>
      <c r="M243" s="221"/>
      <c r="N243" s="221"/>
      <c r="O243" s="221"/>
      <c r="P243" s="221"/>
      <c r="Q243" s="221"/>
      <c r="R243" s="221"/>
      <c r="S243" s="221"/>
      <c r="T243" s="221"/>
      <c r="U243" s="221"/>
      <c r="V243" s="221"/>
      <c r="W243" s="221"/>
      <c r="X243" s="221"/>
      <c r="Y243" s="212"/>
      <c r="Z243" s="212"/>
      <c r="AA243" s="212"/>
      <c r="AB243" s="212"/>
      <c r="AC243" s="212"/>
      <c r="AD243" s="212"/>
      <c r="AE243" s="212"/>
      <c r="AF243" s="212"/>
      <c r="AG243" s="212" t="s">
        <v>207</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5">
      <c r="A244" s="219"/>
      <c r="B244" s="220"/>
      <c r="C244" s="250" t="s">
        <v>452</v>
      </c>
      <c r="D244" s="245"/>
      <c r="E244" s="246"/>
      <c r="F244" s="221"/>
      <c r="G244" s="221"/>
      <c r="H244" s="221"/>
      <c r="I244" s="221"/>
      <c r="J244" s="221"/>
      <c r="K244" s="221"/>
      <c r="L244" s="221"/>
      <c r="M244" s="221"/>
      <c r="N244" s="221"/>
      <c r="O244" s="221"/>
      <c r="P244" s="221"/>
      <c r="Q244" s="221"/>
      <c r="R244" s="221"/>
      <c r="S244" s="221"/>
      <c r="T244" s="221"/>
      <c r="U244" s="221"/>
      <c r="V244" s="221"/>
      <c r="W244" s="221"/>
      <c r="X244" s="221"/>
      <c r="Y244" s="212"/>
      <c r="Z244" s="212"/>
      <c r="AA244" s="212"/>
      <c r="AB244" s="212"/>
      <c r="AC244" s="212"/>
      <c r="AD244" s="212"/>
      <c r="AE244" s="212"/>
      <c r="AF244" s="212"/>
      <c r="AG244" s="212" t="s">
        <v>209</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5">
      <c r="A245" s="219"/>
      <c r="B245" s="220"/>
      <c r="C245" s="250" t="s">
        <v>542</v>
      </c>
      <c r="D245" s="245"/>
      <c r="E245" s="246"/>
      <c r="F245" s="221"/>
      <c r="G245" s="221"/>
      <c r="H245" s="221"/>
      <c r="I245" s="221"/>
      <c r="J245" s="221"/>
      <c r="K245" s="221"/>
      <c r="L245" s="221"/>
      <c r="M245" s="221"/>
      <c r="N245" s="221"/>
      <c r="O245" s="221"/>
      <c r="P245" s="221"/>
      <c r="Q245" s="221"/>
      <c r="R245" s="221"/>
      <c r="S245" s="221"/>
      <c r="T245" s="221"/>
      <c r="U245" s="221"/>
      <c r="V245" s="221"/>
      <c r="W245" s="221"/>
      <c r="X245" s="221"/>
      <c r="Y245" s="212"/>
      <c r="Z245" s="212"/>
      <c r="AA245" s="212"/>
      <c r="AB245" s="212"/>
      <c r="AC245" s="212"/>
      <c r="AD245" s="212"/>
      <c r="AE245" s="212"/>
      <c r="AF245" s="212"/>
      <c r="AG245" s="212" t="s">
        <v>209</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5">
      <c r="A246" s="219"/>
      <c r="B246" s="220"/>
      <c r="C246" s="250" t="s">
        <v>543</v>
      </c>
      <c r="D246" s="245"/>
      <c r="E246" s="246">
        <v>72.179050000000004</v>
      </c>
      <c r="F246" s="221"/>
      <c r="G246" s="221"/>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209</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x14ac:dyDescent="0.25">
      <c r="A247" s="3"/>
      <c r="B247" s="4"/>
      <c r="C247" s="242"/>
      <c r="D247" s="6"/>
      <c r="E247" s="3"/>
      <c r="F247" s="3"/>
      <c r="G247" s="3"/>
      <c r="H247" s="3"/>
      <c r="I247" s="3"/>
      <c r="J247" s="3"/>
      <c r="K247" s="3"/>
      <c r="L247" s="3"/>
      <c r="M247" s="3"/>
      <c r="N247" s="3"/>
      <c r="O247" s="3"/>
      <c r="P247" s="3"/>
      <c r="Q247" s="3"/>
      <c r="R247" s="3"/>
      <c r="S247" s="3"/>
      <c r="T247" s="3"/>
      <c r="U247" s="3"/>
      <c r="V247" s="3"/>
      <c r="W247" s="3"/>
      <c r="X247" s="3"/>
      <c r="AE247">
        <v>15</v>
      </c>
      <c r="AF247">
        <v>21</v>
      </c>
      <c r="AG247" t="s">
        <v>169</v>
      </c>
    </row>
    <row r="248" spans="1:60" x14ac:dyDescent="0.25">
      <c r="A248" s="215"/>
      <c r="B248" s="216" t="s">
        <v>29</v>
      </c>
      <c r="C248" s="243"/>
      <c r="D248" s="217"/>
      <c r="E248" s="218"/>
      <c r="F248" s="218"/>
      <c r="G248" s="238">
        <f>G8+G21+G41+G59+G84+G111+G114+G119+G131+G165+G201+G220+G241</f>
        <v>0</v>
      </c>
      <c r="H248" s="3"/>
      <c r="I248" s="3"/>
      <c r="J248" s="3"/>
      <c r="K248" s="3"/>
      <c r="L248" s="3"/>
      <c r="M248" s="3"/>
      <c r="N248" s="3"/>
      <c r="O248" s="3"/>
      <c r="P248" s="3"/>
      <c r="Q248" s="3"/>
      <c r="R248" s="3"/>
      <c r="S248" s="3"/>
      <c r="T248" s="3"/>
      <c r="U248" s="3"/>
      <c r="V248" s="3"/>
      <c r="W248" s="3"/>
      <c r="X248" s="3"/>
      <c r="AE248">
        <f>SUMIF(L7:L246,AE247,G7:G246)</f>
        <v>0</v>
      </c>
      <c r="AF248">
        <f>SUMIF(L7:L246,AF247,G7:G246)</f>
        <v>0</v>
      </c>
      <c r="AG248" t="s">
        <v>196</v>
      </c>
    </row>
    <row r="249" spans="1:60" x14ac:dyDescent="0.25">
      <c r="C249" s="244"/>
      <c r="D249" s="10"/>
      <c r="AG249" t="s">
        <v>197</v>
      </c>
    </row>
    <row r="250" spans="1:60" x14ac:dyDescent="0.25">
      <c r="D250" s="10"/>
    </row>
    <row r="251" spans="1:60" x14ac:dyDescent="0.25">
      <c r="D251" s="10"/>
    </row>
    <row r="252" spans="1:60" x14ac:dyDescent="0.25">
      <c r="D252" s="10"/>
    </row>
    <row r="253" spans="1:60" x14ac:dyDescent="0.25">
      <c r="D253" s="10"/>
    </row>
    <row r="254" spans="1:60" x14ac:dyDescent="0.25">
      <c r="D254" s="10"/>
    </row>
    <row r="255" spans="1:60" x14ac:dyDescent="0.25">
      <c r="D255" s="10"/>
    </row>
    <row r="256" spans="1:60"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ASqS3r+XKN2kxNzs/ewtoACxJNi9s+4lqcrKYPqMykZSa1DIyCO8unnp8JyB9u8XCPwuDWJ6e6+n1aT6VpOMw==" saltValue="4gQqyzHqxEap6yro6Zldvg==" spinCount="100000" sheet="1"/>
  <mergeCells count="49">
    <mergeCell ref="C243:G243"/>
    <mergeCell ref="C171:G171"/>
    <mergeCell ref="C185:G185"/>
    <mergeCell ref="C208:G208"/>
    <mergeCell ref="C218:G218"/>
    <mergeCell ref="C222:G222"/>
    <mergeCell ref="C229:G229"/>
    <mergeCell ref="C150:G150"/>
    <mergeCell ref="C155:G155"/>
    <mergeCell ref="C156:G156"/>
    <mergeCell ref="C160:G160"/>
    <mergeCell ref="C163:G163"/>
    <mergeCell ref="C167:G167"/>
    <mergeCell ref="C134:G134"/>
    <mergeCell ref="C137:G137"/>
    <mergeCell ref="C138:G138"/>
    <mergeCell ref="C143:G143"/>
    <mergeCell ref="C144:G144"/>
    <mergeCell ref="C149:G149"/>
    <mergeCell ref="C95:G95"/>
    <mergeCell ref="C98:G98"/>
    <mergeCell ref="C101:G101"/>
    <mergeCell ref="C104:G104"/>
    <mergeCell ref="C121:G121"/>
    <mergeCell ref="C133:G133"/>
    <mergeCell ref="C64:G64"/>
    <mergeCell ref="C67:G67"/>
    <mergeCell ref="C70:G70"/>
    <mergeCell ref="C86:G86"/>
    <mergeCell ref="C89:G89"/>
    <mergeCell ref="C92:G92"/>
    <mergeCell ref="C33:G33"/>
    <mergeCell ref="C35:G35"/>
    <mergeCell ref="C37:G37"/>
    <mergeCell ref="C39:G39"/>
    <mergeCell ref="C45:G45"/>
    <mergeCell ref="C61:G61"/>
    <mergeCell ref="C18:G18"/>
    <mergeCell ref="C23:G23"/>
    <mergeCell ref="C25:G25"/>
    <mergeCell ref="C27:G27"/>
    <mergeCell ref="C29:G29"/>
    <mergeCell ref="C31:G3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94FDB-A6C1-467E-9BFD-3FA917C0A3E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198</v>
      </c>
      <c r="B1" s="197"/>
      <c r="C1" s="197"/>
      <c r="D1" s="197"/>
      <c r="E1" s="197"/>
      <c r="F1" s="197"/>
      <c r="G1" s="197"/>
      <c r="AG1" t="s">
        <v>155</v>
      </c>
    </row>
    <row r="2" spans="1:60" ht="25.05" customHeight="1" x14ac:dyDescent="0.25">
      <c r="A2" s="198" t="s">
        <v>7</v>
      </c>
      <c r="B2" s="48" t="s">
        <v>43</v>
      </c>
      <c r="C2" s="201" t="s">
        <v>44</v>
      </c>
      <c r="D2" s="199"/>
      <c r="E2" s="199"/>
      <c r="F2" s="199"/>
      <c r="G2" s="200"/>
      <c r="AG2" t="s">
        <v>156</v>
      </c>
    </row>
    <row r="3" spans="1:60" ht="25.05" customHeight="1" x14ac:dyDescent="0.25">
      <c r="A3" s="198" t="s">
        <v>8</v>
      </c>
      <c r="B3" s="48" t="s">
        <v>62</v>
      </c>
      <c r="C3" s="201" t="s">
        <v>63</v>
      </c>
      <c r="D3" s="199"/>
      <c r="E3" s="199"/>
      <c r="F3" s="199"/>
      <c r="G3" s="200"/>
      <c r="AC3" s="177" t="s">
        <v>156</v>
      </c>
      <c r="AG3" t="s">
        <v>159</v>
      </c>
    </row>
    <row r="4" spans="1:60" ht="25.05" customHeight="1" x14ac:dyDescent="0.25">
      <c r="A4" s="202" t="s">
        <v>9</v>
      </c>
      <c r="B4" s="203" t="s">
        <v>68</v>
      </c>
      <c r="C4" s="204" t="s">
        <v>69</v>
      </c>
      <c r="D4" s="205"/>
      <c r="E4" s="205"/>
      <c r="F4" s="205"/>
      <c r="G4" s="206"/>
      <c r="AG4" t="s">
        <v>160</v>
      </c>
    </row>
    <row r="5" spans="1:60" x14ac:dyDescent="0.25">
      <c r="D5" s="10"/>
    </row>
    <row r="6" spans="1:60" ht="39.6" x14ac:dyDescent="0.25">
      <c r="A6" s="208" t="s">
        <v>161</v>
      </c>
      <c r="B6" s="210" t="s">
        <v>162</v>
      </c>
      <c r="C6" s="210" t="s">
        <v>163</v>
      </c>
      <c r="D6" s="209" t="s">
        <v>164</v>
      </c>
      <c r="E6" s="208" t="s">
        <v>165</v>
      </c>
      <c r="F6" s="207" t="s">
        <v>166</v>
      </c>
      <c r="G6" s="208" t="s">
        <v>29</v>
      </c>
      <c r="H6" s="211" t="s">
        <v>30</v>
      </c>
      <c r="I6" s="211" t="s">
        <v>167</v>
      </c>
      <c r="J6" s="211" t="s">
        <v>31</v>
      </c>
      <c r="K6" s="211" t="s">
        <v>168</v>
      </c>
      <c r="L6" s="211" t="s">
        <v>169</v>
      </c>
      <c r="M6" s="211" t="s">
        <v>170</v>
      </c>
      <c r="N6" s="211" t="s">
        <v>171</v>
      </c>
      <c r="O6" s="211" t="s">
        <v>172</v>
      </c>
      <c r="P6" s="211" t="s">
        <v>173</v>
      </c>
      <c r="Q6" s="211" t="s">
        <v>174</v>
      </c>
      <c r="R6" s="211" t="s">
        <v>175</v>
      </c>
      <c r="S6" s="211" t="s">
        <v>176</v>
      </c>
      <c r="T6" s="211" t="s">
        <v>177</v>
      </c>
      <c r="U6" s="211" t="s">
        <v>178</v>
      </c>
      <c r="V6" s="211" t="s">
        <v>179</v>
      </c>
      <c r="W6" s="211" t="s">
        <v>180</v>
      </c>
      <c r="X6" s="211" t="s">
        <v>181</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3" t="s">
        <v>182</v>
      </c>
      <c r="B8" s="224" t="s">
        <v>122</v>
      </c>
      <c r="C8" s="239" t="s">
        <v>123</v>
      </c>
      <c r="D8" s="225"/>
      <c r="E8" s="226"/>
      <c r="F8" s="227"/>
      <c r="G8" s="227">
        <f>SUMIF(AG9:AG24,"&lt;&gt;NOR",G9:G24)</f>
        <v>0</v>
      </c>
      <c r="H8" s="227"/>
      <c r="I8" s="227">
        <f>SUM(I9:I24)</f>
        <v>0</v>
      </c>
      <c r="J8" s="227"/>
      <c r="K8" s="227">
        <f>SUM(K9:K24)</f>
        <v>0</v>
      </c>
      <c r="L8" s="227"/>
      <c r="M8" s="227">
        <f>SUM(M9:M24)</f>
        <v>0</v>
      </c>
      <c r="N8" s="227"/>
      <c r="O8" s="227">
        <f>SUM(O9:O24)</f>
        <v>0</v>
      </c>
      <c r="P8" s="227"/>
      <c r="Q8" s="227">
        <f>SUM(Q9:Q24)</f>
        <v>0</v>
      </c>
      <c r="R8" s="227"/>
      <c r="S8" s="227"/>
      <c r="T8" s="228"/>
      <c r="U8" s="222"/>
      <c r="V8" s="222">
        <f>SUM(V9:V24)</f>
        <v>43.96</v>
      </c>
      <c r="W8" s="222"/>
      <c r="X8" s="222"/>
      <c r="AG8" t="s">
        <v>183</v>
      </c>
    </row>
    <row r="9" spans="1:60" outlineLevel="1" x14ac:dyDescent="0.25">
      <c r="A9" s="229">
        <v>1</v>
      </c>
      <c r="B9" s="230" t="s">
        <v>199</v>
      </c>
      <c r="C9" s="240" t="s">
        <v>200</v>
      </c>
      <c r="D9" s="231" t="s">
        <v>201</v>
      </c>
      <c r="E9" s="232">
        <v>25</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202</v>
      </c>
      <c r="S9" s="234" t="s">
        <v>187</v>
      </c>
      <c r="T9" s="235" t="s">
        <v>203</v>
      </c>
      <c r="U9" s="221">
        <v>0.26666000000000001</v>
      </c>
      <c r="V9" s="221">
        <f>ROUND(E9*U9,2)</f>
        <v>6.67</v>
      </c>
      <c r="W9" s="221"/>
      <c r="X9" s="221" t="s">
        <v>204</v>
      </c>
      <c r="Y9" s="212"/>
      <c r="Z9" s="212"/>
      <c r="AA9" s="212"/>
      <c r="AB9" s="212"/>
      <c r="AC9" s="212"/>
      <c r="AD9" s="212"/>
      <c r="AE9" s="212"/>
      <c r="AF9" s="212"/>
      <c r="AG9" s="212" t="s">
        <v>205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1" outlineLevel="1" x14ac:dyDescent="0.25">
      <c r="A10" s="219"/>
      <c r="B10" s="220"/>
      <c r="C10" s="249" t="s">
        <v>206</v>
      </c>
      <c r="D10" s="247"/>
      <c r="E10" s="247"/>
      <c r="F10" s="247"/>
      <c r="G10" s="247"/>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207</v>
      </c>
      <c r="AH10" s="212"/>
      <c r="AI10" s="212"/>
      <c r="AJ10" s="212"/>
      <c r="AK10" s="212"/>
      <c r="AL10" s="212"/>
      <c r="AM10" s="212"/>
      <c r="AN10" s="212"/>
      <c r="AO10" s="212"/>
      <c r="AP10" s="212"/>
      <c r="AQ10" s="212"/>
      <c r="AR10" s="212"/>
      <c r="AS10" s="212"/>
      <c r="AT10" s="212"/>
      <c r="AU10" s="212"/>
      <c r="AV10" s="212"/>
      <c r="AW10" s="212"/>
      <c r="AX10" s="212"/>
      <c r="AY10" s="212"/>
      <c r="AZ10" s="212"/>
      <c r="BA10" s="237"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1" x14ac:dyDescent="0.25">
      <c r="A11" s="219"/>
      <c r="B11" s="220"/>
      <c r="C11" s="250" t="s">
        <v>544</v>
      </c>
      <c r="D11" s="245"/>
      <c r="E11" s="246">
        <v>25</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209</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0.399999999999999" outlineLevel="1" x14ac:dyDescent="0.25">
      <c r="A12" s="229">
        <v>2</v>
      </c>
      <c r="B12" s="230" t="s">
        <v>545</v>
      </c>
      <c r="C12" s="240" t="s">
        <v>546</v>
      </c>
      <c r="D12" s="231" t="s">
        <v>201</v>
      </c>
      <c r="E12" s="232">
        <v>5.12</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t="s">
        <v>202</v>
      </c>
      <c r="S12" s="234" t="s">
        <v>187</v>
      </c>
      <c r="T12" s="235" t="s">
        <v>203</v>
      </c>
      <c r="U12" s="221">
        <v>3.1309999999999998</v>
      </c>
      <c r="V12" s="221">
        <f>ROUND(E12*U12,2)</f>
        <v>16.03</v>
      </c>
      <c r="W12" s="221"/>
      <c r="X12" s="221" t="s">
        <v>204</v>
      </c>
      <c r="Y12" s="212"/>
      <c r="Z12" s="212"/>
      <c r="AA12" s="212"/>
      <c r="AB12" s="212"/>
      <c r="AC12" s="212"/>
      <c r="AD12" s="212"/>
      <c r="AE12" s="212"/>
      <c r="AF12" s="212"/>
      <c r="AG12" s="212" t="s">
        <v>205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1" outlineLevel="1" x14ac:dyDescent="0.25">
      <c r="A13" s="219"/>
      <c r="B13" s="220"/>
      <c r="C13" s="249" t="s">
        <v>547</v>
      </c>
      <c r="D13" s="247"/>
      <c r="E13" s="247"/>
      <c r="F13" s="247"/>
      <c r="G13" s="247"/>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207</v>
      </c>
      <c r="AH13" s="212"/>
      <c r="AI13" s="212"/>
      <c r="AJ13" s="212"/>
      <c r="AK13" s="212"/>
      <c r="AL13" s="212"/>
      <c r="AM13" s="212"/>
      <c r="AN13" s="212"/>
      <c r="AO13" s="212"/>
      <c r="AP13" s="212"/>
      <c r="AQ13" s="212"/>
      <c r="AR13" s="212"/>
      <c r="AS13" s="212"/>
      <c r="AT13" s="212"/>
      <c r="AU13" s="212"/>
      <c r="AV13" s="212"/>
      <c r="AW13" s="212"/>
      <c r="AX13" s="212"/>
      <c r="AY13" s="212"/>
      <c r="AZ13" s="212"/>
      <c r="BA13" s="237" t="str">
        <f>C13</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3" s="212"/>
      <c r="BC13" s="212"/>
      <c r="BD13" s="212"/>
      <c r="BE13" s="212"/>
      <c r="BF13" s="212"/>
      <c r="BG13" s="212"/>
      <c r="BH13" s="212"/>
    </row>
    <row r="14" spans="1:60" outlineLevel="1" x14ac:dyDescent="0.25">
      <c r="A14" s="219"/>
      <c r="B14" s="220"/>
      <c r="C14" s="250" t="s">
        <v>548</v>
      </c>
      <c r="D14" s="245"/>
      <c r="E14" s="246">
        <v>5.12</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209</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29">
        <v>3</v>
      </c>
      <c r="B15" s="230" t="s">
        <v>214</v>
      </c>
      <c r="C15" s="240" t="s">
        <v>215</v>
      </c>
      <c r="D15" s="231" t="s">
        <v>201</v>
      </c>
      <c r="E15" s="232">
        <v>30.12</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t="s">
        <v>202</v>
      </c>
      <c r="S15" s="234" t="s">
        <v>187</v>
      </c>
      <c r="T15" s="235" t="s">
        <v>203</v>
      </c>
      <c r="U15" s="221">
        <v>1.0999999999999999E-2</v>
      </c>
      <c r="V15" s="221">
        <f>ROUND(E15*U15,2)</f>
        <v>0.33</v>
      </c>
      <c r="W15" s="221"/>
      <c r="X15" s="221" t="s">
        <v>204</v>
      </c>
      <c r="Y15" s="212"/>
      <c r="Z15" s="212"/>
      <c r="AA15" s="212"/>
      <c r="AB15" s="212"/>
      <c r="AC15" s="212"/>
      <c r="AD15" s="212"/>
      <c r="AE15" s="212"/>
      <c r="AF15" s="212"/>
      <c r="AG15" s="212" t="s">
        <v>205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49" t="s">
        <v>216</v>
      </c>
      <c r="D16" s="247"/>
      <c r="E16" s="247"/>
      <c r="F16" s="247"/>
      <c r="G16" s="247"/>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207</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50" t="s">
        <v>549</v>
      </c>
      <c r="D17" s="245"/>
      <c r="E17" s="246">
        <v>25</v>
      </c>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209</v>
      </c>
      <c r="AH17" s="212">
        <v>5</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50" t="s">
        <v>550</v>
      </c>
      <c r="D18" s="245"/>
      <c r="E18" s="246">
        <v>5.12</v>
      </c>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209</v>
      </c>
      <c r="AH18" s="212">
        <v>5</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29">
        <v>4</v>
      </c>
      <c r="B19" s="230" t="s">
        <v>219</v>
      </c>
      <c r="C19" s="240" t="s">
        <v>220</v>
      </c>
      <c r="D19" s="231" t="s">
        <v>221</v>
      </c>
      <c r="E19" s="232">
        <v>48.192</v>
      </c>
      <c r="F19" s="233"/>
      <c r="G19" s="234">
        <f>ROUND(E19*F19,2)</f>
        <v>0</v>
      </c>
      <c r="H19" s="233"/>
      <c r="I19" s="234">
        <f>ROUND(E19*H19,2)</f>
        <v>0</v>
      </c>
      <c r="J19" s="233"/>
      <c r="K19" s="234">
        <f>ROUND(E19*J19,2)</f>
        <v>0</v>
      </c>
      <c r="L19" s="234">
        <v>21</v>
      </c>
      <c r="M19" s="234">
        <f>G19*(1+L19/100)</f>
        <v>0</v>
      </c>
      <c r="N19" s="234">
        <v>0</v>
      </c>
      <c r="O19" s="234">
        <f>ROUND(E19*N19,2)</f>
        <v>0</v>
      </c>
      <c r="P19" s="234">
        <v>0</v>
      </c>
      <c r="Q19" s="234">
        <f>ROUND(E19*P19,2)</f>
        <v>0</v>
      </c>
      <c r="R19" s="234" t="s">
        <v>202</v>
      </c>
      <c r="S19" s="234" t="s">
        <v>187</v>
      </c>
      <c r="T19" s="235" t="s">
        <v>203</v>
      </c>
      <c r="U19" s="221">
        <v>0</v>
      </c>
      <c r="V19" s="221">
        <f>ROUND(E19*U19,2)</f>
        <v>0</v>
      </c>
      <c r="W19" s="221"/>
      <c r="X19" s="221" t="s">
        <v>204</v>
      </c>
      <c r="Y19" s="212"/>
      <c r="Z19" s="212"/>
      <c r="AA19" s="212"/>
      <c r="AB19" s="212"/>
      <c r="AC19" s="212"/>
      <c r="AD19" s="212"/>
      <c r="AE19" s="212"/>
      <c r="AF19" s="212"/>
      <c r="AG19" s="212" t="s">
        <v>205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50" t="s">
        <v>551</v>
      </c>
      <c r="D20" s="245"/>
      <c r="E20" s="246">
        <v>48.192</v>
      </c>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209</v>
      </c>
      <c r="AH20" s="212">
        <v>5</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29">
        <v>5</v>
      </c>
      <c r="B21" s="230" t="s">
        <v>223</v>
      </c>
      <c r="C21" s="240" t="s">
        <v>224</v>
      </c>
      <c r="D21" s="231" t="s">
        <v>225</v>
      </c>
      <c r="E21" s="232">
        <v>218</v>
      </c>
      <c r="F21" s="233"/>
      <c r="G21" s="234">
        <f>ROUND(E21*F21,2)</f>
        <v>0</v>
      </c>
      <c r="H21" s="233"/>
      <c r="I21" s="234">
        <f>ROUND(E21*H21,2)</f>
        <v>0</v>
      </c>
      <c r="J21" s="233"/>
      <c r="K21" s="234">
        <f>ROUND(E21*J21,2)</f>
        <v>0</v>
      </c>
      <c r="L21" s="234">
        <v>21</v>
      </c>
      <c r="M21" s="234">
        <f>G21*(1+L21/100)</f>
        <v>0</v>
      </c>
      <c r="N21" s="234">
        <v>0</v>
      </c>
      <c r="O21" s="234">
        <f>ROUND(E21*N21,2)</f>
        <v>0</v>
      </c>
      <c r="P21" s="234">
        <v>0</v>
      </c>
      <c r="Q21" s="234">
        <f>ROUND(E21*P21,2)</f>
        <v>0</v>
      </c>
      <c r="R21" s="234" t="s">
        <v>202</v>
      </c>
      <c r="S21" s="234" t="s">
        <v>187</v>
      </c>
      <c r="T21" s="235" t="s">
        <v>203</v>
      </c>
      <c r="U21" s="221">
        <v>9.6000000000000002E-2</v>
      </c>
      <c r="V21" s="221">
        <f>ROUND(E21*U21,2)</f>
        <v>20.93</v>
      </c>
      <c r="W21" s="221"/>
      <c r="X21" s="221" t="s">
        <v>204</v>
      </c>
      <c r="Y21" s="212"/>
      <c r="Z21" s="212"/>
      <c r="AA21" s="212"/>
      <c r="AB21" s="212"/>
      <c r="AC21" s="212"/>
      <c r="AD21" s="212"/>
      <c r="AE21" s="212"/>
      <c r="AF21" s="212"/>
      <c r="AG21" s="212" t="s">
        <v>205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49" t="s">
        <v>226</v>
      </c>
      <c r="D22" s="247"/>
      <c r="E22" s="247"/>
      <c r="F22" s="247"/>
      <c r="G22" s="247"/>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207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50" t="s">
        <v>552</v>
      </c>
      <c r="D23" s="245"/>
      <c r="E23" s="246">
        <v>98</v>
      </c>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209</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19"/>
      <c r="B24" s="220"/>
      <c r="C24" s="250" t="s">
        <v>553</v>
      </c>
      <c r="D24" s="245"/>
      <c r="E24" s="246">
        <v>120</v>
      </c>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209</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5">
      <c r="A25" s="223" t="s">
        <v>182</v>
      </c>
      <c r="B25" s="224" t="s">
        <v>126</v>
      </c>
      <c r="C25" s="239" t="s">
        <v>125</v>
      </c>
      <c r="D25" s="225"/>
      <c r="E25" s="226"/>
      <c r="F25" s="227"/>
      <c r="G25" s="227">
        <f>SUMIF(AG26:AG46,"&lt;&gt;NOR",G26:G46)</f>
        <v>0</v>
      </c>
      <c r="H25" s="227"/>
      <c r="I25" s="227">
        <f>SUM(I26:I46)</f>
        <v>0</v>
      </c>
      <c r="J25" s="227"/>
      <c r="K25" s="227">
        <f>SUM(K26:K46)</f>
        <v>0</v>
      </c>
      <c r="L25" s="227"/>
      <c r="M25" s="227">
        <f>SUM(M26:M46)</f>
        <v>0</v>
      </c>
      <c r="N25" s="227"/>
      <c r="O25" s="227">
        <f>SUM(O26:O46)</f>
        <v>0</v>
      </c>
      <c r="P25" s="227"/>
      <c r="Q25" s="227">
        <f>SUM(Q26:Q46)</f>
        <v>130.68</v>
      </c>
      <c r="R25" s="227"/>
      <c r="S25" s="227"/>
      <c r="T25" s="228"/>
      <c r="U25" s="222"/>
      <c r="V25" s="222">
        <f>SUM(V26:V46)</f>
        <v>90.56</v>
      </c>
      <c r="W25" s="222"/>
      <c r="X25" s="222"/>
      <c r="AG25" t="s">
        <v>183</v>
      </c>
    </row>
    <row r="26" spans="1:60" outlineLevel="1" x14ac:dyDescent="0.25">
      <c r="A26" s="229">
        <v>6</v>
      </c>
      <c r="B26" s="230" t="s">
        <v>554</v>
      </c>
      <c r="C26" s="240" t="s">
        <v>555</v>
      </c>
      <c r="D26" s="231" t="s">
        <v>225</v>
      </c>
      <c r="E26" s="232">
        <v>42</v>
      </c>
      <c r="F26" s="233"/>
      <c r="G26" s="234">
        <f>ROUND(E26*F26,2)</f>
        <v>0</v>
      </c>
      <c r="H26" s="233"/>
      <c r="I26" s="234">
        <f>ROUND(E26*H26,2)</f>
        <v>0</v>
      </c>
      <c r="J26" s="233"/>
      <c r="K26" s="234">
        <f>ROUND(E26*J26,2)</f>
        <v>0</v>
      </c>
      <c r="L26" s="234">
        <v>21</v>
      </c>
      <c r="M26" s="234">
        <f>G26*(1+L26/100)</f>
        <v>0</v>
      </c>
      <c r="N26" s="234">
        <v>0</v>
      </c>
      <c r="O26" s="234">
        <f>ROUND(E26*N26,2)</f>
        <v>0</v>
      </c>
      <c r="P26" s="234">
        <v>0.11</v>
      </c>
      <c r="Q26" s="234">
        <f>ROUND(E26*P26,2)</f>
        <v>4.62</v>
      </c>
      <c r="R26" s="234" t="s">
        <v>231</v>
      </c>
      <c r="S26" s="234" t="s">
        <v>187</v>
      </c>
      <c r="T26" s="235" t="s">
        <v>203</v>
      </c>
      <c r="U26" s="221">
        <v>0.2</v>
      </c>
      <c r="V26" s="221">
        <f>ROUND(E26*U26,2)</f>
        <v>8.4</v>
      </c>
      <c r="W26" s="221"/>
      <c r="X26" s="221" t="s">
        <v>204</v>
      </c>
      <c r="Y26" s="212"/>
      <c r="Z26" s="212"/>
      <c r="AA26" s="212"/>
      <c r="AB26" s="212"/>
      <c r="AC26" s="212"/>
      <c r="AD26" s="212"/>
      <c r="AE26" s="212"/>
      <c r="AF26" s="212"/>
      <c r="AG26" s="212" t="s">
        <v>205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50" t="s">
        <v>556</v>
      </c>
      <c r="D27" s="245"/>
      <c r="E27" s="246">
        <v>42</v>
      </c>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209</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29">
        <v>7</v>
      </c>
      <c r="B28" s="230" t="s">
        <v>557</v>
      </c>
      <c r="C28" s="240" t="s">
        <v>558</v>
      </c>
      <c r="D28" s="231" t="s">
        <v>225</v>
      </c>
      <c r="E28" s="232">
        <v>42</v>
      </c>
      <c r="F28" s="233"/>
      <c r="G28" s="234">
        <f>ROUND(E28*F28,2)</f>
        <v>0</v>
      </c>
      <c r="H28" s="233"/>
      <c r="I28" s="234">
        <f>ROUND(E28*H28,2)</f>
        <v>0</v>
      </c>
      <c r="J28" s="233"/>
      <c r="K28" s="234">
        <f>ROUND(E28*J28,2)</f>
        <v>0</v>
      </c>
      <c r="L28" s="234">
        <v>21</v>
      </c>
      <c r="M28" s="234">
        <f>G28*(1+L28/100)</f>
        <v>0</v>
      </c>
      <c r="N28" s="234">
        <v>0</v>
      </c>
      <c r="O28" s="234">
        <f>ROUND(E28*N28,2)</f>
        <v>0</v>
      </c>
      <c r="P28" s="234">
        <v>0.33</v>
      </c>
      <c r="Q28" s="234">
        <f>ROUND(E28*P28,2)</f>
        <v>13.86</v>
      </c>
      <c r="R28" s="234" t="s">
        <v>231</v>
      </c>
      <c r="S28" s="234" t="s">
        <v>187</v>
      </c>
      <c r="T28" s="235" t="s">
        <v>203</v>
      </c>
      <c r="U28" s="221">
        <v>0.625</v>
      </c>
      <c r="V28" s="221">
        <f>ROUND(E28*U28,2)</f>
        <v>26.25</v>
      </c>
      <c r="W28" s="221"/>
      <c r="X28" s="221" t="s">
        <v>204</v>
      </c>
      <c r="Y28" s="212"/>
      <c r="Z28" s="212"/>
      <c r="AA28" s="212"/>
      <c r="AB28" s="212"/>
      <c r="AC28" s="212"/>
      <c r="AD28" s="212"/>
      <c r="AE28" s="212"/>
      <c r="AF28" s="212"/>
      <c r="AG28" s="212" t="s">
        <v>205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50" t="s">
        <v>559</v>
      </c>
      <c r="D29" s="245"/>
      <c r="E29" s="246">
        <v>42</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209</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0.399999999999999" outlineLevel="1" x14ac:dyDescent="0.25">
      <c r="A30" s="229">
        <v>8</v>
      </c>
      <c r="B30" s="230" t="s">
        <v>560</v>
      </c>
      <c r="C30" s="240" t="s">
        <v>561</v>
      </c>
      <c r="D30" s="231" t="s">
        <v>225</v>
      </c>
      <c r="E30" s="232">
        <v>300</v>
      </c>
      <c r="F30" s="233"/>
      <c r="G30" s="234">
        <f>ROUND(E30*F30,2)</f>
        <v>0</v>
      </c>
      <c r="H30" s="233"/>
      <c r="I30" s="234">
        <f>ROUND(E30*H30,2)</f>
        <v>0</v>
      </c>
      <c r="J30" s="233"/>
      <c r="K30" s="234">
        <f>ROUND(E30*J30,2)</f>
        <v>0</v>
      </c>
      <c r="L30" s="234">
        <v>21</v>
      </c>
      <c r="M30" s="234">
        <f>G30*(1+L30/100)</f>
        <v>0</v>
      </c>
      <c r="N30" s="234">
        <v>0</v>
      </c>
      <c r="O30" s="234">
        <f>ROUND(E30*N30,2)</f>
        <v>0</v>
      </c>
      <c r="P30" s="234">
        <v>0.22</v>
      </c>
      <c r="Q30" s="234">
        <f>ROUND(E30*P30,2)</f>
        <v>66</v>
      </c>
      <c r="R30" s="234" t="s">
        <v>231</v>
      </c>
      <c r="S30" s="234" t="s">
        <v>187</v>
      </c>
      <c r="T30" s="235" t="s">
        <v>203</v>
      </c>
      <c r="U30" s="221">
        <v>7.0000000000000007E-2</v>
      </c>
      <c r="V30" s="221">
        <f>ROUND(E30*U30,2)</f>
        <v>21</v>
      </c>
      <c r="W30" s="221"/>
      <c r="X30" s="221" t="s">
        <v>204</v>
      </c>
      <c r="Y30" s="212"/>
      <c r="Z30" s="212"/>
      <c r="AA30" s="212"/>
      <c r="AB30" s="212"/>
      <c r="AC30" s="212"/>
      <c r="AD30" s="212"/>
      <c r="AE30" s="212"/>
      <c r="AF30" s="212"/>
      <c r="AG30" s="212" t="s">
        <v>205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50" t="s">
        <v>562</v>
      </c>
      <c r="D31" s="245"/>
      <c r="E31" s="246">
        <v>300</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209</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0.399999999999999" outlineLevel="1" x14ac:dyDescent="0.25">
      <c r="A32" s="229">
        <v>9</v>
      </c>
      <c r="B32" s="230" t="s">
        <v>233</v>
      </c>
      <c r="C32" s="240" t="s">
        <v>234</v>
      </c>
      <c r="D32" s="231" t="s">
        <v>225</v>
      </c>
      <c r="E32" s="232">
        <v>420</v>
      </c>
      <c r="F32" s="233"/>
      <c r="G32" s="234">
        <f>ROUND(E32*F32,2)</f>
        <v>0</v>
      </c>
      <c r="H32" s="233"/>
      <c r="I32" s="234">
        <f>ROUND(E32*H32,2)</f>
        <v>0</v>
      </c>
      <c r="J32" s="233"/>
      <c r="K32" s="234">
        <f>ROUND(E32*J32,2)</f>
        <v>0</v>
      </c>
      <c r="L32" s="234">
        <v>21</v>
      </c>
      <c r="M32" s="234">
        <f>G32*(1+L32/100)</f>
        <v>0</v>
      </c>
      <c r="N32" s="234">
        <v>0</v>
      </c>
      <c r="O32" s="234">
        <f>ROUND(E32*N32,2)</f>
        <v>0</v>
      </c>
      <c r="P32" s="234">
        <v>0.11</v>
      </c>
      <c r="Q32" s="234">
        <f>ROUND(E32*P32,2)</f>
        <v>46.2</v>
      </c>
      <c r="R32" s="234" t="s">
        <v>231</v>
      </c>
      <c r="S32" s="234" t="s">
        <v>187</v>
      </c>
      <c r="T32" s="235" t="s">
        <v>203</v>
      </c>
      <c r="U32" s="221">
        <v>0.08</v>
      </c>
      <c r="V32" s="221">
        <f>ROUND(E32*U32,2)</f>
        <v>33.6</v>
      </c>
      <c r="W32" s="221"/>
      <c r="X32" s="221" t="s">
        <v>204</v>
      </c>
      <c r="Y32" s="212"/>
      <c r="Z32" s="212"/>
      <c r="AA32" s="212"/>
      <c r="AB32" s="212"/>
      <c r="AC32" s="212"/>
      <c r="AD32" s="212"/>
      <c r="AE32" s="212"/>
      <c r="AF32" s="212"/>
      <c r="AG32" s="212" t="s">
        <v>205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1" outlineLevel="1" x14ac:dyDescent="0.25">
      <c r="A33" s="219"/>
      <c r="B33" s="220"/>
      <c r="C33" s="249" t="s">
        <v>235</v>
      </c>
      <c r="D33" s="247"/>
      <c r="E33" s="247"/>
      <c r="F33" s="247"/>
      <c r="G33" s="247"/>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207</v>
      </c>
      <c r="AH33" s="212"/>
      <c r="AI33" s="212"/>
      <c r="AJ33" s="212"/>
      <c r="AK33" s="212"/>
      <c r="AL33" s="212"/>
      <c r="AM33" s="212"/>
      <c r="AN33" s="212"/>
      <c r="AO33" s="212"/>
      <c r="AP33" s="212"/>
      <c r="AQ33" s="212"/>
      <c r="AR33" s="212"/>
      <c r="AS33" s="212"/>
      <c r="AT33" s="212"/>
      <c r="AU33" s="212"/>
      <c r="AV33" s="212"/>
      <c r="AW33" s="212"/>
      <c r="AX33" s="212"/>
      <c r="AY33" s="212"/>
      <c r="AZ33" s="212"/>
      <c r="BA33" s="237" t="str">
        <f>C33</f>
        <v>s naložením na dopravní prostředek, očištění povrchu od frézované plochy, opotřebování frézovacích nástrojů (nožů, upínacích kroužků, držáků) nutné ruční odstranění (vybourání) živičného krytu kolem překážek,</v>
      </c>
      <c r="BB33" s="212"/>
      <c r="BC33" s="212"/>
      <c r="BD33" s="212"/>
      <c r="BE33" s="212"/>
      <c r="BF33" s="212"/>
      <c r="BG33" s="212"/>
      <c r="BH33" s="212"/>
    </row>
    <row r="34" spans="1:60" outlineLevel="1" x14ac:dyDescent="0.25">
      <c r="A34" s="219"/>
      <c r="B34" s="220"/>
      <c r="C34" s="250" t="s">
        <v>563</v>
      </c>
      <c r="D34" s="245"/>
      <c r="E34" s="246">
        <v>420</v>
      </c>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209</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0.399999999999999" outlineLevel="1" x14ac:dyDescent="0.25">
      <c r="A35" s="229">
        <v>10</v>
      </c>
      <c r="B35" s="230" t="s">
        <v>237</v>
      </c>
      <c r="C35" s="240" t="s">
        <v>238</v>
      </c>
      <c r="D35" s="231" t="s">
        <v>221</v>
      </c>
      <c r="E35" s="232">
        <v>130.68</v>
      </c>
      <c r="F35" s="233"/>
      <c r="G35" s="234">
        <f>ROUND(E35*F35,2)</f>
        <v>0</v>
      </c>
      <c r="H35" s="233"/>
      <c r="I35" s="234">
        <f>ROUND(E35*H35,2)</f>
        <v>0</v>
      </c>
      <c r="J35" s="233"/>
      <c r="K35" s="234">
        <f>ROUND(E35*J35,2)</f>
        <v>0</v>
      </c>
      <c r="L35" s="234">
        <v>21</v>
      </c>
      <c r="M35" s="234">
        <f>G35*(1+L35/100)</f>
        <v>0</v>
      </c>
      <c r="N35" s="234">
        <v>0</v>
      </c>
      <c r="O35" s="234">
        <f>ROUND(E35*N35,2)</f>
        <v>0</v>
      </c>
      <c r="P35" s="234">
        <v>0</v>
      </c>
      <c r="Q35" s="234">
        <f>ROUND(E35*P35,2)</f>
        <v>0</v>
      </c>
      <c r="R35" s="234" t="s">
        <v>231</v>
      </c>
      <c r="S35" s="234" t="s">
        <v>187</v>
      </c>
      <c r="T35" s="235" t="s">
        <v>203</v>
      </c>
      <c r="U35" s="221">
        <v>0.01</v>
      </c>
      <c r="V35" s="221">
        <f>ROUND(E35*U35,2)</f>
        <v>1.31</v>
      </c>
      <c r="W35" s="221"/>
      <c r="X35" s="221" t="s">
        <v>239</v>
      </c>
      <c r="Y35" s="212"/>
      <c r="Z35" s="212"/>
      <c r="AA35" s="212"/>
      <c r="AB35" s="212"/>
      <c r="AC35" s="212"/>
      <c r="AD35" s="212"/>
      <c r="AE35" s="212"/>
      <c r="AF35" s="212"/>
      <c r="AG35" s="212" t="s">
        <v>240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50" t="s">
        <v>241</v>
      </c>
      <c r="D36" s="245"/>
      <c r="E36" s="246"/>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209</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50" t="s">
        <v>564</v>
      </c>
      <c r="D37" s="245"/>
      <c r="E37" s="246"/>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209</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19"/>
      <c r="B38" s="220"/>
      <c r="C38" s="250" t="s">
        <v>565</v>
      </c>
      <c r="D38" s="245"/>
      <c r="E38" s="246">
        <v>130.68</v>
      </c>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209</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29">
        <v>11</v>
      </c>
      <c r="B39" s="230" t="s">
        <v>244</v>
      </c>
      <c r="C39" s="240" t="s">
        <v>245</v>
      </c>
      <c r="D39" s="231" t="s">
        <v>221</v>
      </c>
      <c r="E39" s="232">
        <v>3136.32</v>
      </c>
      <c r="F39" s="233"/>
      <c r="G39" s="234">
        <f>ROUND(E39*F39,2)</f>
        <v>0</v>
      </c>
      <c r="H39" s="233"/>
      <c r="I39" s="234">
        <f>ROUND(E39*H39,2)</f>
        <v>0</v>
      </c>
      <c r="J39" s="233"/>
      <c r="K39" s="234">
        <f>ROUND(E39*J39,2)</f>
        <v>0</v>
      </c>
      <c r="L39" s="234">
        <v>21</v>
      </c>
      <c r="M39" s="234">
        <f>G39*(1+L39/100)</f>
        <v>0</v>
      </c>
      <c r="N39" s="234">
        <v>0</v>
      </c>
      <c r="O39" s="234">
        <f>ROUND(E39*N39,2)</f>
        <v>0</v>
      </c>
      <c r="P39" s="234">
        <v>0</v>
      </c>
      <c r="Q39" s="234">
        <f>ROUND(E39*P39,2)</f>
        <v>0</v>
      </c>
      <c r="R39" s="234" t="s">
        <v>231</v>
      </c>
      <c r="S39" s="234" t="s">
        <v>187</v>
      </c>
      <c r="T39" s="235" t="s">
        <v>203</v>
      </c>
      <c r="U39" s="221">
        <v>0</v>
      </c>
      <c r="V39" s="221">
        <f>ROUND(E39*U39,2)</f>
        <v>0</v>
      </c>
      <c r="W39" s="221"/>
      <c r="X39" s="221" t="s">
        <v>239</v>
      </c>
      <c r="Y39" s="212"/>
      <c r="Z39" s="212"/>
      <c r="AA39" s="212"/>
      <c r="AB39" s="212"/>
      <c r="AC39" s="212"/>
      <c r="AD39" s="212"/>
      <c r="AE39" s="212"/>
      <c r="AF39" s="212"/>
      <c r="AG39" s="212" t="s">
        <v>240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50" t="s">
        <v>241</v>
      </c>
      <c r="D40" s="245"/>
      <c r="E40" s="246"/>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209</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50" t="s">
        <v>564</v>
      </c>
      <c r="D41" s="245"/>
      <c r="E41" s="246"/>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209</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50" t="s">
        <v>566</v>
      </c>
      <c r="D42" s="245"/>
      <c r="E42" s="246">
        <v>3136.32</v>
      </c>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209</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29">
        <v>12</v>
      </c>
      <c r="B43" s="230" t="s">
        <v>247</v>
      </c>
      <c r="C43" s="240" t="s">
        <v>248</v>
      </c>
      <c r="D43" s="231" t="s">
        <v>221</v>
      </c>
      <c r="E43" s="232">
        <v>130.68</v>
      </c>
      <c r="F43" s="233"/>
      <c r="G43" s="234">
        <f>ROUND(E43*F43,2)</f>
        <v>0</v>
      </c>
      <c r="H43" s="233"/>
      <c r="I43" s="234">
        <f>ROUND(E43*H43,2)</f>
        <v>0</v>
      </c>
      <c r="J43" s="233"/>
      <c r="K43" s="234">
        <f>ROUND(E43*J43,2)</f>
        <v>0</v>
      </c>
      <c r="L43" s="234">
        <v>21</v>
      </c>
      <c r="M43" s="234">
        <f>G43*(1+L43/100)</f>
        <v>0</v>
      </c>
      <c r="N43" s="234">
        <v>0</v>
      </c>
      <c r="O43" s="234">
        <f>ROUND(E43*N43,2)</f>
        <v>0</v>
      </c>
      <c r="P43" s="234">
        <v>0</v>
      </c>
      <c r="Q43" s="234">
        <f>ROUND(E43*P43,2)</f>
        <v>0</v>
      </c>
      <c r="R43" s="234" t="s">
        <v>249</v>
      </c>
      <c r="S43" s="234" t="s">
        <v>187</v>
      </c>
      <c r="T43" s="235" t="s">
        <v>203</v>
      </c>
      <c r="U43" s="221">
        <v>0</v>
      </c>
      <c r="V43" s="221">
        <f>ROUND(E43*U43,2)</f>
        <v>0</v>
      </c>
      <c r="W43" s="221"/>
      <c r="X43" s="221" t="s">
        <v>239</v>
      </c>
      <c r="Y43" s="212"/>
      <c r="Z43" s="212"/>
      <c r="AA43" s="212"/>
      <c r="AB43" s="212"/>
      <c r="AC43" s="212"/>
      <c r="AD43" s="212"/>
      <c r="AE43" s="212"/>
      <c r="AF43" s="212"/>
      <c r="AG43" s="212" t="s">
        <v>240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19"/>
      <c r="B44" s="220"/>
      <c r="C44" s="250" t="s">
        <v>241</v>
      </c>
      <c r="D44" s="245"/>
      <c r="E44" s="246"/>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209</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50" t="s">
        <v>564</v>
      </c>
      <c r="D45" s="245"/>
      <c r="E45" s="246"/>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209</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50" t="s">
        <v>565</v>
      </c>
      <c r="D46" s="245"/>
      <c r="E46" s="246">
        <v>130.68</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209</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x14ac:dyDescent="0.25">
      <c r="A47" s="223" t="s">
        <v>182</v>
      </c>
      <c r="B47" s="224" t="s">
        <v>127</v>
      </c>
      <c r="C47" s="239" t="s">
        <v>125</v>
      </c>
      <c r="D47" s="225"/>
      <c r="E47" s="226"/>
      <c r="F47" s="227"/>
      <c r="G47" s="227">
        <f>SUMIF(AG48:AG71,"&lt;&gt;NOR",G48:G71)</f>
        <v>0</v>
      </c>
      <c r="H47" s="227"/>
      <c r="I47" s="227">
        <f>SUM(I48:I71)</f>
        <v>0</v>
      </c>
      <c r="J47" s="227"/>
      <c r="K47" s="227">
        <f>SUM(K48:K71)</f>
        <v>0</v>
      </c>
      <c r="L47" s="227"/>
      <c r="M47" s="227">
        <f>SUM(M48:M71)</f>
        <v>0</v>
      </c>
      <c r="N47" s="227"/>
      <c r="O47" s="227">
        <f>SUM(O48:O71)</f>
        <v>0</v>
      </c>
      <c r="P47" s="227"/>
      <c r="Q47" s="227">
        <f>SUM(Q48:Q71)</f>
        <v>20.48</v>
      </c>
      <c r="R47" s="227"/>
      <c r="S47" s="227"/>
      <c r="T47" s="228"/>
      <c r="U47" s="222"/>
      <c r="V47" s="222">
        <f>SUM(V48:V71)</f>
        <v>27.66</v>
      </c>
      <c r="W47" s="222"/>
      <c r="X47" s="222"/>
      <c r="AG47" t="s">
        <v>183</v>
      </c>
    </row>
    <row r="48" spans="1:60" ht="20.399999999999999" outlineLevel="1" x14ac:dyDescent="0.25">
      <c r="A48" s="229">
        <v>13</v>
      </c>
      <c r="B48" s="230" t="s">
        <v>250</v>
      </c>
      <c r="C48" s="240" t="s">
        <v>251</v>
      </c>
      <c r="D48" s="231" t="s">
        <v>225</v>
      </c>
      <c r="E48" s="232">
        <v>10</v>
      </c>
      <c r="F48" s="233"/>
      <c r="G48" s="234">
        <f>ROUND(E48*F48,2)</f>
        <v>0</v>
      </c>
      <c r="H48" s="233"/>
      <c r="I48" s="234">
        <f>ROUND(E48*H48,2)</f>
        <v>0</v>
      </c>
      <c r="J48" s="233"/>
      <c r="K48" s="234">
        <f>ROUND(E48*J48,2)</f>
        <v>0</v>
      </c>
      <c r="L48" s="234">
        <v>21</v>
      </c>
      <c r="M48" s="234">
        <f>G48*(1+L48/100)</f>
        <v>0</v>
      </c>
      <c r="N48" s="234">
        <v>0</v>
      </c>
      <c r="O48" s="234">
        <f>ROUND(E48*N48,2)</f>
        <v>0</v>
      </c>
      <c r="P48" s="234">
        <v>0.22500000000000001</v>
      </c>
      <c r="Q48" s="234">
        <f>ROUND(E48*P48,2)</f>
        <v>2.25</v>
      </c>
      <c r="R48" s="234" t="s">
        <v>231</v>
      </c>
      <c r="S48" s="234" t="s">
        <v>187</v>
      </c>
      <c r="T48" s="235" t="s">
        <v>203</v>
      </c>
      <c r="U48" s="221">
        <v>0.14199999999999999</v>
      </c>
      <c r="V48" s="221">
        <f>ROUND(E48*U48,2)</f>
        <v>1.42</v>
      </c>
      <c r="W48" s="221"/>
      <c r="X48" s="221" t="s">
        <v>204</v>
      </c>
      <c r="Y48" s="212"/>
      <c r="Z48" s="212"/>
      <c r="AA48" s="212"/>
      <c r="AB48" s="212"/>
      <c r="AC48" s="212"/>
      <c r="AD48" s="212"/>
      <c r="AE48" s="212"/>
      <c r="AF48" s="212"/>
      <c r="AG48" s="212" t="s">
        <v>205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49" t="s">
        <v>252</v>
      </c>
      <c r="D49" s="247"/>
      <c r="E49" s="247"/>
      <c r="F49" s="247"/>
      <c r="G49" s="247"/>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207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19"/>
      <c r="B50" s="220"/>
      <c r="C50" s="250" t="s">
        <v>567</v>
      </c>
      <c r="D50" s="245"/>
      <c r="E50" s="246">
        <v>10</v>
      </c>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209</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29">
        <v>14</v>
      </c>
      <c r="B51" s="230" t="s">
        <v>254</v>
      </c>
      <c r="C51" s="240" t="s">
        <v>255</v>
      </c>
      <c r="D51" s="231" t="s">
        <v>256</v>
      </c>
      <c r="E51" s="232">
        <v>35</v>
      </c>
      <c r="F51" s="233"/>
      <c r="G51" s="234">
        <f>ROUND(E51*F51,2)</f>
        <v>0</v>
      </c>
      <c r="H51" s="233"/>
      <c r="I51" s="234">
        <f>ROUND(E51*H51,2)</f>
        <v>0</v>
      </c>
      <c r="J51" s="233"/>
      <c r="K51" s="234">
        <f>ROUND(E51*J51,2)</f>
        <v>0</v>
      </c>
      <c r="L51" s="234">
        <v>21</v>
      </c>
      <c r="M51" s="234">
        <f>G51*(1+L51/100)</f>
        <v>0</v>
      </c>
      <c r="N51" s="234">
        <v>0</v>
      </c>
      <c r="O51" s="234">
        <f>ROUND(E51*N51,2)</f>
        <v>0</v>
      </c>
      <c r="P51" s="234">
        <v>0.27</v>
      </c>
      <c r="Q51" s="234">
        <f>ROUND(E51*P51,2)</f>
        <v>9.4499999999999993</v>
      </c>
      <c r="R51" s="234" t="s">
        <v>231</v>
      </c>
      <c r="S51" s="234" t="s">
        <v>187</v>
      </c>
      <c r="T51" s="235" t="s">
        <v>203</v>
      </c>
      <c r="U51" s="221">
        <v>0.123</v>
      </c>
      <c r="V51" s="221">
        <f>ROUND(E51*U51,2)</f>
        <v>4.3099999999999996</v>
      </c>
      <c r="W51" s="221"/>
      <c r="X51" s="221" t="s">
        <v>204</v>
      </c>
      <c r="Y51" s="212"/>
      <c r="Z51" s="212"/>
      <c r="AA51" s="212"/>
      <c r="AB51" s="212"/>
      <c r="AC51" s="212"/>
      <c r="AD51" s="212"/>
      <c r="AE51" s="212"/>
      <c r="AF51" s="212"/>
      <c r="AG51" s="212" t="s">
        <v>205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19"/>
      <c r="B52" s="220"/>
      <c r="C52" s="249" t="s">
        <v>257</v>
      </c>
      <c r="D52" s="247"/>
      <c r="E52" s="247"/>
      <c r="F52" s="247"/>
      <c r="G52" s="247"/>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207</v>
      </c>
      <c r="AH52" s="212"/>
      <c r="AI52" s="212"/>
      <c r="AJ52" s="212"/>
      <c r="AK52" s="212"/>
      <c r="AL52" s="212"/>
      <c r="AM52" s="212"/>
      <c r="AN52" s="212"/>
      <c r="AO52" s="212"/>
      <c r="AP52" s="212"/>
      <c r="AQ52" s="212"/>
      <c r="AR52" s="212"/>
      <c r="AS52" s="212"/>
      <c r="AT52" s="212"/>
      <c r="AU52" s="212"/>
      <c r="AV52" s="212"/>
      <c r="AW52" s="212"/>
      <c r="AX52" s="212"/>
      <c r="AY52" s="212"/>
      <c r="AZ52" s="212"/>
      <c r="BA52" s="237" t="str">
        <f>C52</f>
        <v>s vybouráním lože, s přemístěním hmot na skládku na vzdálenost do 3 m nebo naložením na dopravní prostředek</v>
      </c>
      <c r="BB52" s="212"/>
      <c r="BC52" s="212"/>
      <c r="BD52" s="212"/>
      <c r="BE52" s="212"/>
      <c r="BF52" s="212"/>
      <c r="BG52" s="212"/>
      <c r="BH52" s="212"/>
    </row>
    <row r="53" spans="1:60" outlineLevel="1" x14ac:dyDescent="0.25">
      <c r="A53" s="219"/>
      <c r="B53" s="220"/>
      <c r="C53" s="250" t="s">
        <v>568</v>
      </c>
      <c r="D53" s="245"/>
      <c r="E53" s="246">
        <v>35</v>
      </c>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209</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29">
        <v>15</v>
      </c>
      <c r="B54" s="230" t="s">
        <v>259</v>
      </c>
      <c r="C54" s="240" t="s">
        <v>260</v>
      </c>
      <c r="D54" s="231" t="s">
        <v>256</v>
      </c>
      <c r="E54" s="232">
        <v>35</v>
      </c>
      <c r="F54" s="233"/>
      <c r="G54" s="234">
        <f>ROUND(E54*F54,2)</f>
        <v>0</v>
      </c>
      <c r="H54" s="233"/>
      <c r="I54" s="234">
        <f>ROUND(E54*H54,2)</f>
        <v>0</v>
      </c>
      <c r="J54" s="233"/>
      <c r="K54" s="234">
        <f>ROUND(E54*J54,2)</f>
        <v>0</v>
      </c>
      <c r="L54" s="234">
        <v>21</v>
      </c>
      <c r="M54" s="234">
        <f>G54*(1+L54/100)</f>
        <v>0</v>
      </c>
      <c r="N54" s="234">
        <v>0</v>
      </c>
      <c r="O54" s="234">
        <f>ROUND(E54*N54,2)</f>
        <v>0</v>
      </c>
      <c r="P54" s="234">
        <v>0.115</v>
      </c>
      <c r="Q54" s="234">
        <f>ROUND(E54*P54,2)</f>
        <v>4.03</v>
      </c>
      <c r="R54" s="234" t="s">
        <v>231</v>
      </c>
      <c r="S54" s="234" t="s">
        <v>187</v>
      </c>
      <c r="T54" s="235" t="s">
        <v>203</v>
      </c>
      <c r="U54" s="221">
        <v>0.13700000000000001</v>
      </c>
      <c r="V54" s="221">
        <f>ROUND(E54*U54,2)</f>
        <v>4.8</v>
      </c>
      <c r="W54" s="221"/>
      <c r="X54" s="221" t="s">
        <v>204</v>
      </c>
      <c r="Y54" s="212"/>
      <c r="Z54" s="212"/>
      <c r="AA54" s="212"/>
      <c r="AB54" s="212"/>
      <c r="AC54" s="212"/>
      <c r="AD54" s="212"/>
      <c r="AE54" s="212"/>
      <c r="AF54" s="212"/>
      <c r="AG54" s="212" t="s">
        <v>205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49" t="s">
        <v>257</v>
      </c>
      <c r="D55" s="247"/>
      <c r="E55" s="247"/>
      <c r="F55" s="247"/>
      <c r="G55" s="247"/>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207</v>
      </c>
      <c r="AH55" s="212"/>
      <c r="AI55" s="212"/>
      <c r="AJ55" s="212"/>
      <c r="AK55" s="212"/>
      <c r="AL55" s="212"/>
      <c r="AM55" s="212"/>
      <c r="AN55" s="212"/>
      <c r="AO55" s="212"/>
      <c r="AP55" s="212"/>
      <c r="AQ55" s="212"/>
      <c r="AR55" s="212"/>
      <c r="AS55" s="212"/>
      <c r="AT55" s="212"/>
      <c r="AU55" s="212"/>
      <c r="AV55" s="212"/>
      <c r="AW55" s="212"/>
      <c r="AX55" s="212"/>
      <c r="AY55" s="212"/>
      <c r="AZ55" s="212"/>
      <c r="BA55" s="237" t="str">
        <f>C55</f>
        <v>s vybouráním lože, s přemístěním hmot na skládku na vzdálenost do 3 m nebo naložením na dopravní prostředek</v>
      </c>
      <c r="BB55" s="212"/>
      <c r="BC55" s="212"/>
      <c r="BD55" s="212"/>
      <c r="BE55" s="212"/>
      <c r="BF55" s="212"/>
      <c r="BG55" s="212"/>
      <c r="BH55" s="212"/>
    </row>
    <row r="56" spans="1:60" outlineLevel="1" x14ac:dyDescent="0.25">
      <c r="A56" s="219"/>
      <c r="B56" s="220"/>
      <c r="C56" s="250" t="s">
        <v>569</v>
      </c>
      <c r="D56" s="245"/>
      <c r="E56" s="246">
        <v>35</v>
      </c>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209</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29">
        <v>16</v>
      </c>
      <c r="B57" s="230" t="s">
        <v>262</v>
      </c>
      <c r="C57" s="240" t="s">
        <v>263</v>
      </c>
      <c r="D57" s="231" t="s">
        <v>256</v>
      </c>
      <c r="E57" s="232">
        <v>38</v>
      </c>
      <c r="F57" s="233"/>
      <c r="G57" s="234">
        <f>ROUND(E57*F57,2)</f>
        <v>0</v>
      </c>
      <c r="H57" s="233"/>
      <c r="I57" s="234">
        <f>ROUND(E57*H57,2)</f>
        <v>0</v>
      </c>
      <c r="J57" s="233"/>
      <c r="K57" s="234">
        <f>ROUND(E57*J57,2)</f>
        <v>0</v>
      </c>
      <c r="L57" s="234">
        <v>21</v>
      </c>
      <c r="M57" s="234">
        <f>G57*(1+L57/100)</f>
        <v>0</v>
      </c>
      <c r="N57" s="234">
        <v>0</v>
      </c>
      <c r="O57" s="234">
        <f>ROUND(E57*N57,2)</f>
        <v>0</v>
      </c>
      <c r="P57" s="234">
        <v>0.125</v>
      </c>
      <c r="Q57" s="234">
        <f>ROUND(E57*P57,2)</f>
        <v>4.75</v>
      </c>
      <c r="R57" s="234" t="s">
        <v>231</v>
      </c>
      <c r="S57" s="234" t="s">
        <v>187</v>
      </c>
      <c r="T57" s="235" t="s">
        <v>203</v>
      </c>
      <c r="U57" s="221">
        <v>0.08</v>
      </c>
      <c r="V57" s="221">
        <f>ROUND(E57*U57,2)</f>
        <v>3.04</v>
      </c>
      <c r="W57" s="221"/>
      <c r="X57" s="221" t="s">
        <v>204</v>
      </c>
      <c r="Y57" s="212"/>
      <c r="Z57" s="212"/>
      <c r="AA57" s="212"/>
      <c r="AB57" s="212"/>
      <c r="AC57" s="212"/>
      <c r="AD57" s="212"/>
      <c r="AE57" s="212"/>
      <c r="AF57" s="212"/>
      <c r="AG57" s="212" t="s">
        <v>205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49" t="s">
        <v>257</v>
      </c>
      <c r="D58" s="247"/>
      <c r="E58" s="247"/>
      <c r="F58" s="247"/>
      <c r="G58" s="247"/>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207</v>
      </c>
      <c r="AH58" s="212"/>
      <c r="AI58" s="212"/>
      <c r="AJ58" s="212"/>
      <c r="AK58" s="212"/>
      <c r="AL58" s="212"/>
      <c r="AM58" s="212"/>
      <c r="AN58" s="212"/>
      <c r="AO58" s="212"/>
      <c r="AP58" s="212"/>
      <c r="AQ58" s="212"/>
      <c r="AR58" s="212"/>
      <c r="AS58" s="212"/>
      <c r="AT58" s="212"/>
      <c r="AU58" s="212"/>
      <c r="AV58" s="212"/>
      <c r="AW58" s="212"/>
      <c r="AX58" s="212"/>
      <c r="AY58" s="212"/>
      <c r="AZ58" s="212"/>
      <c r="BA58" s="237" t="str">
        <f>C58</f>
        <v>s vybouráním lože, s přemístěním hmot na skládku na vzdálenost do 3 m nebo naložením na dopravní prostředek</v>
      </c>
      <c r="BB58" s="212"/>
      <c r="BC58" s="212"/>
      <c r="BD58" s="212"/>
      <c r="BE58" s="212"/>
      <c r="BF58" s="212"/>
      <c r="BG58" s="212"/>
      <c r="BH58" s="212"/>
    </row>
    <row r="59" spans="1:60" outlineLevel="1" x14ac:dyDescent="0.25">
      <c r="A59" s="219"/>
      <c r="B59" s="220"/>
      <c r="C59" s="250" t="s">
        <v>570</v>
      </c>
      <c r="D59" s="245"/>
      <c r="E59" s="246">
        <v>38</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209</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0.399999999999999" outlineLevel="1" x14ac:dyDescent="0.25">
      <c r="A60" s="229">
        <v>17</v>
      </c>
      <c r="B60" s="230" t="s">
        <v>265</v>
      </c>
      <c r="C60" s="240" t="s">
        <v>266</v>
      </c>
      <c r="D60" s="231" t="s">
        <v>221</v>
      </c>
      <c r="E60" s="232">
        <v>20.475000000000001</v>
      </c>
      <c r="F60" s="233"/>
      <c r="G60" s="234">
        <f>ROUND(E60*F60,2)</f>
        <v>0</v>
      </c>
      <c r="H60" s="233"/>
      <c r="I60" s="234">
        <f>ROUND(E60*H60,2)</f>
        <v>0</v>
      </c>
      <c r="J60" s="233"/>
      <c r="K60" s="234">
        <f>ROUND(E60*J60,2)</f>
        <v>0</v>
      </c>
      <c r="L60" s="234">
        <v>21</v>
      </c>
      <c r="M60" s="234">
        <f>G60*(1+L60/100)</f>
        <v>0</v>
      </c>
      <c r="N60" s="234">
        <v>0</v>
      </c>
      <c r="O60" s="234">
        <f>ROUND(E60*N60,2)</f>
        <v>0</v>
      </c>
      <c r="P60" s="234">
        <v>0</v>
      </c>
      <c r="Q60" s="234">
        <f>ROUND(E60*P60,2)</f>
        <v>0</v>
      </c>
      <c r="R60" s="234" t="s">
        <v>231</v>
      </c>
      <c r="S60" s="234" t="s">
        <v>187</v>
      </c>
      <c r="T60" s="235" t="s">
        <v>203</v>
      </c>
      <c r="U60" s="221">
        <v>0.68799999999999994</v>
      </c>
      <c r="V60" s="221">
        <f>ROUND(E60*U60,2)</f>
        <v>14.09</v>
      </c>
      <c r="W60" s="221"/>
      <c r="X60" s="221" t="s">
        <v>239</v>
      </c>
      <c r="Y60" s="212"/>
      <c r="Z60" s="212"/>
      <c r="AA60" s="212"/>
      <c r="AB60" s="212"/>
      <c r="AC60" s="212"/>
      <c r="AD60" s="212"/>
      <c r="AE60" s="212"/>
      <c r="AF60" s="212"/>
      <c r="AG60" s="212" t="s">
        <v>240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50" t="s">
        <v>241</v>
      </c>
      <c r="D61" s="245"/>
      <c r="E61" s="246"/>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209</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50" t="s">
        <v>571</v>
      </c>
      <c r="D62" s="245"/>
      <c r="E62" s="246"/>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209</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50" t="s">
        <v>572</v>
      </c>
      <c r="D63" s="245"/>
      <c r="E63" s="246">
        <v>20.475000000000001</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209</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0.399999999999999" outlineLevel="1" x14ac:dyDescent="0.25">
      <c r="A64" s="229">
        <v>18</v>
      </c>
      <c r="B64" s="230" t="s">
        <v>269</v>
      </c>
      <c r="C64" s="240" t="s">
        <v>270</v>
      </c>
      <c r="D64" s="231" t="s">
        <v>221</v>
      </c>
      <c r="E64" s="232">
        <v>40.950000000000003</v>
      </c>
      <c r="F64" s="233"/>
      <c r="G64" s="234">
        <f>ROUND(E64*F64,2)</f>
        <v>0</v>
      </c>
      <c r="H64" s="233"/>
      <c r="I64" s="234">
        <f>ROUND(E64*H64,2)</f>
        <v>0</v>
      </c>
      <c r="J64" s="233"/>
      <c r="K64" s="234">
        <f>ROUND(E64*J64,2)</f>
        <v>0</v>
      </c>
      <c r="L64" s="234">
        <v>21</v>
      </c>
      <c r="M64" s="234">
        <f>G64*(1+L64/100)</f>
        <v>0</v>
      </c>
      <c r="N64" s="234">
        <v>0</v>
      </c>
      <c r="O64" s="234">
        <f>ROUND(E64*N64,2)</f>
        <v>0</v>
      </c>
      <c r="P64" s="234">
        <v>0</v>
      </c>
      <c r="Q64" s="234">
        <f>ROUND(E64*P64,2)</f>
        <v>0</v>
      </c>
      <c r="R64" s="234" t="s">
        <v>231</v>
      </c>
      <c r="S64" s="234" t="s">
        <v>187</v>
      </c>
      <c r="T64" s="235" t="s">
        <v>203</v>
      </c>
      <c r="U64" s="221">
        <v>0</v>
      </c>
      <c r="V64" s="221">
        <f>ROUND(E64*U64,2)</f>
        <v>0</v>
      </c>
      <c r="W64" s="221"/>
      <c r="X64" s="221" t="s">
        <v>239</v>
      </c>
      <c r="Y64" s="212"/>
      <c r="Z64" s="212"/>
      <c r="AA64" s="212"/>
      <c r="AB64" s="212"/>
      <c r="AC64" s="212"/>
      <c r="AD64" s="212"/>
      <c r="AE64" s="212"/>
      <c r="AF64" s="212"/>
      <c r="AG64" s="212" t="s">
        <v>240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50" t="s">
        <v>241</v>
      </c>
      <c r="D65" s="245"/>
      <c r="E65" s="246"/>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209</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19"/>
      <c r="B66" s="220"/>
      <c r="C66" s="250" t="s">
        <v>571</v>
      </c>
      <c r="D66" s="245"/>
      <c r="E66" s="246"/>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209</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50" t="s">
        <v>573</v>
      </c>
      <c r="D67" s="245"/>
      <c r="E67" s="246">
        <v>40.950000000000003</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209</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29">
        <v>19</v>
      </c>
      <c r="B68" s="230" t="s">
        <v>272</v>
      </c>
      <c r="C68" s="240" t="s">
        <v>273</v>
      </c>
      <c r="D68" s="231" t="s">
        <v>221</v>
      </c>
      <c r="E68" s="232">
        <v>20.475000000000001</v>
      </c>
      <c r="F68" s="233"/>
      <c r="G68" s="234">
        <f>ROUND(E68*F68,2)</f>
        <v>0</v>
      </c>
      <c r="H68" s="233"/>
      <c r="I68" s="234">
        <f>ROUND(E68*H68,2)</f>
        <v>0</v>
      </c>
      <c r="J68" s="233"/>
      <c r="K68" s="234">
        <f>ROUND(E68*J68,2)</f>
        <v>0</v>
      </c>
      <c r="L68" s="234">
        <v>21</v>
      </c>
      <c r="M68" s="234">
        <f>G68*(1+L68/100)</f>
        <v>0</v>
      </c>
      <c r="N68" s="234">
        <v>0</v>
      </c>
      <c r="O68" s="234">
        <f>ROUND(E68*N68,2)</f>
        <v>0</v>
      </c>
      <c r="P68" s="234">
        <v>0</v>
      </c>
      <c r="Q68" s="234">
        <f>ROUND(E68*P68,2)</f>
        <v>0</v>
      </c>
      <c r="R68" s="234" t="s">
        <v>249</v>
      </c>
      <c r="S68" s="234" t="s">
        <v>187</v>
      </c>
      <c r="T68" s="235" t="s">
        <v>203</v>
      </c>
      <c r="U68" s="221">
        <v>0</v>
      </c>
      <c r="V68" s="221">
        <f>ROUND(E68*U68,2)</f>
        <v>0</v>
      </c>
      <c r="W68" s="221"/>
      <c r="X68" s="221" t="s">
        <v>239</v>
      </c>
      <c r="Y68" s="212"/>
      <c r="Z68" s="212"/>
      <c r="AA68" s="212"/>
      <c r="AB68" s="212"/>
      <c r="AC68" s="212"/>
      <c r="AD68" s="212"/>
      <c r="AE68" s="212"/>
      <c r="AF68" s="212"/>
      <c r="AG68" s="212" t="s">
        <v>240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19"/>
      <c r="B69" s="220"/>
      <c r="C69" s="250" t="s">
        <v>241</v>
      </c>
      <c r="D69" s="245"/>
      <c r="E69" s="246"/>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209</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19"/>
      <c r="B70" s="220"/>
      <c r="C70" s="250" t="s">
        <v>571</v>
      </c>
      <c r="D70" s="245"/>
      <c r="E70" s="246"/>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209</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19"/>
      <c r="B71" s="220"/>
      <c r="C71" s="250" t="s">
        <v>572</v>
      </c>
      <c r="D71" s="245"/>
      <c r="E71" s="246">
        <v>20.475000000000001</v>
      </c>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209</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5">
      <c r="A72" s="223" t="s">
        <v>182</v>
      </c>
      <c r="B72" s="224" t="s">
        <v>128</v>
      </c>
      <c r="C72" s="239" t="s">
        <v>129</v>
      </c>
      <c r="D72" s="225"/>
      <c r="E72" s="226"/>
      <c r="F72" s="227"/>
      <c r="G72" s="227">
        <f>SUMIF(AG73:AG88,"&lt;&gt;NOR",G73:G88)</f>
        <v>0</v>
      </c>
      <c r="H72" s="227"/>
      <c r="I72" s="227">
        <f>SUM(I73:I88)</f>
        <v>0</v>
      </c>
      <c r="J72" s="227"/>
      <c r="K72" s="227">
        <f>SUM(K73:K88)</f>
        <v>0</v>
      </c>
      <c r="L72" s="227"/>
      <c r="M72" s="227">
        <f>SUM(M73:M88)</f>
        <v>0</v>
      </c>
      <c r="N72" s="227"/>
      <c r="O72" s="227">
        <f>SUM(O73:O88)</f>
        <v>35.919999999999995</v>
      </c>
      <c r="P72" s="227"/>
      <c r="Q72" s="227">
        <f>SUM(Q73:Q88)</f>
        <v>0</v>
      </c>
      <c r="R72" s="227"/>
      <c r="S72" s="227"/>
      <c r="T72" s="228"/>
      <c r="U72" s="222"/>
      <c r="V72" s="222">
        <f>SUM(V73:V88)</f>
        <v>90.6</v>
      </c>
      <c r="W72" s="222"/>
      <c r="X72" s="222"/>
      <c r="AG72" t="s">
        <v>183</v>
      </c>
    </row>
    <row r="73" spans="1:60" outlineLevel="1" x14ac:dyDescent="0.25">
      <c r="A73" s="229">
        <v>20</v>
      </c>
      <c r="B73" s="230" t="s">
        <v>274</v>
      </c>
      <c r="C73" s="240" t="s">
        <v>275</v>
      </c>
      <c r="D73" s="231" t="s">
        <v>201</v>
      </c>
      <c r="E73" s="232">
        <v>10.5</v>
      </c>
      <c r="F73" s="233"/>
      <c r="G73" s="234">
        <f>ROUND(E73*F73,2)</f>
        <v>0</v>
      </c>
      <c r="H73" s="233"/>
      <c r="I73" s="234">
        <f>ROUND(E73*H73,2)</f>
        <v>0</v>
      </c>
      <c r="J73" s="233"/>
      <c r="K73" s="234">
        <f>ROUND(E73*J73,2)</f>
        <v>0</v>
      </c>
      <c r="L73" s="234">
        <v>21</v>
      </c>
      <c r="M73" s="234">
        <f>G73*(1+L73/100)</f>
        <v>0</v>
      </c>
      <c r="N73" s="234">
        <v>0</v>
      </c>
      <c r="O73" s="234">
        <f>ROUND(E73*N73,2)</f>
        <v>0</v>
      </c>
      <c r="P73" s="234">
        <v>0</v>
      </c>
      <c r="Q73" s="234">
        <f>ROUND(E73*P73,2)</f>
        <v>0</v>
      </c>
      <c r="R73" s="234" t="s">
        <v>202</v>
      </c>
      <c r="S73" s="234" t="s">
        <v>187</v>
      </c>
      <c r="T73" s="235" t="s">
        <v>203</v>
      </c>
      <c r="U73" s="221">
        <v>9.5200000000000007E-2</v>
      </c>
      <c r="V73" s="221">
        <f>ROUND(E73*U73,2)</f>
        <v>1</v>
      </c>
      <c r="W73" s="221"/>
      <c r="X73" s="221" t="s">
        <v>204</v>
      </c>
      <c r="Y73" s="212"/>
      <c r="Z73" s="212"/>
      <c r="AA73" s="212"/>
      <c r="AB73" s="212"/>
      <c r="AC73" s="212"/>
      <c r="AD73" s="212"/>
      <c r="AE73" s="212"/>
      <c r="AF73" s="212"/>
      <c r="AG73" s="212" t="s">
        <v>205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49" t="s">
        <v>276</v>
      </c>
      <c r="D74" s="247"/>
      <c r="E74" s="247"/>
      <c r="F74" s="247"/>
      <c r="G74" s="247"/>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207</v>
      </c>
      <c r="AH74" s="212"/>
      <c r="AI74" s="212"/>
      <c r="AJ74" s="212"/>
      <c r="AK74" s="212"/>
      <c r="AL74" s="212"/>
      <c r="AM74" s="212"/>
      <c r="AN74" s="212"/>
      <c r="AO74" s="212"/>
      <c r="AP74" s="212"/>
      <c r="AQ74" s="212"/>
      <c r="AR74" s="212"/>
      <c r="AS74" s="212"/>
      <c r="AT74" s="212"/>
      <c r="AU74" s="212"/>
      <c r="AV74" s="212"/>
      <c r="AW74" s="212"/>
      <c r="AX74" s="212"/>
      <c r="AY74" s="212"/>
      <c r="AZ74" s="212"/>
      <c r="BA74" s="237" t="str">
        <f>C74</f>
        <v>nebo lesní půdy, s vodorovným přemístěním na hromady v místě upotřebení nebo na dočasné či trvalé skládky se složením</v>
      </c>
      <c r="BB74" s="212"/>
      <c r="BC74" s="212"/>
      <c r="BD74" s="212"/>
      <c r="BE74" s="212"/>
      <c r="BF74" s="212"/>
      <c r="BG74" s="212"/>
      <c r="BH74" s="212"/>
    </row>
    <row r="75" spans="1:60" outlineLevel="1" x14ac:dyDescent="0.25">
      <c r="A75" s="219"/>
      <c r="B75" s="220"/>
      <c r="C75" s="250" t="s">
        <v>574</v>
      </c>
      <c r="D75" s="245"/>
      <c r="E75" s="246">
        <v>10.5</v>
      </c>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209</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29">
        <v>21</v>
      </c>
      <c r="B76" s="230" t="s">
        <v>278</v>
      </c>
      <c r="C76" s="240" t="s">
        <v>279</v>
      </c>
      <c r="D76" s="231" t="s">
        <v>225</v>
      </c>
      <c r="E76" s="232">
        <v>320</v>
      </c>
      <c r="F76" s="233"/>
      <c r="G76" s="234">
        <f>ROUND(E76*F76,2)</f>
        <v>0</v>
      </c>
      <c r="H76" s="233"/>
      <c r="I76" s="234">
        <f>ROUND(E76*H76,2)</f>
        <v>0</v>
      </c>
      <c r="J76" s="233"/>
      <c r="K76" s="234">
        <f>ROUND(E76*J76,2)</f>
        <v>0</v>
      </c>
      <c r="L76" s="234">
        <v>21</v>
      </c>
      <c r="M76" s="234">
        <f>G76*(1+L76/100)</f>
        <v>0</v>
      </c>
      <c r="N76" s="234">
        <v>0</v>
      </c>
      <c r="O76" s="234">
        <f>ROUND(E76*N76,2)</f>
        <v>0</v>
      </c>
      <c r="P76" s="234">
        <v>0</v>
      </c>
      <c r="Q76" s="234">
        <f>ROUND(E76*P76,2)</f>
        <v>0</v>
      </c>
      <c r="R76" s="234" t="s">
        <v>202</v>
      </c>
      <c r="S76" s="234" t="s">
        <v>187</v>
      </c>
      <c r="T76" s="235" t="s">
        <v>203</v>
      </c>
      <c r="U76" s="221">
        <v>0.13</v>
      </c>
      <c r="V76" s="221">
        <f>ROUND(E76*U76,2)</f>
        <v>41.6</v>
      </c>
      <c r="W76" s="221"/>
      <c r="X76" s="221" t="s">
        <v>204</v>
      </c>
      <c r="Y76" s="212"/>
      <c r="Z76" s="212"/>
      <c r="AA76" s="212"/>
      <c r="AB76" s="212"/>
      <c r="AC76" s="212"/>
      <c r="AD76" s="212"/>
      <c r="AE76" s="212"/>
      <c r="AF76" s="212"/>
      <c r="AG76" s="212" t="s">
        <v>205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49" t="s">
        <v>280</v>
      </c>
      <c r="D77" s="247"/>
      <c r="E77" s="247"/>
      <c r="F77" s="247"/>
      <c r="G77" s="247"/>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207</v>
      </c>
      <c r="AH77" s="212"/>
      <c r="AI77" s="212"/>
      <c r="AJ77" s="212"/>
      <c r="AK77" s="212"/>
      <c r="AL77" s="212"/>
      <c r="AM77" s="212"/>
      <c r="AN77" s="212"/>
      <c r="AO77" s="212"/>
      <c r="AP77" s="212"/>
      <c r="AQ77" s="212"/>
      <c r="AR77" s="212"/>
      <c r="AS77" s="212"/>
      <c r="AT77" s="212"/>
      <c r="AU77" s="212"/>
      <c r="AV77" s="212"/>
      <c r="AW77" s="212"/>
      <c r="AX77" s="212"/>
      <c r="AY77" s="212"/>
      <c r="AZ77" s="212"/>
      <c r="BA77" s="237" t="str">
        <f>C77</f>
        <v>s případným nutným přemístěním hromad nebo dočasných skládek na místo potřeby ze vzdálenosti do 30 m, v rovině nebo ve svahu do 1 : 5,</v>
      </c>
      <c r="BB77" s="212"/>
      <c r="BC77" s="212"/>
      <c r="BD77" s="212"/>
      <c r="BE77" s="212"/>
      <c r="BF77" s="212"/>
      <c r="BG77" s="212"/>
      <c r="BH77" s="212"/>
    </row>
    <row r="78" spans="1:60" outlineLevel="1" x14ac:dyDescent="0.25">
      <c r="A78" s="219"/>
      <c r="B78" s="220"/>
      <c r="C78" s="250" t="s">
        <v>575</v>
      </c>
      <c r="D78" s="245"/>
      <c r="E78" s="246">
        <v>320</v>
      </c>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209</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29">
        <v>22</v>
      </c>
      <c r="B79" s="230" t="s">
        <v>282</v>
      </c>
      <c r="C79" s="240" t="s">
        <v>283</v>
      </c>
      <c r="D79" s="231" t="s">
        <v>225</v>
      </c>
      <c r="E79" s="232">
        <v>320</v>
      </c>
      <c r="F79" s="233"/>
      <c r="G79" s="234">
        <f>ROUND(E79*F79,2)</f>
        <v>0</v>
      </c>
      <c r="H79" s="233"/>
      <c r="I79" s="234">
        <f>ROUND(E79*H79,2)</f>
        <v>0</v>
      </c>
      <c r="J79" s="233"/>
      <c r="K79" s="234">
        <f>ROUND(E79*J79,2)</f>
        <v>0</v>
      </c>
      <c r="L79" s="234">
        <v>21</v>
      </c>
      <c r="M79" s="234">
        <f>G79*(1+L79/100)</f>
        <v>0</v>
      </c>
      <c r="N79" s="234">
        <v>0</v>
      </c>
      <c r="O79" s="234">
        <f>ROUND(E79*N79,2)</f>
        <v>0</v>
      </c>
      <c r="P79" s="234">
        <v>0</v>
      </c>
      <c r="Q79" s="234">
        <f>ROUND(E79*P79,2)</f>
        <v>0</v>
      </c>
      <c r="R79" s="234" t="s">
        <v>284</v>
      </c>
      <c r="S79" s="234" t="s">
        <v>187</v>
      </c>
      <c r="T79" s="235" t="s">
        <v>203</v>
      </c>
      <c r="U79" s="221">
        <v>0.06</v>
      </c>
      <c r="V79" s="221">
        <f>ROUND(E79*U79,2)</f>
        <v>19.2</v>
      </c>
      <c r="W79" s="221"/>
      <c r="X79" s="221" t="s">
        <v>204</v>
      </c>
      <c r="Y79" s="212"/>
      <c r="Z79" s="212"/>
      <c r="AA79" s="212"/>
      <c r="AB79" s="212"/>
      <c r="AC79" s="212"/>
      <c r="AD79" s="212"/>
      <c r="AE79" s="212"/>
      <c r="AF79" s="212"/>
      <c r="AG79" s="212" t="s">
        <v>205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49" t="s">
        <v>285</v>
      </c>
      <c r="D80" s="247"/>
      <c r="E80" s="247"/>
      <c r="F80" s="247"/>
      <c r="G80" s="247"/>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207</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19"/>
      <c r="B81" s="220"/>
      <c r="C81" s="250" t="s">
        <v>576</v>
      </c>
      <c r="D81" s="245"/>
      <c r="E81" s="246">
        <v>320</v>
      </c>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209</v>
      </c>
      <c r="AH81" s="212">
        <v>5</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0.399999999999999" outlineLevel="1" x14ac:dyDescent="0.25">
      <c r="A82" s="229">
        <v>23</v>
      </c>
      <c r="B82" s="230" t="s">
        <v>287</v>
      </c>
      <c r="C82" s="240" t="s">
        <v>288</v>
      </c>
      <c r="D82" s="231" t="s">
        <v>225</v>
      </c>
      <c r="E82" s="232">
        <v>320</v>
      </c>
      <c r="F82" s="233"/>
      <c r="G82" s="234">
        <f>ROUND(E82*F82,2)</f>
        <v>0</v>
      </c>
      <c r="H82" s="233"/>
      <c r="I82" s="234">
        <f>ROUND(E82*H82,2)</f>
        <v>0</v>
      </c>
      <c r="J82" s="233"/>
      <c r="K82" s="234">
        <f>ROUND(E82*J82,2)</f>
        <v>0</v>
      </c>
      <c r="L82" s="234">
        <v>21</v>
      </c>
      <c r="M82" s="234">
        <f>G82*(1+L82/100)</f>
        <v>0</v>
      </c>
      <c r="N82" s="234">
        <v>0</v>
      </c>
      <c r="O82" s="234">
        <f>ROUND(E82*N82,2)</f>
        <v>0</v>
      </c>
      <c r="P82" s="234">
        <v>0</v>
      </c>
      <c r="Q82" s="234">
        <f>ROUND(E82*P82,2)</f>
        <v>0</v>
      </c>
      <c r="R82" s="234" t="s">
        <v>284</v>
      </c>
      <c r="S82" s="234" t="s">
        <v>187</v>
      </c>
      <c r="T82" s="235" t="s">
        <v>203</v>
      </c>
      <c r="U82" s="221">
        <v>0.09</v>
      </c>
      <c r="V82" s="221">
        <f>ROUND(E82*U82,2)</f>
        <v>28.8</v>
      </c>
      <c r="W82" s="221"/>
      <c r="X82" s="221" t="s">
        <v>204</v>
      </c>
      <c r="Y82" s="212"/>
      <c r="Z82" s="212"/>
      <c r="AA82" s="212"/>
      <c r="AB82" s="212"/>
      <c r="AC82" s="212"/>
      <c r="AD82" s="212"/>
      <c r="AE82" s="212"/>
      <c r="AF82" s="212"/>
      <c r="AG82" s="212" t="s">
        <v>205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49" t="s">
        <v>289</v>
      </c>
      <c r="D83" s="247"/>
      <c r="E83" s="247"/>
      <c r="F83" s="247"/>
      <c r="G83" s="247"/>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207</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19"/>
      <c r="B84" s="220"/>
      <c r="C84" s="250" t="s">
        <v>576</v>
      </c>
      <c r="D84" s="245"/>
      <c r="E84" s="246">
        <v>320</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209</v>
      </c>
      <c r="AH84" s="212">
        <v>5</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29">
        <v>24</v>
      </c>
      <c r="B85" s="230" t="s">
        <v>299</v>
      </c>
      <c r="C85" s="240" t="s">
        <v>300</v>
      </c>
      <c r="D85" s="231" t="s">
        <v>301</v>
      </c>
      <c r="E85" s="232">
        <v>9.8879999999999999</v>
      </c>
      <c r="F85" s="233"/>
      <c r="G85" s="234">
        <f>ROUND(E85*F85,2)</f>
        <v>0</v>
      </c>
      <c r="H85" s="233"/>
      <c r="I85" s="234">
        <f>ROUND(E85*H85,2)</f>
        <v>0</v>
      </c>
      <c r="J85" s="233"/>
      <c r="K85" s="234">
        <f>ROUND(E85*J85,2)</f>
        <v>0</v>
      </c>
      <c r="L85" s="234">
        <v>21</v>
      </c>
      <c r="M85" s="234">
        <f>G85*(1+L85/100)</f>
        <v>0</v>
      </c>
      <c r="N85" s="234">
        <v>1E-3</v>
      </c>
      <c r="O85" s="234">
        <f>ROUND(E85*N85,2)</f>
        <v>0.01</v>
      </c>
      <c r="P85" s="234">
        <v>0</v>
      </c>
      <c r="Q85" s="234">
        <f>ROUND(E85*P85,2)</f>
        <v>0</v>
      </c>
      <c r="R85" s="234" t="s">
        <v>302</v>
      </c>
      <c r="S85" s="234" t="s">
        <v>187</v>
      </c>
      <c r="T85" s="235" t="s">
        <v>203</v>
      </c>
      <c r="U85" s="221">
        <v>0</v>
      </c>
      <c r="V85" s="221">
        <f>ROUND(E85*U85,2)</f>
        <v>0</v>
      </c>
      <c r="W85" s="221"/>
      <c r="X85" s="221" t="s">
        <v>303</v>
      </c>
      <c r="Y85" s="212"/>
      <c r="Z85" s="212"/>
      <c r="AA85" s="212"/>
      <c r="AB85" s="212"/>
      <c r="AC85" s="212"/>
      <c r="AD85" s="212"/>
      <c r="AE85" s="212"/>
      <c r="AF85" s="212"/>
      <c r="AG85" s="212" t="s">
        <v>304</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50" t="s">
        <v>577</v>
      </c>
      <c r="D86" s="245"/>
      <c r="E86" s="246">
        <v>9.8879999999999999</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209</v>
      </c>
      <c r="AH86" s="212">
        <v>5</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29">
        <v>25</v>
      </c>
      <c r="B87" s="230" t="s">
        <v>502</v>
      </c>
      <c r="C87" s="240" t="s">
        <v>503</v>
      </c>
      <c r="D87" s="231" t="s">
        <v>201</v>
      </c>
      <c r="E87" s="232">
        <v>21.5</v>
      </c>
      <c r="F87" s="233"/>
      <c r="G87" s="234">
        <f>ROUND(E87*F87,2)</f>
        <v>0</v>
      </c>
      <c r="H87" s="233"/>
      <c r="I87" s="234">
        <f>ROUND(E87*H87,2)</f>
        <v>0</v>
      </c>
      <c r="J87" s="233"/>
      <c r="K87" s="234">
        <f>ROUND(E87*J87,2)</f>
        <v>0</v>
      </c>
      <c r="L87" s="234">
        <v>21</v>
      </c>
      <c r="M87" s="234">
        <f>G87*(1+L87/100)</f>
        <v>0</v>
      </c>
      <c r="N87" s="234">
        <v>1.67</v>
      </c>
      <c r="O87" s="234">
        <f>ROUND(E87*N87,2)</f>
        <v>35.909999999999997</v>
      </c>
      <c r="P87" s="234">
        <v>0</v>
      </c>
      <c r="Q87" s="234">
        <f>ROUND(E87*P87,2)</f>
        <v>0</v>
      </c>
      <c r="R87" s="234" t="s">
        <v>302</v>
      </c>
      <c r="S87" s="234" t="s">
        <v>187</v>
      </c>
      <c r="T87" s="235" t="s">
        <v>203</v>
      </c>
      <c r="U87" s="221">
        <v>0</v>
      </c>
      <c r="V87" s="221">
        <f>ROUND(E87*U87,2)</f>
        <v>0</v>
      </c>
      <c r="W87" s="221"/>
      <c r="X87" s="221" t="s">
        <v>303</v>
      </c>
      <c r="Y87" s="212"/>
      <c r="Z87" s="212"/>
      <c r="AA87" s="212"/>
      <c r="AB87" s="212"/>
      <c r="AC87" s="212"/>
      <c r="AD87" s="212"/>
      <c r="AE87" s="212"/>
      <c r="AF87" s="212"/>
      <c r="AG87" s="212" t="s">
        <v>304</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19"/>
      <c r="B88" s="220"/>
      <c r="C88" s="250" t="s">
        <v>578</v>
      </c>
      <c r="D88" s="245"/>
      <c r="E88" s="246">
        <v>21.5</v>
      </c>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209</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5">
      <c r="A89" s="223" t="s">
        <v>182</v>
      </c>
      <c r="B89" s="224" t="s">
        <v>130</v>
      </c>
      <c r="C89" s="239" t="s">
        <v>131</v>
      </c>
      <c r="D89" s="225"/>
      <c r="E89" s="226"/>
      <c r="F89" s="227"/>
      <c r="G89" s="227">
        <f>SUMIF(AG90:AG91,"&lt;&gt;NOR",G90:G91)</f>
        <v>0</v>
      </c>
      <c r="H89" s="227"/>
      <c r="I89" s="227">
        <f>SUM(I90:I91)</f>
        <v>0</v>
      </c>
      <c r="J89" s="227"/>
      <c r="K89" s="227">
        <f>SUM(K90:K91)</f>
        <v>0</v>
      </c>
      <c r="L89" s="227"/>
      <c r="M89" s="227">
        <f>SUM(M90:M91)</f>
        <v>0</v>
      </c>
      <c r="N89" s="227"/>
      <c r="O89" s="227">
        <f>SUM(O90:O91)</f>
        <v>13.38</v>
      </c>
      <c r="P89" s="227"/>
      <c r="Q89" s="227">
        <f>SUM(Q90:Q91)</f>
        <v>0</v>
      </c>
      <c r="R89" s="227"/>
      <c r="S89" s="227"/>
      <c r="T89" s="228"/>
      <c r="U89" s="222"/>
      <c r="V89" s="222">
        <f>SUM(V90:V91)</f>
        <v>2.5299999999999998</v>
      </c>
      <c r="W89" s="222"/>
      <c r="X89" s="222"/>
      <c r="AG89" t="s">
        <v>183</v>
      </c>
    </row>
    <row r="90" spans="1:60" outlineLevel="1" x14ac:dyDescent="0.25">
      <c r="A90" s="229">
        <v>26</v>
      </c>
      <c r="B90" s="230" t="s">
        <v>579</v>
      </c>
      <c r="C90" s="240" t="s">
        <v>580</v>
      </c>
      <c r="D90" s="231" t="s">
        <v>201</v>
      </c>
      <c r="E90" s="232">
        <v>5.2991999999999999</v>
      </c>
      <c r="F90" s="233"/>
      <c r="G90" s="234">
        <f>ROUND(E90*F90,2)</f>
        <v>0</v>
      </c>
      <c r="H90" s="233"/>
      <c r="I90" s="234">
        <f>ROUND(E90*H90,2)</f>
        <v>0</v>
      </c>
      <c r="J90" s="233"/>
      <c r="K90" s="234">
        <f>ROUND(E90*J90,2)</f>
        <v>0</v>
      </c>
      <c r="L90" s="234">
        <v>21</v>
      </c>
      <c r="M90" s="234">
        <f>G90*(1+L90/100)</f>
        <v>0</v>
      </c>
      <c r="N90" s="234">
        <v>2.5249999999999999</v>
      </c>
      <c r="O90" s="234">
        <f>ROUND(E90*N90,2)</f>
        <v>13.38</v>
      </c>
      <c r="P90" s="234">
        <v>0</v>
      </c>
      <c r="Q90" s="234">
        <f>ROUND(E90*P90,2)</f>
        <v>0</v>
      </c>
      <c r="R90" s="234" t="s">
        <v>581</v>
      </c>
      <c r="S90" s="234" t="s">
        <v>187</v>
      </c>
      <c r="T90" s="235" t="s">
        <v>203</v>
      </c>
      <c r="U90" s="221">
        <v>0.47699999999999998</v>
      </c>
      <c r="V90" s="221">
        <f>ROUND(E90*U90,2)</f>
        <v>2.5299999999999998</v>
      </c>
      <c r="W90" s="221"/>
      <c r="X90" s="221" t="s">
        <v>204</v>
      </c>
      <c r="Y90" s="212"/>
      <c r="Z90" s="212"/>
      <c r="AA90" s="212"/>
      <c r="AB90" s="212"/>
      <c r="AC90" s="212"/>
      <c r="AD90" s="212"/>
      <c r="AE90" s="212"/>
      <c r="AF90" s="212"/>
      <c r="AG90" s="212" t="s">
        <v>205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19"/>
      <c r="B91" s="220"/>
      <c r="C91" s="250" t="s">
        <v>582</v>
      </c>
      <c r="D91" s="245"/>
      <c r="E91" s="246">
        <v>5.2991999999999999</v>
      </c>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209</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x14ac:dyDescent="0.25">
      <c r="A92" s="223" t="s">
        <v>182</v>
      </c>
      <c r="B92" s="224" t="s">
        <v>134</v>
      </c>
      <c r="C92" s="239" t="s">
        <v>135</v>
      </c>
      <c r="D92" s="225"/>
      <c r="E92" s="226"/>
      <c r="F92" s="227"/>
      <c r="G92" s="227">
        <f>SUMIF(AG93:AG94,"&lt;&gt;NOR",G93:G94)</f>
        <v>0</v>
      </c>
      <c r="H92" s="227"/>
      <c r="I92" s="227">
        <f>SUM(I93:I94)</f>
        <v>0</v>
      </c>
      <c r="J92" s="227"/>
      <c r="K92" s="227">
        <f>SUM(K93:K94)</f>
        <v>0</v>
      </c>
      <c r="L92" s="227"/>
      <c r="M92" s="227">
        <f>SUM(M93:M94)</f>
        <v>0</v>
      </c>
      <c r="N92" s="227"/>
      <c r="O92" s="227">
        <f>SUM(O93:O94)</f>
        <v>37.04</v>
      </c>
      <c r="P92" s="227"/>
      <c r="Q92" s="227">
        <f>SUM(Q93:Q94)</f>
        <v>0</v>
      </c>
      <c r="R92" s="227"/>
      <c r="S92" s="227"/>
      <c r="T92" s="228"/>
      <c r="U92" s="222"/>
      <c r="V92" s="222">
        <f>SUM(V93:V94)</f>
        <v>2.5499999999999998</v>
      </c>
      <c r="W92" s="222"/>
      <c r="X92" s="222"/>
      <c r="AG92" t="s">
        <v>183</v>
      </c>
    </row>
    <row r="93" spans="1:60" ht="20.399999999999999" outlineLevel="1" x14ac:dyDescent="0.25">
      <c r="A93" s="229">
        <v>27</v>
      </c>
      <c r="B93" s="230" t="s">
        <v>325</v>
      </c>
      <c r="C93" s="240" t="s">
        <v>326</v>
      </c>
      <c r="D93" s="231" t="s">
        <v>225</v>
      </c>
      <c r="E93" s="232">
        <v>98</v>
      </c>
      <c r="F93" s="233"/>
      <c r="G93" s="234">
        <f>ROUND(E93*F93,2)</f>
        <v>0</v>
      </c>
      <c r="H93" s="233"/>
      <c r="I93" s="234">
        <f>ROUND(E93*H93,2)</f>
        <v>0</v>
      </c>
      <c r="J93" s="233"/>
      <c r="K93" s="234">
        <f>ROUND(E93*J93,2)</f>
        <v>0</v>
      </c>
      <c r="L93" s="234">
        <v>21</v>
      </c>
      <c r="M93" s="234">
        <f>G93*(1+L93/100)</f>
        <v>0</v>
      </c>
      <c r="N93" s="234">
        <v>0.378</v>
      </c>
      <c r="O93" s="234">
        <f>ROUND(E93*N93,2)</f>
        <v>37.04</v>
      </c>
      <c r="P93" s="234">
        <v>0</v>
      </c>
      <c r="Q93" s="234">
        <f>ROUND(E93*P93,2)</f>
        <v>0</v>
      </c>
      <c r="R93" s="234" t="s">
        <v>231</v>
      </c>
      <c r="S93" s="234" t="s">
        <v>187</v>
      </c>
      <c r="T93" s="235" t="s">
        <v>203</v>
      </c>
      <c r="U93" s="221">
        <v>2.5999999999999999E-2</v>
      </c>
      <c r="V93" s="221">
        <f>ROUND(E93*U93,2)</f>
        <v>2.5499999999999998</v>
      </c>
      <c r="W93" s="221"/>
      <c r="X93" s="221" t="s">
        <v>204</v>
      </c>
      <c r="Y93" s="212"/>
      <c r="Z93" s="212"/>
      <c r="AA93" s="212"/>
      <c r="AB93" s="212"/>
      <c r="AC93" s="212"/>
      <c r="AD93" s="212"/>
      <c r="AE93" s="212"/>
      <c r="AF93" s="212"/>
      <c r="AG93" s="212" t="s">
        <v>205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19"/>
      <c r="B94" s="220"/>
      <c r="C94" s="250" t="s">
        <v>552</v>
      </c>
      <c r="D94" s="245"/>
      <c r="E94" s="246">
        <v>98</v>
      </c>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209</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x14ac:dyDescent="0.25">
      <c r="A95" s="223" t="s">
        <v>182</v>
      </c>
      <c r="B95" s="224" t="s">
        <v>136</v>
      </c>
      <c r="C95" s="239" t="s">
        <v>137</v>
      </c>
      <c r="D95" s="225"/>
      <c r="E95" s="226"/>
      <c r="F95" s="227"/>
      <c r="G95" s="227">
        <f>SUMIF(AG96:AG99,"&lt;&gt;NOR",G96:G99)</f>
        <v>0</v>
      </c>
      <c r="H95" s="227"/>
      <c r="I95" s="227">
        <f>SUM(I96:I99)</f>
        <v>0</v>
      </c>
      <c r="J95" s="227"/>
      <c r="K95" s="227">
        <f>SUM(K96:K99)</f>
        <v>0</v>
      </c>
      <c r="L95" s="227"/>
      <c r="M95" s="227">
        <f>SUM(M96:M99)</f>
        <v>0</v>
      </c>
      <c r="N95" s="227"/>
      <c r="O95" s="227">
        <f>SUM(O96:O99)</f>
        <v>15.6</v>
      </c>
      <c r="P95" s="227"/>
      <c r="Q95" s="227">
        <f>SUM(Q96:Q99)</f>
        <v>0</v>
      </c>
      <c r="R95" s="227"/>
      <c r="S95" s="227"/>
      <c r="T95" s="228"/>
      <c r="U95" s="222"/>
      <c r="V95" s="222">
        <f>SUM(V96:V99)</f>
        <v>8.8800000000000008</v>
      </c>
      <c r="W95" s="222"/>
      <c r="X95" s="222"/>
      <c r="AG95" t="s">
        <v>183</v>
      </c>
    </row>
    <row r="96" spans="1:60" outlineLevel="1" x14ac:dyDescent="0.25">
      <c r="A96" s="229">
        <v>28</v>
      </c>
      <c r="B96" s="230" t="s">
        <v>327</v>
      </c>
      <c r="C96" s="240" t="s">
        <v>328</v>
      </c>
      <c r="D96" s="231" t="s">
        <v>225</v>
      </c>
      <c r="E96" s="232">
        <v>120</v>
      </c>
      <c r="F96" s="233"/>
      <c r="G96" s="234">
        <f>ROUND(E96*F96,2)</f>
        <v>0</v>
      </c>
      <c r="H96" s="233"/>
      <c r="I96" s="234">
        <f>ROUND(E96*H96,2)</f>
        <v>0</v>
      </c>
      <c r="J96" s="233"/>
      <c r="K96" s="234">
        <f>ROUND(E96*J96,2)</f>
        <v>0</v>
      </c>
      <c r="L96" s="234">
        <v>21</v>
      </c>
      <c r="M96" s="234">
        <f>G96*(1+L96/100)</f>
        <v>0</v>
      </c>
      <c r="N96" s="234">
        <v>3.1E-4</v>
      </c>
      <c r="O96" s="234">
        <f>ROUND(E96*N96,2)</f>
        <v>0.04</v>
      </c>
      <c r="P96" s="234">
        <v>0</v>
      </c>
      <c r="Q96" s="234">
        <f>ROUND(E96*P96,2)</f>
        <v>0</v>
      </c>
      <c r="R96" s="234" t="s">
        <v>231</v>
      </c>
      <c r="S96" s="234" t="s">
        <v>187</v>
      </c>
      <c r="T96" s="235" t="s">
        <v>203</v>
      </c>
      <c r="U96" s="221">
        <v>2E-3</v>
      </c>
      <c r="V96" s="221">
        <f>ROUND(E96*U96,2)</f>
        <v>0.24</v>
      </c>
      <c r="W96" s="221"/>
      <c r="X96" s="221" t="s">
        <v>204</v>
      </c>
      <c r="Y96" s="212"/>
      <c r="Z96" s="212"/>
      <c r="AA96" s="212"/>
      <c r="AB96" s="212"/>
      <c r="AC96" s="212"/>
      <c r="AD96" s="212"/>
      <c r="AE96" s="212"/>
      <c r="AF96" s="212"/>
      <c r="AG96" s="212" t="s">
        <v>205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50" t="s">
        <v>583</v>
      </c>
      <c r="D97" s="245"/>
      <c r="E97" s="246">
        <v>120</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209</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0.399999999999999" outlineLevel="1" x14ac:dyDescent="0.25">
      <c r="A98" s="229">
        <v>29</v>
      </c>
      <c r="B98" s="230" t="s">
        <v>330</v>
      </c>
      <c r="C98" s="240" t="s">
        <v>331</v>
      </c>
      <c r="D98" s="231" t="s">
        <v>225</v>
      </c>
      <c r="E98" s="232">
        <v>120</v>
      </c>
      <c r="F98" s="233"/>
      <c r="G98" s="234">
        <f>ROUND(E98*F98,2)</f>
        <v>0</v>
      </c>
      <c r="H98" s="233"/>
      <c r="I98" s="234">
        <f>ROUND(E98*H98,2)</f>
        <v>0</v>
      </c>
      <c r="J98" s="233"/>
      <c r="K98" s="234">
        <f>ROUND(E98*J98,2)</f>
        <v>0</v>
      </c>
      <c r="L98" s="234">
        <v>21</v>
      </c>
      <c r="M98" s="234">
        <f>G98*(1+L98/100)</f>
        <v>0</v>
      </c>
      <c r="N98" s="234">
        <v>0.12966</v>
      </c>
      <c r="O98" s="234">
        <f>ROUND(E98*N98,2)</f>
        <v>15.56</v>
      </c>
      <c r="P98" s="234">
        <v>0</v>
      </c>
      <c r="Q98" s="234">
        <f>ROUND(E98*P98,2)</f>
        <v>0</v>
      </c>
      <c r="R98" s="234" t="s">
        <v>231</v>
      </c>
      <c r="S98" s="234" t="s">
        <v>187</v>
      </c>
      <c r="T98" s="235" t="s">
        <v>203</v>
      </c>
      <c r="U98" s="221">
        <v>7.1999999999999995E-2</v>
      </c>
      <c r="V98" s="221">
        <f>ROUND(E98*U98,2)</f>
        <v>8.64</v>
      </c>
      <c r="W98" s="221"/>
      <c r="X98" s="221" t="s">
        <v>204</v>
      </c>
      <c r="Y98" s="212"/>
      <c r="Z98" s="212"/>
      <c r="AA98" s="212"/>
      <c r="AB98" s="212"/>
      <c r="AC98" s="212"/>
      <c r="AD98" s="212"/>
      <c r="AE98" s="212"/>
      <c r="AF98" s="212"/>
      <c r="AG98" s="212" t="s">
        <v>205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19"/>
      <c r="B99" s="220"/>
      <c r="C99" s="250" t="s">
        <v>584</v>
      </c>
      <c r="D99" s="245"/>
      <c r="E99" s="246">
        <v>120</v>
      </c>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209</v>
      </c>
      <c r="AH99" s="212">
        <v>5</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5">
      <c r="A100" s="223" t="s">
        <v>182</v>
      </c>
      <c r="B100" s="224" t="s">
        <v>138</v>
      </c>
      <c r="C100" s="239" t="s">
        <v>139</v>
      </c>
      <c r="D100" s="225"/>
      <c r="E100" s="226"/>
      <c r="F100" s="227"/>
      <c r="G100" s="227">
        <f>SUMIF(AG101:AG111,"&lt;&gt;NOR",G101:G111)</f>
        <v>0</v>
      </c>
      <c r="H100" s="227"/>
      <c r="I100" s="227">
        <f>SUM(I101:I111)</f>
        <v>0</v>
      </c>
      <c r="J100" s="227"/>
      <c r="K100" s="227">
        <f>SUM(K101:K111)</f>
        <v>0</v>
      </c>
      <c r="L100" s="227"/>
      <c r="M100" s="227">
        <f>SUM(M101:M111)</f>
        <v>0</v>
      </c>
      <c r="N100" s="227"/>
      <c r="O100" s="227">
        <f>SUM(O101:O111)</f>
        <v>19.32</v>
      </c>
      <c r="P100" s="227"/>
      <c r="Q100" s="227">
        <f>SUM(Q101:Q111)</f>
        <v>0</v>
      </c>
      <c r="R100" s="227"/>
      <c r="S100" s="227"/>
      <c r="T100" s="228"/>
      <c r="U100" s="222"/>
      <c r="V100" s="222">
        <f>SUM(V101:V111)</f>
        <v>65.5</v>
      </c>
      <c r="W100" s="222"/>
      <c r="X100" s="222"/>
      <c r="AG100" t="s">
        <v>183</v>
      </c>
    </row>
    <row r="101" spans="1:60" outlineLevel="1" x14ac:dyDescent="0.25">
      <c r="A101" s="229">
        <v>30</v>
      </c>
      <c r="B101" s="230" t="s">
        <v>333</v>
      </c>
      <c r="C101" s="240" t="s">
        <v>334</v>
      </c>
      <c r="D101" s="231" t="s">
        <v>225</v>
      </c>
      <c r="E101" s="232">
        <v>70</v>
      </c>
      <c r="F101" s="233"/>
      <c r="G101" s="234">
        <f>ROUND(E101*F101,2)</f>
        <v>0</v>
      </c>
      <c r="H101" s="233"/>
      <c r="I101" s="234">
        <f>ROUND(E101*H101,2)</f>
        <v>0</v>
      </c>
      <c r="J101" s="233"/>
      <c r="K101" s="234">
        <f>ROUND(E101*J101,2)</f>
        <v>0</v>
      </c>
      <c r="L101" s="234">
        <v>21</v>
      </c>
      <c r="M101" s="234">
        <f>G101*(1+L101/100)</f>
        <v>0</v>
      </c>
      <c r="N101" s="234">
        <v>5.5449999999999999E-2</v>
      </c>
      <c r="O101" s="234">
        <f>ROUND(E101*N101,2)</f>
        <v>3.88</v>
      </c>
      <c r="P101" s="234">
        <v>0</v>
      </c>
      <c r="Q101" s="234">
        <f>ROUND(E101*P101,2)</f>
        <v>0</v>
      </c>
      <c r="R101" s="234" t="s">
        <v>231</v>
      </c>
      <c r="S101" s="234" t="s">
        <v>187</v>
      </c>
      <c r="T101" s="235" t="s">
        <v>203</v>
      </c>
      <c r="U101" s="221">
        <v>0.442</v>
      </c>
      <c r="V101" s="221">
        <f>ROUND(E101*U101,2)</f>
        <v>30.94</v>
      </c>
      <c r="W101" s="221"/>
      <c r="X101" s="221" t="s">
        <v>204</v>
      </c>
      <c r="Y101" s="212"/>
      <c r="Z101" s="212"/>
      <c r="AA101" s="212"/>
      <c r="AB101" s="212"/>
      <c r="AC101" s="212"/>
      <c r="AD101" s="212"/>
      <c r="AE101" s="212"/>
      <c r="AF101" s="212"/>
      <c r="AG101" s="212" t="s">
        <v>205</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1" outlineLevel="1" x14ac:dyDescent="0.25">
      <c r="A102" s="219"/>
      <c r="B102" s="220"/>
      <c r="C102" s="249" t="s">
        <v>335</v>
      </c>
      <c r="D102" s="247"/>
      <c r="E102" s="247"/>
      <c r="F102" s="247"/>
      <c r="G102" s="247"/>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207</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37" t="str">
        <f>C102</f>
        <v>s provedením lože z kameniva drceného, s vyplněním spár, s dvojitým hutněním a se smetením přebytečného materiálu na krajnici. S dodáním hmot pro lože a výplň spár.</v>
      </c>
      <c r="BB102" s="212"/>
      <c r="BC102" s="212"/>
      <c r="BD102" s="212"/>
      <c r="BE102" s="212"/>
      <c r="BF102" s="212"/>
      <c r="BG102" s="212"/>
      <c r="BH102" s="212"/>
    </row>
    <row r="103" spans="1:60" outlineLevel="1" x14ac:dyDescent="0.25">
      <c r="A103" s="219"/>
      <c r="B103" s="220"/>
      <c r="C103" s="250" t="s">
        <v>585</v>
      </c>
      <c r="D103" s="245"/>
      <c r="E103" s="246">
        <v>70</v>
      </c>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209</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29">
        <v>31</v>
      </c>
      <c r="B104" s="230" t="s">
        <v>337</v>
      </c>
      <c r="C104" s="240" t="s">
        <v>338</v>
      </c>
      <c r="D104" s="231" t="s">
        <v>225</v>
      </c>
      <c r="E104" s="232">
        <v>73.5</v>
      </c>
      <c r="F104" s="233"/>
      <c r="G104" s="234">
        <f>ROUND(E104*F104,2)</f>
        <v>0</v>
      </c>
      <c r="H104" s="233"/>
      <c r="I104" s="234">
        <f>ROUND(E104*H104,2)</f>
        <v>0</v>
      </c>
      <c r="J104" s="233"/>
      <c r="K104" s="234">
        <f>ROUND(E104*J104,2)</f>
        <v>0</v>
      </c>
      <c r="L104" s="234">
        <v>21</v>
      </c>
      <c r="M104" s="234">
        <f>G104*(1+L104/100)</f>
        <v>0</v>
      </c>
      <c r="N104" s="234">
        <v>0.129</v>
      </c>
      <c r="O104" s="234">
        <f>ROUND(E104*N104,2)</f>
        <v>9.48</v>
      </c>
      <c r="P104" s="234">
        <v>0</v>
      </c>
      <c r="Q104" s="234">
        <f>ROUND(E104*P104,2)</f>
        <v>0</v>
      </c>
      <c r="R104" s="234" t="s">
        <v>302</v>
      </c>
      <c r="S104" s="234" t="s">
        <v>187</v>
      </c>
      <c r="T104" s="235" t="s">
        <v>203</v>
      </c>
      <c r="U104" s="221">
        <v>0</v>
      </c>
      <c r="V104" s="221">
        <f>ROUND(E104*U104,2)</f>
        <v>0</v>
      </c>
      <c r="W104" s="221"/>
      <c r="X104" s="221" t="s">
        <v>303</v>
      </c>
      <c r="Y104" s="212"/>
      <c r="Z104" s="212"/>
      <c r="AA104" s="212"/>
      <c r="AB104" s="212"/>
      <c r="AC104" s="212"/>
      <c r="AD104" s="212"/>
      <c r="AE104" s="212"/>
      <c r="AF104" s="212"/>
      <c r="AG104" s="212" t="s">
        <v>304</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19"/>
      <c r="B105" s="220"/>
      <c r="C105" s="250" t="s">
        <v>586</v>
      </c>
      <c r="D105" s="245"/>
      <c r="E105" s="246">
        <v>73.5</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209</v>
      </c>
      <c r="AH105" s="212">
        <v>5</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0.399999999999999" outlineLevel="1" x14ac:dyDescent="0.25">
      <c r="A106" s="229">
        <v>32</v>
      </c>
      <c r="B106" s="230" t="s">
        <v>340</v>
      </c>
      <c r="C106" s="240" t="s">
        <v>341</v>
      </c>
      <c r="D106" s="231" t="s">
        <v>225</v>
      </c>
      <c r="E106" s="232">
        <v>28</v>
      </c>
      <c r="F106" s="233"/>
      <c r="G106" s="234">
        <f>ROUND(E106*F106,2)</f>
        <v>0</v>
      </c>
      <c r="H106" s="233"/>
      <c r="I106" s="234">
        <f>ROUND(E106*H106,2)</f>
        <v>0</v>
      </c>
      <c r="J106" s="233"/>
      <c r="K106" s="234">
        <f>ROUND(E106*J106,2)</f>
        <v>0</v>
      </c>
      <c r="L106" s="234">
        <v>21</v>
      </c>
      <c r="M106" s="234">
        <f>G106*(1+L106/100)</f>
        <v>0</v>
      </c>
      <c r="N106" s="234">
        <v>7.3899999999999993E-2</v>
      </c>
      <c r="O106" s="234">
        <f>ROUND(E106*N106,2)</f>
        <v>2.0699999999999998</v>
      </c>
      <c r="P106" s="234">
        <v>0</v>
      </c>
      <c r="Q106" s="234">
        <f>ROUND(E106*P106,2)</f>
        <v>0</v>
      </c>
      <c r="R106" s="234" t="s">
        <v>231</v>
      </c>
      <c r="S106" s="234" t="s">
        <v>187</v>
      </c>
      <c r="T106" s="235" t="s">
        <v>203</v>
      </c>
      <c r="U106" s="221">
        <v>0.502</v>
      </c>
      <c r="V106" s="221">
        <f>ROUND(E106*U106,2)</f>
        <v>14.06</v>
      </c>
      <c r="W106" s="221"/>
      <c r="X106" s="221" t="s">
        <v>204</v>
      </c>
      <c r="Y106" s="212"/>
      <c r="Z106" s="212"/>
      <c r="AA106" s="212"/>
      <c r="AB106" s="212"/>
      <c r="AC106" s="212"/>
      <c r="AD106" s="212"/>
      <c r="AE106" s="212"/>
      <c r="AF106" s="212"/>
      <c r="AG106" s="212" t="s">
        <v>205</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19"/>
      <c r="B107" s="220"/>
      <c r="C107" s="250" t="s">
        <v>587</v>
      </c>
      <c r="D107" s="245"/>
      <c r="E107" s="246">
        <v>28</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209</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ht="20.399999999999999" outlineLevel="1" x14ac:dyDescent="0.25">
      <c r="A108" s="229">
        <v>33</v>
      </c>
      <c r="B108" s="230" t="s">
        <v>343</v>
      </c>
      <c r="C108" s="240" t="s">
        <v>344</v>
      </c>
      <c r="D108" s="231" t="s">
        <v>225</v>
      </c>
      <c r="E108" s="232">
        <v>29.4</v>
      </c>
      <c r="F108" s="233"/>
      <c r="G108" s="234">
        <f>ROUND(E108*F108,2)</f>
        <v>0</v>
      </c>
      <c r="H108" s="233"/>
      <c r="I108" s="234">
        <f>ROUND(E108*H108,2)</f>
        <v>0</v>
      </c>
      <c r="J108" s="233"/>
      <c r="K108" s="234">
        <f>ROUND(E108*J108,2)</f>
        <v>0</v>
      </c>
      <c r="L108" s="234">
        <v>21</v>
      </c>
      <c r="M108" s="234">
        <f>G108*(1+L108/100)</f>
        <v>0</v>
      </c>
      <c r="N108" s="234">
        <v>0.13150000000000001</v>
      </c>
      <c r="O108" s="234">
        <f>ROUND(E108*N108,2)</f>
        <v>3.87</v>
      </c>
      <c r="P108" s="234">
        <v>0</v>
      </c>
      <c r="Q108" s="234">
        <f>ROUND(E108*P108,2)</f>
        <v>0</v>
      </c>
      <c r="R108" s="234" t="s">
        <v>302</v>
      </c>
      <c r="S108" s="234" t="s">
        <v>187</v>
      </c>
      <c r="T108" s="235" t="s">
        <v>203</v>
      </c>
      <c r="U108" s="221">
        <v>0</v>
      </c>
      <c r="V108" s="221">
        <f>ROUND(E108*U108,2)</f>
        <v>0</v>
      </c>
      <c r="W108" s="221"/>
      <c r="X108" s="221" t="s">
        <v>303</v>
      </c>
      <c r="Y108" s="212"/>
      <c r="Z108" s="212"/>
      <c r="AA108" s="212"/>
      <c r="AB108" s="212"/>
      <c r="AC108" s="212"/>
      <c r="AD108" s="212"/>
      <c r="AE108" s="212"/>
      <c r="AF108" s="212"/>
      <c r="AG108" s="212" t="s">
        <v>304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19"/>
      <c r="B109" s="220"/>
      <c r="C109" s="250" t="s">
        <v>588</v>
      </c>
      <c r="D109" s="245"/>
      <c r="E109" s="246">
        <v>29.4</v>
      </c>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209</v>
      </c>
      <c r="AH109" s="212">
        <v>5</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29">
        <v>34</v>
      </c>
      <c r="B110" s="230" t="s">
        <v>346</v>
      </c>
      <c r="C110" s="240" t="s">
        <v>347</v>
      </c>
      <c r="D110" s="231" t="s">
        <v>256</v>
      </c>
      <c r="E110" s="232">
        <v>50</v>
      </c>
      <c r="F110" s="233"/>
      <c r="G110" s="234">
        <f>ROUND(E110*F110,2)</f>
        <v>0</v>
      </c>
      <c r="H110" s="233"/>
      <c r="I110" s="234">
        <f>ROUND(E110*H110,2)</f>
        <v>0</v>
      </c>
      <c r="J110" s="233"/>
      <c r="K110" s="234">
        <f>ROUND(E110*J110,2)</f>
        <v>0</v>
      </c>
      <c r="L110" s="234">
        <v>21</v>
      </c>
      <c r="M110" s="234">
        <f>G110*(1+L110/100)</f>
        <v>0</v>
      </c>
      <c r="N110" s="234">
        <v>3.3E-4</v>
      </c>
      <c r="O110" s="234">
        <f>ROUND(E110*N110,2)</f>
        <v>0.02</v>
      </c>
      <c r="P110" s="234">
        <v>0</v>
      </c>
      <c r="Q110" s="234">
        <f>ROUND(E110*P110,2)</f>
        <v>0</v>
      </c>
      <c r="R110" s="234" t="s">
        <v>231</v>
      </c>
      <c r="S110" s="234" t="s">
        <v>187</v>
      </c>
      <c r="T110" s="235" t="s">
        <v>203</v>
      </c>
      <c r="U110" s="221">
        <v>0.41</v>
      </c>
      <c r="V110" s="221">
        <f>ROUND(E110*U110,2)</f>
        <v>20.5</v>
      </c>
      <c r="W110" s="221"/>
      <c r="X110" s="221" t="s">
        <v>204</v>
      </c>
      <c r="Y110" s="212"/>
      <c r="Z110" s="212"/>
      <c r="AA110" s="212"/>
      <c r="AB110" s="212"/>
      <c r="AC110" s="212"/>
      <c r="AD110" s="212"/>
      <c r="AE110" s="212"/>
      <c r="AF110" s="212"/>
      <c r="AG110" s="212" t="s">
        <v>205</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19"/>
      <c r="B111" s="220"/>
      <c r="C111" s="250" t="s">
        <v>589</v>
      </c>
      <c r="D111" s="245"/>
      <c r="E111" s="246">
        <v>50</v>
      </c>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209</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5">
      <c r="A112" s="223" t="s">
        <v>182</v>
      </c>
      <c r="B112" s="224" t="s">
        <v>140</v>
      </c>
      <c r="C112" s="239" t="s">
        <v>141</v>
      </c>
      <c r="D112" s="225"/>
      <c r="E112" s="226"/>
      <c r="F112" s="227"/>
      <c r="G112" s="227">
        <f>SUMIF(AG113:AG162,"&lt;&gt;NOR",G113:G162)</f>
        <v>0</v>
      </c>
      <c r="H112" s="227"/>
      <c r="I112" s="227">
        <f>SUM(I113:I162)</f>
        <v>0</v>
      </c>
      <c r="J112" s="227"/>
      <c r="K112" s="227">
        <f>SUM(K113:K162)</f>
        <v>0</v>
      </c>
      <c r="L112" s="227"/>
      <c r="M112" s="227">
        <f>SUM(M113:M162)</f>
        <v>0</v>
      </c>
      <c r="N112" s="227"/>
      <c r="O112" s="227">
        <f>SUM(O113:O162)</f>
        <v>166.08999999999997</v>
      </c>
      <c r="P112" s="227"/>
      <c r="Q112" s="227">
        <f>SUM(Q113:Q162)</f>
        <v>0</v>
      </c>
      <c r="R112" s="227"/>
      <c r="S112" s="227"/>
      <c r="T112" s="228"/>
      <c r="U112" s="222"/>
      <c r="V112" s="222">
        <f>SUM(V113:V162)</f>
        <v>289.74</v>
      </c>
      <c r="W112" s="222"/>
      <c r="X112" s="222"/>
      <c r="AG112" t="s">
        <v>183</v>
      </c>
    </row>
    <row r="113" spans="1:60" ht="30.6" outlineLevel="1" x14ac:dyDescent="0.25">
      <c r="A113" s="229">
        <v>35</v>
      </c>
      <c r="B113" s="230" t="s">
        <v>349</v>
      </c>
      <c r="C113" s="240" t="s">
        <v>350</v>
      </c>
      <c r="D113" s="231" t="s">
        <v>256</v>
      </c>
      <c r="E113" s="232">
        <v>262</v>
      </c>
      <c r="F113" s="233"/>
      <c r="G113" s="234">
        <f>ROUND(E113*F113,2)</f>
        <v>0</v>
      </c>
      <c r="H113" s="233"/>
      <c r="I113" s="234">
        <f>ROUND(E113*H113,2)</f>
        <v>0</v>
      </c>
      <c r="J113" s="233"/>
      <c r="K113" s="234">
        <f>ROUND(E113*J113,2)</f>
        <v>0</v>
      </c>
      <c r="L113" s="234">
        <v>21</v>
      </c>
      <c r="M113" s="234">
        <f>G113*(1+L113/100)</f>
        <v>0</v>
      </c>
      <c r="N113" s="234">
        <v>0.12471</v>
      </c>
      <c r="O113" s="234">
        <f>ROUND(E113*N113,2)</f>
        <v>32.67</v>
      </c>
      <c r="P113" s="234">
        <v>0</v>
      </c>
      <c r="Q113" s="234">
        <f>ROUND(E113*P113,2)</f>
        <v>0</v>
      </c>
      <c r="R113" s="234" t="s">
        <v>231</v>
      </c>
      <c r="S113" s="234" t="s">
        <v>187</v>
      </c>
      <c r="T113" s="235" t="s">
        <v>203</v>
      </c>
      <c r="U113" s="221">
        <v>0.11899999999999999</v>
      </c>
      <c r="V113" s="221">
        <f>ROUND(E113*U113,2)</f>
        <v>31.18</v>
      </c>
      <c r="W113" s="221"/>
      <c r="X113" s="221" t="s">
        <v>204</v>
      </c>
      <c r="Y113" s="212"/>
      <c r="Z113" s="212"/>
      <c r="AA113" s="212"/>
      <c r="AB113" s="212"/>
      <c r="AC113" s="212"/>
      <c r="AD113" s="212"/>
      <c r="AE113" s="212"/>
      <c r="AF113" s="212"/>
      <c r="AG113" s="212" t="s">
        <v>205</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19"/>
      <c r="B114" s="220"/>
      <c r="C114" s="249" t="s">
        <v>351</v>
      </c>
      <c r="D114" s="247"/>
      <c r="E114" s="247"/>
      <c r="F114" s="247"/>
      <c r="G114" s="247"/>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207</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19"/>
      <c r="B115" s="220"/>
      <c r="C115" s="251" t="s">
        <v>352</v>
      </c>
      <c r="D115" s="248"/>
      <c r="E115" s="248"/>
      <c r="F115" s="248"/>
      <c r="G115" s="248"/>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192</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19"/>
      <c r="B116" s="220"/>
      <c r="C116" s="250" t="s">
        <v>590</v>
      </c>
      <c r="D116" s="245"/>
      <c r="E116" s="246">
        <v>262</v>
      </c>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209</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0.399999999999999" outlineLevel="1" x14ac:dyDescent="0.25">
      <c r="A117" s="229">
        <v>36</v>
      </c>
      <c r="B117" s="230" t="s">
        <v>354</v>
      </c>
      <c r="C117" s="240" t="s">
        <v>355</v>
      </c>
      <c r="D117" s="231" t="s">
        <v>256</v>
      </c>
      <c r="E117" s="232">
        <v>46</v>
      </c>
      <c r="F117" s="233"/>
      <c r="G117" s="234">
        <f>ROUND(E117*F117,2)</f>
        <v>0</v>
      </c>
      <c r="H117" s="233"/>
      <c r="I117" s="234">
        <f>ROUND(E117*H117,2)</f>
        <v>0</v>
      </c>
      <c r="J117" s="233"/>
      <c r="K117" s="234">
        <f>ROUND(E117*J117,2)</f>
        <v>0</v>
      </c>
      <c r="L117" s="234">
        <v>21</v>
      </c>
      <c r="M117" s="234">
        <f>G117*(1+L117/100)</f>
        <v>0</v>
      </c>
      <c r="N117" s="234">
        <v>0.10249999999999999</v>
      </c>
      <c r="O117" s="234">
        <f>ROUND(E117*N117,2)</f>
        <v>4.72</v>
      </c>
      <c r="P117" s="234">
        <v>0</v>
      </c>
      <c r="Q117" s="234">
        <f>ROUND(E117*P117,2)</f>
        <v>0</v>
      </c>
      <c r="R117" s="234" t="s">
        <v>231</v>
      </c>
      <c r="S117" s="234" t="s">
        <v>187</v>
      </c>
      <c r="T117" s="235" t="s">
        <v>203</v>
      </c>
      <c r="U117" s="221">
        <v>0.14000000000000001</v>
      </c>
      <c r="V117" s="221">
        <f>ROUND(E117*U117,2)</f>
        <v>6.44</v>
      </c>
      <c r="W117" s="221"/>
      <c r="X117" s="221" t="s">
        <v>204</v>
      </c>
      <c r="Y117" s="212"/>
      <c r="Z117" s="212"/>
      <c r="AA117" s="212"/>
      <c r="AB117" s="212"/>
      <c r="AC117" s="212"/>
      <c r="AD117" s="212"/>
      <c r="AE117" s="212"/>
      <c r="AF117" s="212"/>
      <c r="AG117" s="212" t="s">
        <v>205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19"/>
      <c r="B118" s="220"/>
      <c r="C118" s="249" t="s">
        <v>356</v>
      </c>
      <c r="D118" s="247"/>
      <c r="E118" s="247"/>
      <c r="F118" s="247"/>
      <c r="G118" s="247"/>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207</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19"/>
      <c r="B119" s="220"/>
      <c r="C119" s="251" t="s">
        <v>357</v>
      </c>
      <c r="D119" s="248"/>
      <c r="E119" s="248"/>
      <c r="F119" s="248"/>
      <c r="G119" s="248"/>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192</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19"/>
      <c r="B120" s="220"/>
      <c r="C120" s="250" t="s">
        <v>591</v>
      </c>
      <c r="D120" s="245"/>
      <c r="E120" s="246">
        <v>46</v>
      </c>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209</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5">
      <c r="A121" s="229">
        <v>37</v>
      </c>
      <c r="B121" s="230" t="s">
        <v>359</v>
      </c>
      <c r="C121" s="240" t="s">
        <v>360</v>
      </c>
      <c r="D121" s="231" t="s">
        <v>323</v>
      </c>
      <c r="E121" s="232">
        <v>46.46</v>
      </c>
      <c r="F121" s="233"/>
      <c r="G121" s="234">
        <f>ROUND(E121*F121,2)</f>
        <v>0</v>
      </c>
      <c r="H121" s="233"/>
      <c r="I121" s="234">
        <f>ROUND(E121*H121,2)</f>
        <v>0</v>
      </c>
      <c r="J121" s="233"/>
      <c r="K121" s="234">
        <f>ROUND(E121*J121,2)</f>
        <v>0</v>
      </c>
      <c r="L121" s="234">
        <v>21</v>
      </c>
      <c r="M121" s="234">
        <f>G121*(1+L121/100)</f>
        <v>0</v>
      </c>
      <c r="N121" s="234">
        <v>4.4769999999999997E-2</v>
      </c>
      <c r="O121" s="234">
        <f>ROUND(E121*N121,2)</f>
        <v>2.08</v>
      </c>
      <c r="P121" s="234">
        <v>0</v>
      </c>
      <c r="Q121" s="234">
        <f>ROUND(E121*P121,2)</f>
        <v>0</v>
      </c>
      <c r="R121" s="234" t="s">
        <v>302</v>
      </c>
      <c r="S121" s="234" t="s">
        <v>187</v>
      </c>
      <c r="T121" s="235" t="s">
        <v>203</v>
      </c>
      <c r="U121" s="221">
        <v>0</v>
      </c>
      <c r="V121" s="221">
        <f>ROUND(E121*U121,2)</f>
        <v>0</v>
      </c>
      <c r="W121" s="221"/>
      <c r="X121" s="221" t="s">
        <v>303</v>
      </c>
      <c r="Y121" s="212"/>
      <c r="Z121" s="212"/>
      <c r="AA121" s="212"/>
      <c r="AB121" s="212"/>
      <c r="AC121" s="212"/>
      <c r="AD121" s="212"/>
      <c r="AE121" s="212"/>
      <c r="AF121" s="212"/>
      <c r="AG121" s="212" t="s">
        <v>304</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19"/>
      <c r="B122" s="220"/>
      <c r="C122" s="250" t="s">
        <v>592</v>
      </c>
      <c r="D122" s="245"/>
      <c r="E122" s="246">
        <v>46.46</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209</v>
      </c>
      <c r="AH122" s="212">
        <v>5</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0.399999999999999" outlineLevel="1" x14ac:dyDescent="0.25">
      <c r="A123" s="229">
        <v>38</v>
      </c>
      <c r="B123" s="230" t="s">
        <v>362</v>
      </c>
      <c r="C123" s="240" t="s">
        <v>363</v>
      </c>
      <c r="D123" s="231" t="s">
        <v>256</v>
      </c>
      <c r="E123" s="232">
        <v>35</v>
      </c>
      <c r="F123" s="233"/>
      <c r="G123" s="234">
        <f>ROUND(E123*F123,2)</f>
        <v>0</v>
      </c>
      <c r="H123" s="233"/>
      <c r="I123" s="234">
        <f>ROUND(E123*H123,2)</f>
        <v>0</v>
      </c>
      <c r="J123" s="233"/>
      <c r="K123" s="234">
        <f>ROUND(E123*J123,2)</f>
        <v>0</v>
      </c>
      <c r="L123" s="234">
        <v>21</v>
      </c>
      <c r="M123" s="234">
        <f>G123*(1+L123/100)</f>
        <v>0</v>
      </c>
      <c r="N123" s="234">
        <v>0.15673999999999999</v>
      </c>
      <c r="O123" s="234">
        <f>ROUND(E123*N123,2)</f>
        <v>5.49</v>
      </c>
      <c r="P123" s="234">
        <v>0</v>
      </c>
      <c r="Q123" s="234">
        <f>ROUND(E123*P123,2)</f>
        <v>0</v>
      </c>
      <c r="R123" s="234" t="s">
        <v>231</v>
      </c>
      <c r="S123" s="234" t="s">
        <v>187</v>
      </c>
      <c r="T123" s="235" t="s">
        <v>203</v>
      </c>
      <c r="U123" s="221">
        <v>0.29548000000000002</v>
      </c>
      <c r="V123" s="221">
        <f>ROUND(E123*U123,2)</f>
        <v>10.34</v>
      </c>
      <c r="W123" s="221"/>
      <c r="X123" s="221" t="s">
        <v>204</v>
      </c>
      <c r="Y123" s="212"/>
      <c r="Z123" s="212"/>
      <c r="AA123" s="212"/>
      <c r="AB123" s="212"/>
      <c r="AC123" s="212"/>
      <c r="AD123" s="212"/>
      <c r="AE123" s="212"/>
      <c r="AF123" s="212"/>
      <c r="AG123" s="212" t="s">
        <v>205</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19"/>
      <c r="B124" s="220"/>
      <c r="C124" s="249" t="s">
        <v>364</v>
      </c>
      <c r="D124" s="247"/>
      <c r="E124" s="247"/>
      <c r="F124" s="247"/>
      <c r="G124" s="247"/>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207</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19"/>
      <c r="B125" s="220"/>
      <c r="C125" s="251" t="s">
        <v>357</v>
      </c>
      <c r="D125" s="248"/>
      <c r="E125" s="248"/>
      <c r="F125" s="248"/>
      <c r="G125" s="248"/>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192</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19"/>
      <c r="B126" s="220"/>
      <c r="C126" s="250" t="s">
        <v>593</v>
      </c>
      <c r="D126" s="245"/>
      <c r="E126" s="246">
        <v>35</v>
      </c>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209</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0.399999999999999" outlineLevel="1" x14ac:dyDescent="0.25">
      <c r="A127" s="229">
        <v>39</v>
      </c>
      <c r="B127" s="230" t="s">
        <v>366</v>
      </c>
      <c r="C127" s="240" t="s">
        <v>367</v>
      </c>
      <c r="D127" s="231" t="s">
        <v>256</v>
      </c>
      <c r="E127" s="232">
        <v>35.35</v>
      </c>
      <c r="F127" s="233"/>
      <c r="G127" s="234">
        <f>ROUND(E127*F127,2)</f>
        <v>0</v>
      </c>
      <c r="H127" s="233"/>
      <c r="I127" s="234">
        <f>ROUND(E127*H127,2)</f>
        <v>0</v>
      </c>
      <c r="J127" s="233"/>
      <c r="K127" s="234">
        <f>ROUND(E127*J127,2)</f>
        <v>0</v>
      </c>
      <c r="L127" s="234">
        <v>21</v>
      </c>
      <c r="M127" s="234">
        <f>G127*(1+L127/100)</f>
        <v>0</v>
      </c>
      <c r="N127" s="234">
        <v>0.125</v>
      </c>
      <c r="O127" s="234">
        <f>ROUND(E127*N127,2)</f>
        <v>4.42</v>
      </c>
      <c r="P127" s="234">
        <v>0</v>
      </c>
      <c r="Q127" s="234">
        <f>ROUND(E127*P127,2)</f>
        <v>0</v>
      </c>
      <c r="R127" s="234" t="s">
        <v>302</v>
      </c>
      <c r="S127" s="234" t="s">
        <v>187</v>
      </c>
      <c r="T127" s="235" t="s">
        <v>203</v>
      </c>
      <c r="U127" s="221">
        <v>0</v>
      </c>
      <c r="V127" s="221">
        <f>ROUND(E127*U127,2)</f>
        <v>0</v>
      </c>
      <c r="W127" s="221"/>
      <c r="X127" s="221" t="s">
        <v>303</v>
      </c>
      <c r="Y127" s="212"/>
      <c r="Z127" s="212"/>
      <c r="AA127" s="212"/>
      <c r="AB127" s="212"/>
      <c r="AC127" s="212"/>
      <c r="AD127" s="212"/>
      <c r="AE127" s="212"/>
      <c r="AF127" s="212"/>
      <c r="AG127" s="212" t="s">
        <v>304</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19"/>
      <c r="B128" s="220"/>
      <c r="C128" s="250" t="s">
        <v>594</v>
      </c>
      <c r="D128" s="245"/>
      <c r="E128" s="246">
        <v>35.35</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209</v>
      </c>
      <c r="AH128" s="212">
        <v>5</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ht="20.399999999999999" outlineLevel="1" x14ac:dyDescent="0.25">
      <c r="A129" s="229">
        <v>40</v>
      </c>
      <c r="B129" s="230" t="s">
        <v>369</v>
      </c>
      <c r="C129" s="240" t="s">
        <v>370</v>
      </c>
      <c r="D129" s="231" t="s">
        <v>256</v>
      </c>
      <c r="E129" s="232">
        <v>227</v>
      </c>
      <c r="F129" s="233"/>
      <c r="G129" s="234">
        <f>ROUND(E129*F129,2)</f>
        <v>0</v>
      </c>
      <c r="H129" s="233"/>
      <c r="I129" s="234">
        <f>ROUND(E129*H129,2)</f>
        <v>0</v>
      </c>
      <c r="J129" s="233"/>
      <c r="K129" s="234">
        <f>ROUND(E129*J129,2)</f>
        <v>0</v>
      </c>
      <c r="L129" s="234">
        <v>21</v>
      </c>
      <c r="M129" s="234">
        <f>G129*(1+L129/100)</f>
        <v>0</v>
      </c>
      <c r="N129" s="234">
        <v>0.188</v>
      </c>
      <c r="O129" s="234">
        <f>ROUND(E129*N129,2)</f>
        <v>42.68</v>
      </c>
      <c r="P129" s="234">
        <v>0</v>
      </c>
      <c r="Q129" s="234">
        <f>ROUND(E129*P129,2)</f>
        <v>0</v>
      </c>
      <c r="R129" s="234" t="s">
        <v>231</v>
      </c>
      <c r="S129" s="234" t="s">
        <v>187</v>
      </c>
      <c r="T129" s="235" t="s">
        <v>203</v>
      </c>
      <c r="U129" s="221">
        <v>0.27200000000000002</v>
      </c>
      <c r="V129" s="221">
        <f>ROUND(E129*U129,2)</f>
        <v>61.74</v>
      </c>
      <c r="W129" s="221"/>
      <c r="X129" s="221" t="s">
        <v>204</v>
      </c>
      <c r="Y129" s="212"/>
      <c r="Z129" s="212"/>
      <c r="AA129" s="212"/>
      <c r="AB129" s="212"/>
      <c r="AC129" s="212"/>
      <c r="AD129" s="212"/>
      <c r="AE129" s="212"/>
      <c r="AF129" s="212"/>
      <c r="AG129" s="212" t="s">
        <v>205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19"/>
      <c r="B130" s="220"/>
      <c r="C130" s="249" t="s">
        <v>371</v>
      </c>
      <c r="D130" s="247"/>
      <c r="E130" s="247"/>
      <c r="F130" s="247"/>
      <c r="G130" s="247"/>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207</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19"/>
      <c r="B131" s="220"/>
      <c r="C131" s="251" t="s">
        <v>357</v>
      </c>
      <c r="D131" s="248"/>
      <c r="E131" s="248"/>
      <c r="F131" s="248"/>
      <c r="G131" s="248"/>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192</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19"/>
      <c r="B132" s="220"/>
      <c r="C132" s="250" t="s">
        <v>595</v>
      </c>
      <c r="D132" s="245"/>
      <c r="E132" s="246">
        <v>227</v>
      </c>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209</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29">
        <v>41</v>
      </c>
      <c r="B133" s="230" t="s">
        <v>373</v>
      </c>
      <c r="C133" s="240" t="s">
        <v>374</v>
      </c>
      <c r="D133" s="231" t="s">
        <v>323</v>
      </c>
      <c r="E133" s="232">
        <v>229.27</v>
      </c>
      <c r="F133" s="233"/>
      <c r="G133" s="234">
        <f>ROUND(E133*F133,2)</f>
        <v>0</v>
      </c>
      <c r="H133" s="233"/>
      <c r="I133" s="234">
        <f>ROUND(E133*H133,2)</f>
        <v>0</v>
      </c>
      <c r="J133" s="233"/>
      <c r="K133" s="234">
        <f>ROUND(E133*J133,2)</f>
        <v>0</v>
      </c>
      <c r="L133" s="234">
        <v>21</v>
      </c>
      <c r="M133" s="234">
        <f>G133*(1+L133/100)</f>
        <v>0</v>
      </c>
      <c r="N133" s="234">
        <v>8.1000000000000003E-2</v>
      </c>
      <c r="O133" s="234">
        <f>ROUND(E133*N133,2)</f>
        <v>18.57</v>
      </c>
      <c r="P133" s="234">
        <v>0</v>
      </c>
      <c r="Q133" s="234">
        <f>ROUND(E133*P133,2)</f>
        <v>0</v>
      </c>
      <c r="R133" s="234" t="s">
        <v>302</v>
      </c>
      <c r="S133" s="234" t="s">
        <v>187</v>
      </c>
      <c r="T133" s="235" t="s">
        <v>203</v>
      </c>
      <c r="U133" s="221">
        <v>0</v>
      </c>
      <c r="V133" s="221">
        <f>ROUND(E133*U133,2)</f>
        <v>0</v>
      </c>
      <c r="W133" s="221"/>
      <c r="X133" s="221" t="s">
        <v>303</v>
      </c>
      <c r="Y133" s="212"/>
      <c r="Z133" s="212"/>
      <c r="AA133" s="212"/>
      <c r="AB133" s="212"/>
      <c r="AC133" s="212"/>
      <c r="AD133" s="212"/>
      <c r="AE133" s="212"/>
      <c r="AF133" s="212"/>
      <c r="AG133" s="212" t="s">
        <v>304</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19"/>
      <c r="B134" s="220"/>
      <c r="C134" s="250" t="s">
        <v>596</v>
      </c>
      <c r="D134" s="245"/>
      <c r="E134" s="246">
        <v>229.27</v>
      </c>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209</v>
      </c>
      <c r="AH134" s="212">
        <v>5</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29">
        <v>42</v>
      </c>
      <c r="B135" s="230" t="s">
        <v>376</v>
      </c>
      <c r="C135" s="240" t="s">
        <v>377</v>
      </c>
      <c r="D135" s="231" t="s">
        <v>201</v>
      </c>
      <c r="E135" s="232">
        <v>13.79</v>
      </c>
      <c r="F135" s="233"/>
      <c r="G135" s="234">
        <f>ROUND(E135*F135,2)</f>
        <v>0</v>
      </c>
      <c r="H135" s="233"/>
      <c r="I135" s="234">
        <f>ROUND(E135*H135,2)</f>
        <v>0</v>
      </c>
      <c r="J135" s="233"/>
      <c r="K135" s="234">
        <f>ROUND(E135*J135,2)</f>
        <v>0</v>
      </c>
      <c r="L135" s="234">
        <v>21</v>
      </c>
      <c r="M135" s="234">
        <f>G135*(1+L135/100)</f>
        <v>0</v>
      </c>
      <c r="N135" s="234">
        <v>2.5249999999999999</v>
      </c>
      <c r="O135" s="234">
        <f>ROUND(E135*N135,2)</f>
        <v>34.82</v>
      </c>
      <c r="P135" s="234">
        <v>0</v>
      </c>
      <c r="Q135" s="234">
        <f>ROUND(E135*P135,2)</f>
        <v>0</v>
      </c>
      <c r="R135" s="234" t="s">
        <v>231</v>
      </c>
      <c r="S135" s="234" t="s">
        <v>187</v>
      </c>
      <c r="T135" s="235" t="s">
        <v>203</v>
      </c>
      <c r="U135" s="221">
        <v>1.4419999999999999</v>
      </c>
      <c r="V135" s="221">
        <f>ROUND(E135*U135,2)</f>
        <v>19.89</v>
      </c>
      <c r="W135" s="221"/>
      <c r="X135" s="221" t="s">
        <v>204</v>
      </c>
      <c r="Y135" s="212"/>
      <c r="Z135" s="212"/>
      <c r="AA135" s="212"/>
      <c r="AB135" s="212"/>
      <c r="AC135" s="212"/>
      <c r="AD135" s="212"/>
      <c r="AE135" s="212"/>
      <c r="AF135" s="212"/>
      <c r="AG135" s="212" t="s">
        <v>205</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19"/>
      <c r="B136" s="220"/>
      <c r="C136" s="249" t="s">
        <v>378</v>
      </c>
      <c r="D136" s="247"/>
      <c r="E136" s="247"/>
      <c r="F136" s="247"/>
      <c r="G136" s="247"/>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207</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19"/>
      <c r="B137" s="220"/>
      <c r="C137" s="251" t="s">
        <v>357</v>
      </c>
      <c r="D137" s="248"/>
      <c r="E137" s="248"/>
      <c r="F137" s="248"/>
      <c r="G137" s="248"/>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192</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19"/>
      <c r="B138" s="220"/>
      <c r="C138" s="250" t="s">
        <v>597</v>
      </c>
      <c r="D138" s="245"/>
      <c r="E138" s="246">
        <v>13.1</v>
      </c>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209</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19"/>
      <c r="B139" s="220"/>
      <c r="C139" s="250" t="s">
        <v>598</v>
      </c>
      <c r="D139" s="245"/>
      <c r="E139" s="246">
        <v>0.69</v>
      </c>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209</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29">
        <v>43</v>
      </c>
      <c r="B140" s="230" t="s">
        <v>381</v>
      </c>
      <c r="C140" s="240" t="s">
        <v>382</v>
      </c>
      <c r="D140" s="231" t="s">
        <v>256</v>
      </c>
      <c r="E140" s="232">
        <v>262</v>
      </c>
      <c r="F140" s="233"/>
      <c r="G140" s="234">
        <f>ROUND(E140*F140,2)</f>
        <v>0</v>
      </c>
      <c r="H140" s="233"/>
      <c r="I140" s="234">
        <f>ROUND(E140*H140,2)</f>
        <v>0</v>
      </c>
      <c r="J140" s="233"/>
      <c r="K140" s="234">
        <f>ROUND(E140*J140,2)</f>
        <v>0</v>
      </c>
      <c r="L140" s="234">
        <v>21</v>
      </c>
      <c r="M140" s="234">
        <f>G140*(1+L140/100)</f>
        <v>0</v>
      </c>
      <c r="N140" s="234">
        <v>0</v>
      </c>
      <c r="O140" s="234">
        <f>ROUND(E140*N140,2)</f>
        <v>0</v>
      </c>
      <c r="P140" s="234">
        <v>0</v>
      </c>
      <c r="Q140" s="234">
        <f>ROUND(E140*P140,2)</f>
        <v>0</v>
      </c>
      <c r="R140" s="234" t="s">
        <v>231</v>
      </c>
      <c r="S140" s="234" t="s">
        <v>187</v>
      </c>
      <c r="T140" s="235" t="s">
        <v>203</v>
      </c>
      <c r="U140" s="221">
        <v>5.5E-2</v>
      </c>
      <c r="V140" s="221">
        <f>ROUND(E140*U140,2)</f>
        <v>14.41</v>
      </c>
      <c r="W140" s="221"/>
      <c r="X140" s="221" t="s">
        <v>204</v>
      </c>
      <c r="Y140" s="212"/>
      <c r="Z140" s="212"/>
      <c r="AA140" s="212"/>
      <c r="AB140" s="212"/>
      <c r="AC140" s="212"/>
      <c r="AD140" s="212"/>
      <c r="AE140" s="212"/>
      <c r="AF140" s="212"/>
      <c r="AG140" s="212" t="s">
        <v>205</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5">
      <c r="A141" s="219"/>
      <c r="B141" s="220"/>
      <c r="C141" s="249" t="s">
        <v>383</v>
      </c>
      <c r="D141" s="247"/>
      <c r="E141" s="247"/>
      <c r="F141" s="247"/>
      <c r="G141" s="247"/>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207</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19"/>
      <c r="B142" s="220"/>
      <c r="C142" s="250" t="s">
        <v>599</v>
      </c>
      <c r="D142" s="245"/>
      <c r="E142" s="246">
        <v>262</v>
      </c>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209</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29">
        <v>44</v>
      </c>
      <c r="B143" s="230" t="s">
        <v>385</v>
      </c>
      <c r="C143" s="240" t="s">
        <v>386</v>
      </c>
      <c r="D143" s="231" t="s">
        <v>256</v>
      </c>
      <c r="E143" s="232">
        <v>262</v>
      </c>
      <c r="F143" s="233"/>
      <c r="G143" s="234">
        <f>ROUND(E143*F143,2)</f>
        <v>0</v>
      </c>
      <c r="H143" s="233"/>
      <c r="I143" s="234">
        <f>ROUND(E143*H143,2)</f>
        <v>0</v>
      </c>
      <c r="J143" s="233"/>
      <c r="K143" s="234">
        <f>ROUND(E143*J143,2)</f>
        <v>0</v>
      </c>
      <c r="L143" s="234">
        <v>21</v>
      </c>
      <c r="M143" s="234">
        <f>G143*(1+L143/100)</f>
        <v>0</v>
      </c>
      <c r="N143" s="234">
        <v>4.3E-3</v>
      </c>
      <c r="O143" s="234">
        <f>ROUND(E143*N143,2)</f>
        <v>1.1299999999999999</v>
      </c>
      <c r="P143" s="234">
        <v>0</v>
      </c>
      <c r="Q143" s="234">
        <f>ROUND(E143*P143,2)</f>
        <v>0</v>
      </c>
      <c r="R143" s="234" t="s">
        <v>231</v>
      </c>
      <c r="S143" s="234" t="s">
        <v>187</v>
      </c>
      <c r="T143" s="235" t="s">
        <v>203</v>
      </c>
      <c r="U143" s="221">
        <v>0.20799999999999999</v>
      </c>
      <c r="V143" s="221">
        <f>ROUND(E143*U143,2)</f>
        <v>54.5</v>
      </c>
      <c r="W143" s="221"/>
      <c r="X143" s="221" t="s">
        <v>204</v>
      </c>
      <c r="Y143" s="212"/>
      <c r="Z143" s="212"/>
      <c r="AA143" s="212"/>
      <c r="AB143" s="212"/>
      <c r="AC143" s="212"/>
      <c r="AD143" s="212"/>
      <c r="AE143" s="212"/>
      <c r="AF143" s="212"/>
      <c r="AG143" s="212" t="s">
        <v>205</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19"/>
      <c r="B144" s="220"/>
      <c r="C144" s="249" t="s">
        <v>387</v>
      </c>
      <c r="D144" s="247"/>
      <c r="E144" s="247"/>
      <c r="F144" s="247"/>
      <c r="G144" s="247"/>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207</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19"/>
      <c r="B145" s="220"/>
      <c r="C145" s="250" t="s">
        <v>600</v>
      </c>
      <c r="D145" s="245"/>
      <c r="E145" s="246">
        <v>262</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209</v>
      </c>
      <c r="AH145" s="212">
        <v>5</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0.399999999999999" outlineLevel="1" x14ac:dyDescent="0.25">
      <c r="A146" s="229">
        <v>45</v>
      </c>
      <c r="B146" s="230" t="s">
        <v>601</v>
      </c>
      <c r="C146" s="240" t="s">
        <v>602</v>
      </c>
      <c r="D146" s="231" t="s">
        <v>323</v>
      </c>
      <c r="E146" s="232">
        <v>1</v>
      </c>
      <c r="F146" s="233"/>
      <c r="G146" s="234">
        <f>ROUND(E146*F146,2)</f>
        <v>0</v>
      </c>
      <c r="H146" s="233"/>
      <c r="I146" s="234">
        <f>ROUND(E146*H146,2)</f>
        <v>0</v>
      </c>
      <c r="J146" s="233"/>
      <c r="K146" s="234">
        <f>ROUND(E146*J146,2)</f>
        <v>0</v>
      </c>
      <c r="L146" s="234">
        <v>21</v>
      </c>
      <c r="M146" s="234">
        <f>G146*(1+L146/100)</f>
        <v>0</v>
      </c>
      <c r="N146" s="234">
        <v>0.32100000000000001</v>
      </c>
      <c r="O146" s="234">
        <f>ROUND(E146*N146,2)</f>
        <v>0.32</v>
      </c>
      <c r="P146" s="234">
        <v>0</v>
      </c>
      <c r="Q146" s="234">
        <f>ROUND(E146*P146,2)</f>
        <v>0</v>
      </c>
      <c r="R146" s="234" t="s">
        <v>231</v>
      </c>
      <c r="S146" s="234" t="s">
        <v>187</v>
      </c>
      <c r="T146" s="235" t="s">
        <v>203</v>
      </c>
      <c r="U146" s="221">
        <v>0.22345999999999999</v>
      </c>
      <c r="V146" s="221">
        <f>ROUND(E146*U146,2)</f>
        <v>0.22</v>
      </c>
      <c r="W146" s="221"/>
      <c r="X146" s="221" t="s">
        <v>204</v>
      </c>
      <c r="Y146" s="212"/>
      <c r="Z146" s="212"/>
      <c r="AA146" s="212"/>
      <c r="AB146" s="212"/>
      <c r="AC146" s="212"/>
      <c r="AD146" s="212"/>
      <c r="AE146" s="212"/>
      <c r="AF146" s="212"/>
      <c r="AG146" s="212" t="s">
        <v>205</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19"/>
      <c r="B147" s="220"/>
      <c r="C147" s="249" t="s">
        <v>603</v>
      </c>
      <c r="D147" s="247"/>
      <c r="E147" s="247"/>
      <c r="F147" s="247"/>
      <c r="G147" s="247"/>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207</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19"/>
      <c r="B148" s="220"/>
      <c r="C148" s="250" t="s">
        <v>604</v>
      </c>
      <c r="D148" s="245"/>
      <c r="E148" s="246">
        <v>1</v>
      </c>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209</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0.399999999999999" outlineLevel="1" x14ac:dyDescent="0.25">
      <c r="A149" s="229">
        <v>46</v>
      </c>
      <c r="B149" s="230" t="s">
        <v>605</v>
      </c>
      <c r="C149" s="240" t="s">
        <v>606</v>
      </c>
      <c r="D149" s="231" t="s">
        <v>323</v>
      </c>
      <c r="E149" s="232">
        <v>1</v>
      </c>
      <c r="F149" s="233"/>
      <c r="G149" s="234">
        <f>ROUND(E149*F149,2)</f>
        <v>0</v>
      </c>
      <c r="H149" s="233"/>
      <c r="I149" s="234">
        <f>ROUND(E149*H149,2)</f>
        <v>0</v>
      </c>
      <c r="J149" s="233"/>
      <c r="K149" s="234">
        <f>ROUND(E149*J149,2)</f>
        <v>0</v>
      </c>
      <c r="L149" s="234">
        <v>21</v>
      </c>
      <c r="M149" s="234">
        <f>G149*(1+L149/100)</f>
        <v>0</v>
      </c>
      <c r="N149" s="234">
        <v>0.11600000000000001</v>
      </c>
      <c r="O149" s="234">
        <f>ROUND(E149*N149,2)</f>
        <v>0.12</v>
      </c>
      <c r="P149" s="234">
        <v>0</v>
      </c>
      <c r="Q149" s="234">
        <f>ROUND(E149*P149,2)</f>
        <v>0</v>
      </c>
      <c r="R149" s="234" t="s">
        <v>231</v>
      </c>
      <c r="S149" s="234" t="s">
        <v>187</v>
      </c>
      <c r="T149" s="235" t="s">
        <v>203</v>
      </c>
      <c r="U149" s="221">
        <v>0.22345999999999999</v>
      </c>
      <c r="V149" s="221">
        <f>ROUND(E149*U149,2)</f>
        <v>0.22</v>
      </c>
      <c r="W149" s="221"/>
      <c r="X149" s="221" t="s">
        <v>204</v>
      </c>
      <c r="Y149" s="212"/>
      <c r="Z149" s="212"/>
      <c r="AA149" s="212"/>
      <c r="AB149" s="212"/>
      <c r="AC149" s="212"/>
      <c r="AD149" s="212"/>
      <c r="AE149" s="212"/>
      <c r="AF149" s="212"/>
      <c r="AG149" s="212" t="s">
        <v>205</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19"/>
      <c r="B150" s="220"/>
      <c r="C150" s="249" t="s">
        <v>603</v>
      </c>
      <c r="D150" s="247"/>
      <c r="E150" s="247"/>
      <c r="F150" s="247"/>
      <c r="G150" s="247"/>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207</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19"/>
      <c r="B151" s="220"/>
      <c r="C151" s="250" t="s">
        <v>604</v>
      </c>
      <c r="D151" s="245"/>
      <c r="E151" s="246">
        <v>1</v>
      </c>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209</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0.399999999999999" outlineLevel="1" x14ac:dyDescent="0.25">
      <c r="A152" s="229">
        <v>47</v>
      </c>
      <c r="B152" s="230" t="s">
        <v>607</v>
      </c>
      <c r="C152" s="240" t="s">
        <v>608</v>
      </c>
      <c r="D152" s="231" t="s">
        <v>256</v>
      </c>
      <c r="E152" s="232">
        <v>24</v>
      </c>
      <c r="F152" s="233"/>
      <c r="G152" s="234">
        <f>ROUND(E152*F152,2)</f>
        <v>0</v>
      </c>
      <c r="H152" s="233"/>
      <c r="I152" s="234">
        <f>ROUND(E152*H152,2)</f>
        <v>0</v>
      </c>
      <c r="J152" s="233"/>
      <c r="K152" s="234">
        <f>ROUND(E152*J152,2)</f>
        <v>0</v>
      </c>
      <c r="L152" s="234">
        <v>21</v>
      </c>
      <c r="M152" s="234">
        <f>G152*(1+L152/100)</f>
        <v>0</v>
      </c>
      <c r="N152" s="234">
        <v>0.2555</v>
      </c>
      <c r="O152" s="234">
        <f>ROUND(E152*N152,2)</f>
        <v>6.13</v>
      </c>
      <c r="P152" s="234">
        <v>0</v>
      </c>
      <c r="Q152" s="234">
        <f>ROUND(E152*P152,2)</f>
        <v>0</v>
      </c>
      <c r="R152" s="234" t="s">
        <v>231</v>
      </c>
      <c r="S152" s="234" t="s">
        <v>187</v>
      </c>
      <c r="T152" s="235" t="s">
        <v>203</v>
      </c>
      <c r="U152" s="221">
        <v>0.22345999999999999</v>
      </c>
      <c r="V152" s="221">
        <f>ROUND(E152*U152,2)</f>
        <v>5.36</v>
      </c>
      <c r="W152" s="221"/>
      <c r="X152" s="221" t="s">
        <v>204</v>
      </c>
      <c r="Y152" s="212"/>
      <c r="Z152" s="212"/>
      <c r="AA152" s="212"/>
      <c r="AB152" s="212"/>
      <c r="AC152" s="212"/>
      <c r="AD152" s="212"/>
      <c r="AE152" s="212"/>
      <c r="AF152" s="212"/>
      <c r="AG152" s="212" t="s">
        <v>205</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19"/>
      <c r="B153" s="220"/>
      <c r="C153" s="249" t="s">
        <v>603</v>
      </c>
      <c r="D153" s="247"/>
      <c r="E153" s="247"/>
      <c r="F153" s="247"/>
      <c r="G153" s="247"/>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207</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19"/>
      <c r="B154" s="220"/>
      <c r="C154" s="250" t="s">
        <v>609</v>
      </c>
      <c r="D154" s="245"/>
      <c r="E154" s="246">
        <v>24</v>
      </c>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209</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29">
        <v>48</v>
      </c>
      <c r="B155" s="230" t="s">
        <v>610</v>
      </c>
      <c r="C155" s="240" t="s">
        <v>611</v>
      </c>
      <c r="D155" s="231" t="s">
        <v>256</v>
      </c>
      <c r="E155" s="232">
        <v>96</v>
      </c>
      <c r="F155" s="233"/>
      <c r="G155" s="234">
        <f>ROUND(E155*F155,2)</f>
        <v>0</v>
      </c>
      <c r="H155" s="233"/>
      <c r="I155" s="234">
        <f>ROUND(E155*H155,2)</f>
        <v>0</v>
      </c>
      <c r="J155" s="233"/>
      <c r="K155" s="234">
        <f>ROUND(E155*J155,2)</f>
        <v>0</v>
      </c>
      <c r="L155" s="234">
        <v>21</v>
      </c>
      <c r="M155" s="234">
        <f>G155*(1+L155/100)</f>
        <v>0</v>
      </c>
      <c r="N155" s="234">
        <v>0.125</v>
      </c>
      <c r="O155" s="234">
        <f>ROUND(E155*N155,2)</f>
        <v>12</v>
      </c>
      <c r="P155" s="234">
        <v>0</v>
      </c>
      <c r="Q155" s="234">
        <f>ROUND(E155*P155,2)</f>
        <v>0</v>
      </c>
      <c r="R155" s="234"/>
      <c r="S155" s="234" t="s">
        <v>187</v>
      </c>
      <c r="T155" s="235" t="s">
        <v>203</v>
      </c>
      <c r="U155" s="221">
        <v>0.89</v>
      </c>
      <c r="V155" s="221">
        <f>ROUND(E155*U155,2)</f>
        <v>85.44</v>
      </c>
      <c r="W155" s="221"/>
      <c r="X155" s="221" t="s">
        <v>204</v>
      </c>
      <c r="Y155" s="212"/>
      <c r="Z155" s="212"/>
      <c r="AA155" s="212"/>
      <c r="AB155" s="212"/>
      <c r="AC155" s="212"/>
      <c r="AD155" s="212"/>
      <c r="AE155" s="212"/>
      <c r="AF155" s="212"/>
      <c r="AG155" s="212" t="s">
        <v>205</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19"/>
      <c r="B156" s="220"/>
      <c r="C156" s="250" t="s">
        <v>612</v>
      </c>
      <c r="D156" s="245"/>
      <c r="E156" s="246">
        <v>96</v>
      </c>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209</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ht="20.399999999999999" outlineLevel="1" x14ac:dyDescent="0.25">
      <c r="A157" s="229">
        <v>49</v>
      </c>
      <c r="B157" s="230" t="s">
        <v>613</v>
      </c>
      <c r="C157" s="240" t="s">
        <v>614</v>
      </c>
      <c r="D157" s="231" t="s">
        <v>301</v>
      </c>
      <c r="E157" s="232">
        <v>939.24</v>
      </c>
      <c r="F157" s="233"/>
      <c r="G157" s="234">
        <f>ROUND(E157*F157,2)</f>
        <v>0</v>
      </c>
      <c r="H157" s="233"/>
      <c r="I157" s="234">
        <f>ROUND(E157*H157,2)</f>
        <v>0</v>
      </c>
      <c r="J157" s="233"/>
      <c r="K157" s="234">
        <f>ROUND(E157*J157,2)</f>
        <v>0</v>
      </c>
      <c r="L157" s="234">
        <v>21</v>
      </c>
      <c r="M157" s="234">
        <f>G157*(1+L157/100)</f>
        <v>0</v>
      </c>
      <c r="N157" s="234">
        <v>1E-3</v>
      </c>
      <c r="O157" s="234">
        <f>ROUND(E157*N157,2)</f>
        <v>0.94</v>
      </c>
      <c r="P157" s="234">
        <v>0</v>
      </c>
      <c r="Q157" s="234">
        <f>ROUND(E157*P157,2)</f>
        <v>0</v>
      </c>
      <c r="R157" s="234"/>
      <c r="S157" s="234" t="s">
        <v>441</v>
      </c>
      <c r="T157" s="235" t="s">
        <v>188</v>
      </c>
      <c r="U157" s="221">
        <v>0</v>
      </c>
      <c r="V157" s="221">
        <f>ROUND(E157*U157,2)</f>
        <v>0</v>
      </c>
      <c r="W157" s="221"/>
      <c r="X157" s="221" t="s">
        <v>303</v>
      </c>
      <c r="Y157" s="212"/>
      <c r="Z157" s="212"/>
      <c r="AA157" s="212"/>
      <c r="AB157" s="212"/>
      <c r="AC157" s="212"/>
      <c r="AD157" s="212"/>
      <c r="AE157" s="212"/>
      <c r="AF157" s="212"/>
      <c r="AG157" s="212" t="s">
        <v>304</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19"/>
      <c r="B158" s="220"/>
      <c r="C158" s="241" t="s">
        <v>615</v>
      </c>
      <c r="D158" s="236"/>
      <c r="E158" s="236"/>
      <c r="F158" s="236"/>
      <c r="G158" s="236"/>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192</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19"/>
      <c r="B159" s="220"/>
      <c r="C159" s="251" t="s">
        <v>616</v>
      </c>
      <c r="D159" s="248"/>
      <c r="E159" s="248"/>
      <c r="F159" s="248"/>
      <c r="G159" s="248"/>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192</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19"/>
      <c r="B160" s="220"/>
      <c r="C160" s="250" t="s">
        <v>617</v>
      </c>
      <c r="D160" s="245"/>
      <c r="E160" s="246">
        <v>939.24</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209</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29">
        <v>50</v>
      </c>
      <c r="B161" s="230" t="s">
        <v>618</v>
      </c>
      <c r="C161" s="240" t="s">
        <v>619</v>
      </c>
      <c r="D161" s="231" t="s">
        <v>225</v>
      </c>
      <c r="E161" s="232">
        <v>4</v>
      </c>
      <c r="F161" s="233"/>
      <c r="G161" s="234">
        <f>ROUND(E161*F161,2)</f>
        <v>0</v>
      </c>
      <c r="H161" s="233"/>
      <c r="I161" s="234">
        <f>ROUND(E161*H161,2)</f>
        <v>0</v>
      </c>
      <c r="J161" s="233"/>
      <c r="K161" s="234">
        <f>ROUND(E161*J161,2)</f>
        <v>0</v>
      </c>
      <c r="L161" s="234">
        <v>21</v>
      </c>
      <c r="M161" s="234">
        <f>G161*(1+L161/100)</f>
        <v>0</v>
      </c>
      <c r="N161" s="234">
        <v>0</v>
      </c>
      <c r="O161" s="234">
        <f>ROUND(E161*N161,2)</f>
        <v>0</v>
      </c>
      <c r="P161" s="234">
        <v>0</v>
      </c>
      <c r="Q161" s="234">
        <f>ROUND(E161*P161,2)</f>
        <v>0</v>
      </c>
      <c r="R161" s="234"/>
      <c r="S161" s="234" t="s">
        <v>441</v>
      </c>
      <c r="T161" s="235" t="s">
        <v>188</v>
      </c>
      <c r="U161" s="221">
        <v>0</v>
      </c>
      <c r="V161" s="221">
        <f>ROUND(E161*U161,2)</f>
        <v>0</v>
      </c>
      <c r="W161" s="221"/>
      <c r="X161" s="221" t="s">
        <v>204</v>
      </c>
      <c r="Y161" s="212"/>
      <c r="Z161" s="212"/>
      <c r="AA161" s="212"/>
      <c r="AB161" s="212"/>
      <c r="AC161" s="212"/>
      <c r="AD161" s="212"/>
      <c r="AE161" s="212"/>
      <c r="AF161" s="212"/>
      <c r="AG161" s="212" t="s">
        <v>205</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19"/>
      <c r="B162" s="220"/>
      <c r="C162" s="250" t="s">
        <v>620</v>
      </c>
      <c r="D162" s="245"/>
      <c r="E162" s="246">
        <v>4</v>
      </c>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209</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x14ac:dyDescent="0.25">
      <c r="A163" s="223" t="s">
        <v>182</v>
      </c>
      <c r="B163" s="224" t="s">
        <v>142</v>
      </c>
      <c r="C163" s="239" t="s">
        <v>143</v>
      </c>
      <c r="D163" s="225"/>
      <c r="E163" s="226"/>
      <c r="F163" s="227"/>
      <c r="G163" s="227">
        <f>SUMIF(AG164:AG199,"&lt;&gt;NOR",G164:G199)</f>
        <v>0</v>
      </c>
      <c r="H163" s="227"/>
      <c r="I163" s="227">
        <f>SUM(I164:I199)</f>
        <v>0</v>
      </c>
      <c r="J163" s="227"/>
      <c r="K163" s="227">
        <f>SUM(K164:K199)</f>
        <v>0</v>
      </c>
      <c r="L163" s="227"/>
      <c r="M163" s="227">
        <f>SUM(M164:M199)</f>
        <v>0</v>
      </c>
      <c r="N163" s="227"/>
      <c r="O163" s="227">
        <f>SUM(O164:O199)</f>
        <v>1.58</v>
      </c>
      <c r="P163" s="227"/>
      <c r="Q163" s="227">
        <f>SUM(Q164:Q199)</f>
        <v>0.02</v>
      </c>
      <c r="R163" s="227"/>
      <c r="S163" s="227"/>
      <c r="T163" s="228"/>
      <c r="U163" s="222"/>
      <c r="V163" s="222">
        <f>SUM(V164:V199)</f>
        <v>7.76</v>
      </c>
      <c r="W163" s="222"/>
      <c r="X163" s="222"/>
      <c r="AG163" t="s">
        <v>183</v>
      </c>
    </row>
    <row r="164" spans="1:60" outlineLevel="1" x14ac:dyDescent="0.25">
      <c r="A164" s="229">
        <v>51</v>
      </c>
      <c r="B164" s="230" t="s">
        <v>389</v>
      </c>
      <c r="C164" s="240" t="s">
        <v>390</v>
      </c>
      <c r="D164" s="231" t="s">
        <v>323</v>
      </c>
      <c r="E164" s="232">
        <v>5</v>
      </c>
      <c r="F164" s="233"/>
      <c r="G164" s="234">
        <f>ROUND(E164*F164,2)</f>
        <v>0</v>
      </c>
      <c r="H164" s="233"/>
      <c r="I164" s="234">
        <f>ROUND(E164*H164,2)</f>
        <v>0</v>
      </c>
      <c r="J164" s="233"/>
      <c r="K164" s="234">
        <f>ROUND(E164*J164,2)</f>
        <v>0</v>
      </c>
      <c r="L164" s="234">
        <v>21</v>
      </c>
      <c r="M164" s="234">
        <f>G164*(1+L164/100)</f>
        <v>0</v>
      </c>
      <c r="N164" s="234">
        <v>0</v>
      </c>
      <c r="O164" s="234">
        <f>ROUND(E164*N164,2)</f>
        <v>0</v>
      </c>
      <c r="P164" s="234">
        <v>4.0000000000000001E-3</v>
      </c>
      <c r="Q164" s="234">
        <f>ROUND(E164*P164,2)</f>
        <v>0.02</v>
      </c>
      <c r="R164" s="234" t="s">
        <v>231</v>
      </c>
      <c r="S164" s="234" t="s">
        <v>187</v>
      </c>
      <c r="T164" s="235" t="s">
        <v>203</v>
      </c>
      <c r="U164" s="221">
        <v>0.17399999999999999</v>
      </c>
      <c r="V164" s="221">
        <f>ROUND(E164*U164,2)</f>
        <v>0.87</v>
      </c>
      <c r="W164" s="221"/>
      <c r="X164" s="221" t="s">
        <v>204</v>
      </c>
      <c r="Y164" s="212"/>
      <c r="Z164" s="212"/>
      <c r="AA164" s="212"/>
      <c r="AB164" s="212"/>
      <c r="AC164" s="212"/>
      <c r="AD164" s="212"/>
      <c r="AE164" s="212"/>
      <c r="AF164" s="212"/>
      <c r="AG164" s="212" t="s">
        <v>205</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19"/>
      <c r="B165" s="220"/>
      <c r="C165" s="249" t="s">
        <v>391</v>
      </c>
      <c r="D165" s="247"/>
      <c r="E165" s="247"/>
      <c r="F165" s="247"/>
      <c r="G165" s="247"/>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207</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5">
      <c r="A166" s="219"/>
      <c r="B166" s="220"/>
      <c r="C166" s="250" t="s">
        <v>621</v>
      </c>
      <c r="D166" s="245"/>
      <c r="E166" s="246">
        <v>3</v>
      </c>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209</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19"/>
      <c r="B167" s="220"/>
      <c r="C167" s="250" t="s">
        <v>622</v>
      </c>
      <c r="D167" s="245"/>
      <c r="E167" s="246">
        <v>2</v>
      </c>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209</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29">
        <v>52</v>
      </c>
      <c r="B168" s="230" t="s">
        <v>394</v>
      </c>
      <c r="C168" s="240" t="s">
        <v>395</v>
      </c>
      <c r="D168" s="231" t="s">
        <v>323</v>
      </c>
      <c r="E168" s="232">
        <v>3</v>
      </c>
      <c r="F168" s="233"/>
      <c r="G168" s="234">
        <f>ROUND(E168*F168,2)</f>
        <v>0</v>
      </c>
      <c r="H168" s="233"/>
      <c r="I168" s="234">
        <f>ROUND(E168*H168,2)</f>
        <v>0</v>
      </c>
      <c r="J168" s="233"/>
      <c r="K168" s="234">
        <f>ROUND(E168*J168,2)</f>
        <v>0</v>
      </c>
      <c r="L168" s="234">
        <v>21</v>
      </c>
      <c r="M168" s="234">
        <f>G168*(1+L168/100)</f>
        <v>0</v>
      </c>
      <c r="N168" s="234">
        <v>0</v>
      </c>
      <c r="O168" s="234">
        <f>ROUND(E168*N168,2)</f>
        <v>0</v>
      </c>
      <c r="P168" s="234">
        <v>0</v>
      </c>
      <c r="Q168" s="234">
        <f>ROUND(E168*P168,2)</f>
        <v>0</v>
      </c>
      <c r="R168" s="234" t="s">
        <v>231</v>
      </c>
      <c r="S168" s="234" t="s">
        <v>187</v>
      </c>
      <c r="T168" s="235" t="s">
        <v>203</v>
      </c>
      <c r="U168" s="221">
        <v>0.25</v>
      </c>
      <c r="V168" s="221">
        <f>ROUND(E168*U168,2)</f>
        <v>0.75</v>
      </c>
      <c r="W168" s="221"/>
      <c r="X168" s="221" t="s">
        <v>204</v>
      </c>
      <c r="Y168" s="212"/>
      <c r="Z168" s="212"/>
      <c r="AA168" s="212"/>
      <c r="AB168" s="212"/>
      <c r="AC168" s="212"/>
      <c r="AD168" s="212"/>
      <c r="AE168" s="212"/>
      <c r="AF168" s="212"/>
      <c r="AG168" s="212" t="s">
        <v>205</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19"/>
      <c r="B169" s="220"/>
      <c r="C169" s="249" t="s">
        <v>391</v>
      </c>
      <c r="D169" s="247"/>
      <c r="E169" s="247"/>
      <c r="F169" s="247"/>
      <c r="G169" s="247"/>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207</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5">
      <c r="A170" s="219"/>
      <c r="B170" s="220"/>
      <c r="C170" s="250" t="s">
        <v>621</v>
      </c>
      <c r="D170" s="245"/>
      <c r="E170" s="246">
        <v>3</v>
      </c>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209</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29">
        <v>53</v>
      </c>
      <c r="B171" s="230" t="s">
        <v>397</v>
      </c>
      <c r="C171" s="240" t="s">
        <v>398</v>
      </c>
      <c r="D171" s="231" t="s">
        <v>323</v>
      </c>
      <c r="E171" s="232">
        <v>6</v>
      </c>
      <c r="F171" s="233"/>
      <c r="G171" s="234">
        <f>ROUND(E171*F171,2)</f>
        <v>0</v>
      </c>
      <c r="H171" s="233"/>
      <c r="I171" s="234">
        <f>ROUND(E171*H171,2)</f>
        <v>0</v>
      </c>
      <c r="J171" s="233"/>
      <c r="K171" s="234">
        <f>ROUND(E171*J171,2)</f>
        <v>0</v>
      </c>
      <c r="L171" s="234">
        <v>21</v>
      </c>
      <c r="M171" s="234">
        <f>G171*(1+L171/100)</f>
        <v>0</v>
      </c>
      <c r="N171" s="234">
        <v>0.25080000000000002</v>
      </c>
      <c r="O171" s="234">
        <f>ROUND(E171*N171,2)</f>
        <v>1.5</v>
      </c>
      <c r="P171" s="234">
        <v>0</v>
      </c>
      <c r="Q171" s="234">
        <f>ROUND(E171*P171,2)</f>
        <v>0</v>
      </c>
      <c r="R171" s="234" t="s">
        <v>231</v>
      </c>
      <c r="S171" s="234" t="s">
        <v>187</v>
      </c>
      <c r="T171" s="235" t="s">
        <v>203</v>
      </c>
      <c r="U171" s="221">
        <v>0.81799999999999995</v>
      </c>
      <c r="V171" s="221">
        <f>ROUND(E171*U171,2)</f>
        <v>4.91</v>
      </c>
      <c r="W171" s="221"/>
      <c r="X171" s="221" t="s">
        <v>204</v>
      </c>
      <c r="Y171" s="212"/>
      <c r="Z171" s="212"/>
      <c r="AA171" s="212"/>
      <c r="AB171" s="212"/>
      <c r="AC171" s="212"/>
      <c r="AD171" s="212"/>
      <c r="AE171" s="212"/>
      <c r="AF171" s="212"/>
      <c r="AG171" s="212" t="s">
        <v>205</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19"/>
      <c r="B172" s="220"/>
      <c r="C172" s="250" t="s">
        <v>621</v>
      </c>
      <c r="D172" s="245"/>
      <c r="E172" s="246">
        <v>3</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209</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5">
      <c r="A173" s="219"/>
      <c r="B173" s="220"/>
      <c r="C173" s="250" t="s">
        <v>522</v>
      </c>
      <c r="D173" s="245"/>
      <c r="E173" s="246">
        <v>3</v>
      </c>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209</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5">
      <c r="A174" s="229">
        <v>54</v>
      </c>
      <c r="B174" s="230" t="s">
        <v>400</v>
      </c>
      <c r="C174" s="240" t="s">
        <v>401</v>
      </c>
      <c r="D174" s="231" t="s">
        <v>323</v>
      </c>
      <c r="E174" s="232">
        <v>3</v>
      </c>
      <c r="F174" s="233"/>
      <c r="G174" s="234">
        <f>ROUND(E174*F174,2)</f>
        <v>0</v>
      </c>
      <c r="H174" s="233"/>
      <c r="I174" s="234">
        <f>ROUND(E174*H174,2)</f>
        <v>0</v>
      </c>
      <c r="J174" s="233"/>
      <c r="K174" s="234">
        <f>ROUND(E174*J174,2)</f>
        <v>0</v>
      </c>
      <c r="L174" s="234">
        <v>21</v>
      </c>
      <c r="M174" s="234">
        <f>G174*(1+L174/100)</f>
        <v>0</v>
      </c>
      <c r="N174" s="234">
        <v>5.4999999999999997E-3</v>
      </c>
      <c r="O174" s="234">
        <f>ROUND(E174*N174,2)</f>
        <v>0.02</v>
      </c>
      <c r="P174" s="234">
        <v>0</v>
      </c>
      <c r="Q174" s="234">
        <f>ROUND(E174*P174,2)</f>
        <v>0</v>
      </c>
      <c r="R174" s="234" t="s">
        <v>302</v>
      </c>
      <c r="S174" s="234" t="s">
        <v>187</v>
      </c>
      <c r="T174" s="235" t="s">
        <v>203</v>
      </c>
      <c r="U174" s="221">
        <v>0</v>
      </c>
      <c r="V174" s="221">
        <f>ROUND(E174*U174,2)</f>
        <v>0</v>
      </c>
      <c r="W174" s="221"/>
      <c r="X174" s="221" t="s">
        <v>303</v>
      </c>
      <c r="Y174" s="212"/>
      <c r="Z174" s="212"/>
      <c r="AA174" s="212"/>
      <c r="AB174" s="212"/>
      <c r="AC174" s="212"/>
      <c r="AD174" s="212"/>
      <c r="AE174" s="212"/>
      <c r="AF174" s="212"/>
      <c r="AG174" s="212" t="s">
        <v>304</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5">
      <c r="A175" s="219"/>
      <c r="B175" s="220"/>
      <c r="C175" s="250" t="s">
        <v>399</v>
      </c>
      <c r="D175" s="245"/>
      <c r="E175" s="246">
        <v>3</v>
      </c>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209</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5">
      <c r="A176" s="229">
        <v>55</v>
      </c>
      <c r="B176" s="230" t="s">
        <v>402</v>
      </c>
      <c r="C176" s="240" t="s">
        <v>403</v>
      </c>
      <c r="D176" s="231" t="s">
        <v>323</v>
      </c>
      <c r="E176" s="232">
        <v>6</v>
      </c>
      <c r="F176" s="233"/>
      <c r="G176" s="234">
        <f>ROUND(E176*F176,2)</f>
        <v>0</v>
      </c>
      <c r="H176" s="233"/>
      <c r="I176" s="234">
        <f>ROUND(E176*H176,2)</f>
        <v>0</v>
      </c>
      <c r="J176" s="233"/>
      <c r="K176" s="234">
        <f>ROUND(E176*J176,2)</f>
        <v>0</v>
      </c>
      <c r="L176" s="234">
        <v>21</v>
      </c>
      <c r="M176" s="234">
        <f>G176*(1+L176/100)</f>
        <v>0</v>
      </c>
      <c r="N176" s="234">
        <v>0</v>
      </c>
      <c r="O176" s="234">
        <f>ROUND(E176*N176,2)</f>
        <v>0</v>
      </c>
      <c r="P176" s="234">
        <v>0</v>
      </c>
      <c r="Q176" s="234">
        <f>ROUND(E176*P176,2)</f>
        <v>0</v>
      </c>
      <c r="R176" s="234" t="s">
        <v>231</v>
      </c>
      <c r="S176" s="234" t="s">
        <v>187</v>
      </c>
      <c r="T176" s="235" t="s">
        <v>203</v>
      </c>
      <c r="U176" s="221">
        <v>0.2</v>
      </c>
      <c r="V176" s="221">
        <f>ROUND(E176*U176,2)</f>
        <v>1.2</v>
      </c>
      <c r="W176" s="221"/>
      <c r="X176" s="221" t="s">
        <v>204</v>
      </c>
      <c r="Y176" s="212"/>
      <c r="Z176" s="212"/>
      <c r="AA176" s="212"/>
      <c r="AB176" s="212"/>
      <c r="AC176" s="212"/>
      <c r="AD176" s="212"/>
      <c r="AE176" s="212"/>
      <c r="AF176" s="212"/>
      <c r="AG176" s="212" t="s">
        <v>205</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5">
      <c r="A177" s="219"/>
      <c r="B177" s="220"/>
      <c r="C177" s="250" t="s">
        <v>623</v>
      </c>
      <c r="D177" s="245"/>
      <c r="E177" s="246">
        <v>6</v>
      </c>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209</v>
      </c>
      <c r="AH177" s="212">
        <v>5</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0.399999999999999" outlineLevel="1" x14ac:dyDescent="0.25">
      <c r="A178" s="229">
        <v>56</v>
      </c>
      <c r="B178" s="230" t="s">
        <v>405</v>
      </c>
      <c r="C178" s="240" t="s">
        <v>406</v>
      </c>
      <c r="D178" s="231" t="s">
        <v>323</v>
      </c>
      <c r="E178" s="232">
        <v>2</v>
      </c>
      <c r="F178" s="233"/>
      <c r="G178" s="234">
        <f>ROUND(E178*F178,2)</f>
        <v>0</v>
      </c>
      <c r="H178" s="233"/>
      <c r="I178" s="234">
        <f>ROUND(E178*H178,2)</f>
        <v>0</v>
      </c>
      <c r="J178" s="233"/>
      <c r="K178" s="234">
        <f>ROUND(E178*J178,2)</f>
        <v>0</v>
      </c>
      <c r="L178" s="234">
        <v>21</v>
      </c>
      <c r="M178" s="234">
        <f>G178*(1+L178/100)</f>
        <v>0</v>
      </c>
      <c r="N178" s="234">
        <v>5.1000000000000004E-3</v>
      </c>
      <c r="O178" s="234">
        <f>ROUND(E178*N178,2)</f>
        <v>0.01</v>
      </c>
      <c r="P178" s="234">
        <v>0</v>
      </c>
      <c r="Q178" s="234">
        <f>ROUND(E178*P178,2)</f>
        <v>0</v>
      </c>
      <c r="R178" s="234" t="s">
        <v>302</v>
      </c>
      <c r="S178" s="234" t="s">
        <v>187</v>
      </c>
      <c r="T178" s="235" t="s">
        <v>203</v>
      </c>
      <c r="U178" s="221">
        <v>0</v>
      </c>
      <c r="V178" s="221">
        <f>ROUND(E178*U178,2)</f>
        <v>0</v>
      </c>
      <c r="W178" s="221"/>
      <c r="X178" s="221" t="s">
        <v>303</v>
      </c>
      <c r="Y178" s="212"/>
      <c r="Z178" s="212"/>
      <c r="AA178" s="212"/>
      <c r="AB178" s="212"/>
      <c r="AC178" s="212"/>
      <c r="AD178" s="212"/>
      <c r="AE178" s="212"/>
      <c r="AF178" s="212"/>
      <c r="AG178" s="212" t="s">
        <v>304</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5">
      <c r="A179" s="219"/>
      <c r="B179" s="220"/>
      <c r="C179" s="250" t="s">
        <v>407</v>
      </c>
      <c r="D179" s="245"/>
      <c r="E179" s="246">
        <v>2</v>
      </c>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209</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0.399999999999999" outlineLevel="1" x14ac:dyDescent="0.25">
      <c r="A180" s="229">
        <v>57</v>
      </c>
      <c r="B180" s="230" t="s">
        <v>408</v>
      </c>
      <c r="C180" s="240" t="s">
        <v>409</v>
      </c>
      <c r="D180" s="231" t="s">
        <v>323</v>
      </c>
      <c r="E180" s="232">
        <v>3</v>
      </c>
      <c r="F180" s="233"/>
      <c r="G180" s="234">
        <f>ROUND(E180*F180,2)</f>
        <v>0</v>
      </c>
      <c r="H180" s="233"/>
      <c r="I180" s="234">
        <f>ROUND(E180*H180,2)</f>
        <v>0</v>
      </c>
      <c r="J180" s="233"/>
      <c r="K180" s="234">
        <f>ROUND(E180*J180,2)</f>
        <v>0</v>
      </c>
      <c r="L180" s="234">
        <v>21</v>
      </c>
      <c r="M180" s="234">
        <f>G180*(1+L180/100)</f>
        <v>0</v>
      </c>
      <c r="N180" s="234">
        <v>1.5100000000000001E-2</v>
      </c>
      <c r="O180" s="234">
        <f>ROUND(E180*N180,2)</f>
        <v>0.05</v>
      </c>
      <c r="P180" s="234">
        <v>0</v>
      </c>
      <c r="Q180" s="234">
        <f>ROUND(E180*P180,2)</f>
        <v>0</v>
      </c>
      <c r="R180" s="234" t="s">
        <v>302</v>
      </c>
      <c r="S180" s="234" t="s">
        <v>187</v>
      </c>
      <c r="T180" s="235" t="s">
        <v>203</v>
      </c>
      <c r="U180" s="221">
        <v>0</v>
      </c>
      <c r="V180" s="221">
        <f>ROUND(E180*U180,2)</f>
        <v>0</v>
      </c>
      <c r="W180" s="221"/>
      <c r="X180" s="221" t="s">
        <v>303</v>
      </c>
      <c r="Y180" s="212"/>
      <c r="Z180" s="212"/>
      <c r="AA180" s="212"/>
      <c r="AB180" s="212"/>
      <c r="AC180" s="212"/>
      <c r="AD180" s="212"/>
      <c r="AE180" s="212"/>
      <c r="AF180" s="212"/>
      <c r="AG180" s="212" t="s">
        <v>304</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5">
      <c r="A181" s="219"/>
      <c r="B181" s="220"/>
      <c r="C181" s="250" t="s">
        <v>624</v>
      </c>
      <c r="D181" s="245"/>
      <c r="E181" s="246">
        <v>2</v>
      </c>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209</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19"/>
      <c r="B182" s="220"/>
      <c r="C182" s="250" t="s">
        <v>524</v>
      </c>
      <c r="D182" s="245"/>
      <c r="E182" s="246">
        <v>1</v>
      </c>
      <c r="F182" s="221"/>
      <c r="G182" s="22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209</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29">
        <v>58</v>
      </c>
      <c r="B183" s="230" t="s">
        <v>411</v>
      </c>
      <c r="C183" s="240" t="s">
        <v>412</v>
      </c>
      <c r="D183" s="231" t="s">
        <v>221</v>
      </c>
      <c r="E183" s="232">
        <v>0.02</v>
      </c>
      <c r="F183" s="233"/>
      <c r="G183" s="234">
        <f>ROUND(E183*F183,2)</f>
        <v>0</v>
      </c>
      <c r="H183" s="233"/>
      <c r="I183" s="234">
        <f>ROUND(E183*H183,2)</f>
        <v>0</v>
      </c>
      <c r="J183" s="233"/>
      <c r="K183" s="234">
        <f>ROUND(E183*J183,2)</f>
        <v>0</v>
      </c>
      <c r="L183" s="234">
        <v>21</v>
      </c>
      <c r="M183" s="234">
        <f>G183*(1+L183/100)</f>
        <v>0</v>
      </c>
      <c r="N183" s="234">
        <v>0</v>
      </c>
      <c r="O183" s="234">
        <f>ROUND(E183*N183,2)</f>
        <v>0</v>
      </c>
      <c r="P183" s="234">
        <v>0</v>
      </c>
      <c r="Q183" s="234">
        <f>ROUND(E183*P183,2)</f>
        <v>0</v>
      </c>
      <c r="R183" s="234" t="s">
        <v>249</v>
      </c>
      <c r="S183" s="234" t="s">
        <v>187</v>
      </c>
      <c r="T183" s="235" t="s">
        <v>203</v>
      </c>
      <c r="U183" s="221">
        <v>0.49</v>
      </c>
      <c r="V183" s="221">
        <f>ROUND(E183*U183,2)</f>
        <v>0.01</v>
      </c>
      <c r="W183" s="221"/>
      <c r="X183" s="221" t="s">
        <v>239</v>
      </c>
      <c r="Y183" s="212"/>
      <c r="Z183" s="212"/>
      <c r="AA183" s="212"/>
      <c r="AB183" s="212"/>
      <c r="AC183" s="212"/>
      <c r="AD183" s="212"/>
      <c r="AE183" s="212"/>
      <c r="AF183" s="212"/>
      <c r="AG183" s="212" t="s">
        <v>240</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5">
      <c r="A184" s="219"/>
      <c r="B184" s="220"/>
      <c r="C184" s="241" t="s">
        <v>413</v>
      </c>
      <c r="D184" s="236"/>
      <c r="E184" s="236"/>
      <c r="F184" s="236"/>
      <c r="G184" s="236"/>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192</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5">
      <c r="A185" s="219"/>
      <c r="B185" s="220"/>
      <c r="C185" s="250" t="s">
        <v>241</v>
      </c>
      <c r="D185" s="245"/>
      <c r="E185" s="246"/>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209</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19"/>
      <c r="B186" s="220"/>
      <c r="C186" s="250" t="s">
        <v>625</v>
      </c>
      <c r="D186" s="245"/>
      <c r="E186" s="246"/>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209</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5">
      <c r="A187" s="219"/>
      <c r="B187" s="220"/>
      <c r="C187" s="250" t="s">
        <v>626</v>
      </c>
      <c r="D187" s="245"/>
      <c r="E187" s="246">
        <v>0.02</v>
      </c>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209</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5">
      <c r="A188" s="229">
        <v>59</v>
      </c>
      <c r="B188" s="230" t="s">
        <v>416</v>
      </c>
      <c r="C188" s="240" t="s">
        <v>417</v>
      </c>
      <c r="D188" s="231" t="s">
        <v>221</v>
      </c>
      <c r="E188" s="232">
        <v>0.18</v>
      </c>
      <c r="F188" s="233"/>
      <c r="G188" s="234">
        <f>ROUND(E188*F188,2)</f>
        <v>0</v>
      </c>
      <c r="H188" s="233"/>
      <c r="I188" s="234">
        <f>ROUND(E188*H188,2)</f>
        <v>0</v>
      </c>
      <c r="J188" s="233"/>
      <c r="K188" s="234">
        <f>ROUND(E188*J188,2)</f>
        <v>0</v>
      </c>
      <c r="L188" s="234">
        <v>21</v>
      </c>
      <c r="M188" s="234">
        <f>G188*(1+L188/100)</f>
        <v>0</v>
      </c>
      <c r="N188" s="234">
        <v>0</v>
      </c>
      <c r="O188" s="234">
        <f>ROUND(E188*N188,2)</f>
        <v>0</v>
      </c>
      <c r="P188" s="234">
        <v>0</v>
      </c>
      <c r="Q188" s="234">
        <f>ROUND(E188*P188,2)</f>
        <v>0</v>
      </c>
      <c r="R188" s="234" t="s">
        <v>249</v>
      </c>
      <c r="S188" s="234" t="s">
        <v>187</v>
      </c>
      <c r="T188" s="235" t="s">
        <v>203</v>
      </c>
      <c r="U188" s="221">
        <v>0</v>
      </c>
      <c r="V188" s="221">
        <f>ROUND(E188*U188,2)</f>
        <v>0</v>
      </c>
      <c r="W188" s="221"/>
      <c r="X188" s="221" t="s">
        <v>239</v>
      </c>
      <c r="Y188" s="212"/>
      <c r="Z188" s="212"/>
      <c r="AA188" s="212"/>
      <c r="AB188" s="212"/>
      <c r="AC188" s="212"/>
      <c r="AD188" s="212"/>
      <c r="AE188" s="212"/>
      <c r="AF188" s="212"/>
      <c r="AG188" s="212" t="s">
        <v>240</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5">
      <c r="A189" s="219"/>
      <c r="B189" s="220"/>
      <c r="C189" s="250" t="s">
        <v>241</v>
      </c>
      <c r="D189" s="245"/>
      <c r="E189" s="246"/>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209</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5">
      <c r="A190" s="219"/>
      <c r="B190" s="220"/>
      <c r="C190" s="250" t="s">
        <v>625</v>
      </c>
      <c r="D190" s="245"/>
      <c r="E190" s="246"/>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209</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5">
      <c r="A191" s="219"/>
      <c r="B191" s="220"/>
      <c r="C191" s="250" t="s">
        <v>627</v>
      </c>
      <c r="D191" s="245"/>
      <c r="E191" s="246">
        <v>0.18</v>
      </c>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209</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5">
      <c r="A192" s="229">
        <v>60</v>
      </c>
      <c r="B192" s="230" t="s">
        <v>419</v>
      </c>
      <c r="C192" s="240" t="s">
        <v>420</v>
      </c>
      <c r="D192" s="231" t="s">
        <v>221</v>
      </c>
      <c r="E192" s="232">
        <v>0.02</v>
      </c>
      <c r="F192" s="233"/>
      <c r="G192" s="234">
        <f>ROUND(E192*F192,2)</f>
        <v>0</v>
      </c>
      <c r="H192" s="233"/>
      <c r="I192" s="234">
        <f>ROUND(E192*H192,2)</f>
        <v>0</v>
      </c>
      <c r="J192" s="233"/>
      <c r="K192" s="234">
        <f>ROUND(E192*J192,2)</f>
        <v>0</v>
      </c>
      <c r="L192" s="234">
        <v>21</v>
      </c>
      <c r="M192" s="234">
        <f>G192*(1+L192/100)</f>
        <v>0</v>
      </c>
      <c r="N192" s="234">
        <v>0</v>
      </c>
      <c r="O192" s="234">
        <f>ROUND(E192*N192,2)</f>
        <v>0</v>
      </c>
      <c r="P192" s="234">
        <v>0</v>
      </c>
      <c r="Q192" s="234">
        <f>ROUND(E192*P192,2)</f>
        <v>0</v>
      </c>
      <c r="R192" s="234" t="s">
        <v>249</v>
      </c>
      <c r="S192" s="234" t="s">
        <v>187</v>
      </c>
      <c r="T192" s="235" t="s">
        <v>203</v>
      </c>
      <c r="U192" s="221">
        <v>0.94199999999999995</v>
      </c>
      <c r="V192" s="221">
        <f>ROUND(E192*U192,2)</f>
        <v>0.02</v>
      </c>
      <c r="W192" s="221"/>
      <c r="X192" s="221" t="s">
        <v>239</v>
      </c>
      <c r="Y192" s="212"/>
      <c r="Z192" s="212"/>
      <c r="AA192" s="212"/>
      <c r="AB192" s="212"/>
      <c r="AC192" s="212"/>
      <c r="AD192" s="212"/>
      <c r="AE192" s="212"/>
      <c r="AF192" s="212"/>
      <c r="AG192" s="212" t="s">
        <v>240</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5">
      <c r="A193" s="219"/>
      <c r="B193" s="220"/>
      <c r="C193" s="250" t="s">
        <v>241</v>
      </c>
      <c r="D193" s="245"/>
      <c r="E193" s="246"/>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209</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5">
      <c r="A194" s="219"/>
      <c r="B194" s="220"/>
      <c r="C194" s="250" t="s">
        <v>625</v>
      </c>
      <c r="D194" s="245"/>
      <c r="E194" s="246"/>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209</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5">
      <c r="A195" s="219"/>
      <c r="B195" s="220"/>
      <c r="C195" s="250" t="s">
        <v>626</v>
      </c>
      <c r="D195" s="245"/>
      <c r="E195" s="246">
        <v>0.02</v>
      </c>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209</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5">
      <c r="A196" s="229">
        <v>61</v>
      </c>
      <c r="B196" s="230" t="s">
        <v>272</v>
      </c>
      <c r="C196" s="240" t="s">
        <v>273</v>
      </c>
      <c r="D196" s="231" t="s">
        <v>221</v>
      </c>
      <c r="E196" s="232">
        <v>0.02</v>
      </c>
      <c r="F196" s="233"/>
      <c r="G196" s="234">
        <f>ROUND(E196*F196,2)</f>
        <v>0</v>
      </c>
      <c r="H196" s="233"/>
      <c r="I196" s="234">
        <f>ROUND(E196*H196,2)</f>
        <v>0</v>
      </c>
      <c r="J196" s="233"/>
      <c r="K196" s="234">
        <f>ROUND(E196*J196,2)</f>
        <v>0</v>
      </c>
      <c r="L196" s="234">
        <v>21</v>
      </c>
      <c r="M196" s="234">
        <f>G196*(1+L196/100)</f>
        <v>0</v>
      </c>
      <c r="N196" s="234">
        <v>0</v>
      </c>
      <c r="O196" s="234">
        <f>ROUND(E196*N196,2)</f>
        <v>0</v>
      </c>
      <c r="P196" s="234">
        <v>0</v>
      </c>
      <c r="Q196" s="234">
        <f>ROUND(E196*P196,2)</f>
        <v>0</v>
      </c>
      <c r="R196" s="234" t="s">
        <v>249</v>
      </c>
      <c r="S196" s="234" t="s">
        <v>187</v>
      </c>
      <c r="T196" s="235" t="s">
        <v>203</v>
      </c>
      <c r="U196" s="221">
        <v>0</v>
      </c>
      <c r="V196" s="221">
        <f>ROUND(E196*U196,2)</f>
        <v>0</v>
      </c>
      <c r="W196" s="221"/>
      <c r="X196" s="221" t="s">
        <v>239</v>
      </c>
      <c r="Y196" s="212"/>
      <c r="Z196" s="212"/>
      <c r="AA196" s="212"/>
      <c r="AB196" s="212"/>
      <c r="AC196" s="212"/>
      <c r="AD196" s="212"/>
      <c r="AE196" s="212"/>
      <c r="AF196" s="212"/>
      <c r="AG196" s="212" t="s">
        <v>240</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5">
      <c r="A197" s="219"/>
      <c r="B197" s="220"/>
      <c r="C197" s="250" t="s">
        <v>241</v>
      </c>
      <c r="D197" s="245"/>
      <c r="E197" s="246"/>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209</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5">
      <c r="A198" s="219"/>
      <c r="B198" s="220"/>
      <c r="C198" s="250" t="s">
        <v>625</v>
      </c>
      <c r="D198" s="245"/>
      <c r="E198" s="246"/>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209</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5">
      <c r="A199" s="219"/>
      <c r="B199" s="220"/>
      <c r="C199" s="250" t="s">
        <v>626</v>
      </c>
      <c r="D199" s="245"/>
      <c r="E199" s="246">
        <v>0.02</v>
      </c>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209</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x14ac:dyDescent="0.25">
      <c r="A200" s="223" t="s">
        <v>182</v>
      </c>
      <c r="B200" s="224" t="s">
        <v>144</v>
      </c>
      <c r="C200" s="239" t="s">
        <v>145</v>
      </c>
      <c r="D200" s="225"/>
      <c r="E200" s="226"/>
      <c r="F200" s="227"/>
      <c r="G200" s="227">
        <f>SUMIF(AG201:AG218,"&lt;&gt;NOR",G201:G218)</f>
        <v>0</v>
      </c>
      <c r="H200" s="227"/>
      <c r="I200" s="227">
        <f>SUM(I201:I218)</f>
        <v>0</v>
      </c>
      <c r="J200" s="227"/>
      <c r="K200" s="227">
        <f>SUM(K201:K218)</f>
        <v>0</v>
      </c>
      <c r="L200" s="227"/>
      <c r="M200" s="227">
        <f>SUM(M201:M218)</f>
        <v>0</v>
      </c>
      <c r="N200" s="227"/>
      <c r="O200" s="227">
        <f>SUM(O201:O218)</f>
        <v>0.28000000000000003</v>
      </c>
      <c r="P200" s="227"/>
      <c r="Q200" s="227">
        <f>SUM(Q201:Q218)</f>
        <v>0</v>
      </c>
      <c r="R200" s="227"/>
      <c r="S200" s="227"/>
      <c r="T200" s="228"/>
      <c r="U200" s="222"/>
      <c r="V200" s="222">
        <f>SUM(V201:V218)</f>
        <v>104.62</v>
      </c>
      <c r="W200" s="222"/>
      <c r="X200" s="222"/>
      <c r="AG200" t="s">
        <v>183</v>
      </c>
    </row>
    <row r="201" spans="1:60" outlineLevel="1" x14ac:dyDescent="0.25">
      <c r="A201" s="229">
        <v>62</v>
      </c>
      <c r="B201" s="230" t="s">
        <v>421</v>
      </c>
      <c r="C201" s="240" t="s">
        <v>422</v>
      </c>
      <c r="D201" s="231" t="s">
        <v>256</v>
      </c>
      <c r="E201" s="232">
        <v>560</v>
      </c>
      <c r="F201" s="233"/>
      <c r="G201" s="234">
        <f>ROUND(E201*F201,2)</f>
        <v>0</v>
      </c>
      <c r="H201" s="233"/>
      <c r="I201" s="234">
        <f>ROUND(E201*H201,2)</f>
        <v>0</v>
      </c>
      <c r="J201" s="233"/>
      <c r="K201" s="234">
        <f>ROUND(E201*J201,2)</f>
        <v>0</v>
      </c>
      <c r="L201" s="234">
        <v>21</v>
      </c>
      <c r="M201" s="234">
        <f>G201*(1+L201/100)</f>
        <v>0</v>
      </c>
      <c r="N201" s="234">
        <v>9.0000000000000006E-5</v>
      </c>
      <c r="O201" s="234">
        <f>ROUND(E201*N201,2)</f>
        <v>0.05</v>
      </c>
      <c r="P201" s="234">
        <v>0</v>
      </c>
      <c r="Q201" s="234">
        <f>ROUND(E201*P201,2)</f>
        <v>0</v>
      </c>
      <c r="R201" s="234" t="s">
        <v>231</v>
      </c>
      <c r="S201" s="234" t="s">
        <v>187</v>
      </c>
      <c r="T201" s="235" t="s">
        <v>203</v>
      </c>
      <c r="U201" s="221">
        <v>2.1999999999999999E-2</v>
      </c>
      <c r="V201" s="221">
        <f>ROUND(E201*U201,2)</f>
        <v>12.32</v>
      </c>
      <c r="W201" s="221"/>
      <c r="X201" s="221" t="s">
        <v>204</v>
      </c>
      <c r="Y201" s="212"/>
      <c r="Z201" s="212"/>
      <c r="AA201" s="212"/>
      <c r="AB201" s="212"/>
      <c r="AC201" s="212"/>
      <c r="AD201" s="212"/>
      <c r="AE201" s="212"/>
      <c r="AF201" s="212"/>
      <c r="AG201" s="212" t="s">
        <v>205</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5">
      <c r="A202" s="219"/>
      <c r="B202" s="220"/>
      <c r="C202" s="250" t="s">
        <v>628</v>
      </c>
      <c r="D202" s="245"/>
      <c r="E202" s="246">
        <v>160</v>
      </c>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209</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5">
      <c r="A203" s="219"/>
      <c r="B203" s="220"/>
      <c r="C203" s="250" t="s">
        <v>629</v>
      </c>
      <c r="D203" s="245"/>
      <c r="E203" s="246">
        <v>400</v>
      </c>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209</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5">
      <c r="A204" s="229">
        <v>63</v>
      </c>
      <c r="B204" s="230" t="s">
        <v>425</v>
      </c>
      <c r="C204" s="240" t="s">
        <v>426</v>
      </c>
      <c r="D204" s="231" t="s">
        <v>256</v>
      </c>
      <c r="E204" s="232">
        <v>500</v>
      </c>
      <c r="F204" s="233"/>
      <c r="G204" s="234">
        <f>ROUND(E204*F204,2)</f>
        <v>0</v>
      </c>
      <c r="H204" s="233"/>
      <c r="I204" s="234">
        <f>ROUND(E204*H204,2)</f>
        <v>0</v>
      </c>
      <c r="J204" s="233"/>
      <c r="K204" s="234">
        <f>ROUND(E204*J204,2)</f>
        <v>0</v>
      </c>
      <c r="L204" s="234">
        <v>21</v>
      </c>
      <c r="M204" s="234">
        <f>G204*(1+L204/100)</f>
        <v>0</v>
      </c>
      <c r="N204" s="234">
        <v>1.8000000000000001E-4</v>
      </c>
      <c r="O204" s="234">
        <f>ROUND(E204*N204,2)</f>
        <v>0.09</v>
      </c>
      <c r="P204" s="234">
        <v>0</v>
      </c>
      <c r="Q204" s="234">
        <f>ROUND(E204*P204,2)</f>
        <v>0</v>
      </c>
      <c r="R204" s="234" t="s">
        <v>231</v>
      </c>
      <c r="S204" s="234" t="s">
        <v>187</v>
      </c>
      <c r="T204" s="235" t="s">
        <v>203</v>
      </c>
      <c r="U204" s="221">
        <v>4.2999999999999997E-2</v>
      </c>
      <c r="V204" s="221">
        <f>ROUND(E204*U204,2)</f>
        <v>21.5</v>
      </c>
      <c r="W204" s="221"/>
      <c r="X204" s="221" t="s">
        <v>204</v>
      </c>
      <c r="Y204" s="212"/>
      <c r="Z204" s="212"/>
      <c r="AA204" s="212"/>
      <c r="AB204" s="212"/>
      <c r="AC204" s="212"/>
      <c r="AD204" s="212"/>
      <c r="AE204" s="212"/>
      <c r="AF204" s="212"/>
      <c r="AG204" s="212" t="s">
        <v>205</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5">
      <c r="A205" s="219"/>
      <c r="B205" s="220"/>
      <c r="C205" s="250" t="s">
        <v>630</v>
      </c>
      <c r="D205" s="245"/>
      <c r="E205" s="246">
        <v>500</v>
      </c>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209</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5">
      <c r="A206" s="229">
        <v>64</v>
      </c>
      <c r="B206" s="230" t="s">
        <v>428</v>
      </c>
      <c r="C206" s="240" t="s">
        <v>429</v>
      </c>
      <c r="D206" s="231" t="s">
        <v>256</v>
      </c>
      <c r="E206" s="232">
        <v>1060</v>
      </c>
      <c r="F206" s="233"/>
      <c r="G206" s="234">
        <f>ROUND(E206*F206,2)</f>
        <v>0</v>
      </c>
      <c r="H206" s="233"/>
      <c r="I206" s="234">
        <f>ROUND(E206*H206,2)</f>
        <v>0</v>
      </c>
      <c r="J206" s="233"/>
      <c r="K206" s="234">
        <f>ROUND(E206*J206,2)</f>
        <v>0</v>
      </c>
      <c r="L206" s="234">
        <v>21</v>
      </c>
      <c r="M206" s="234">
        <f>G206*(1+L206/100)</f>
        <v>0</v>
      </c>
      <c r="N206" s="234">
        <v>0</v>
      </c>
      <c r="O206" s="234">
        <f>ROUND(E206*N206,2)</f>
        <v>0</v>
      </c>
      <c r="P206" s="234">
        <v>0</v>
      </c>
      <c r="Q206" s="234">
        <f>ROUND(E206*P206,2)</f>
        <v>0</v>
      </c>
      <c r="R206" s="234" t="s">
        <v>231</v>
      </c>
      <c r="S206" s="234" t="s">
        <v>187</v>
      </c>
      <c r="T206" s="235" t="s">
        <v>203</v>
      </c>
      <c r="U206" s="221">
        <v>1.2E-2</v>
      </c>
      <c r="V206" s="221">
        <f>ROUND(E206*U206,2)</f>
        <v>12.72</v>
      </c>
      <c r="W206" s="221"/>
      <c r="X206" s="221" t="s">
        <v>204</v>
      </c>
      <c r="Y206" s="212"/>
      <c r="Z206" s="212"/>
      <c r="AA206" s="212"/>
      <c r="AB206" s="212"/>
      <c r="AC206" s="212"/>
      <c r="AD206" s="212"/>
      <c r="AE206" s="212"/>
      <c r="AF206" s="212"/>
      <c r="AG206" s="212" t="s">
        <v>205</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5">
      <c r="A207" s="219"/>
      <c r="B207" s="220"/>
      <c r="C207" s="249" t="s">
        <v>430</v>
      </c>
      <c r="D207" s="247"/>
      <c r="E207" s="247"/>
      <c r="F207" s="247"/>
      <c r="G207" s="247"/>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207</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5">
      <c r="A208" s="219"/>
      <c r="B208" s="220"/>
      <c r="C208" s="250" t="s">
        <v>631</v>
      </c>
      <c r="D208" s="245"/>
      <c r="E208" s="246">
        <v>560</v>
      </c>
      <c r="F208" s="221"/>
      <c r="G208" s="221"/>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209</v>
      </c>
      <c r="AH208" s="212">
        <v>5</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5">
      <c r="A209" s="219"/>
      <c r="B209" s="220"/>
      <c r="C209" s="250" t="s">
        <v>632</v>
      </c>
      <c r="D209" s="245"/>
      <c r="E209" s="246">
        <v>500</v>
      </c>
      <c r="F209" s="221"/>
      <c r="G209" s="221"/>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209</v>
      </c>
      <c r="AH209" s="212">
        <v>5</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ht="20.399999999999999" outlineLevel="1" x14ac:dyDescent="0.25">
      <c r="A210" s="229">
        <v>65</v>
      </c>
      <c r="B210" s="230" t="s">
        <v>433</v>
      </c>
      <c r="C210" s="240" t="s">
        <v>434</v>
      </c>
      <c r="D210" s="231" t="s">
        <v>225</v>
      </c>
      <c r="E210" s="232">
        <v>186.75</v>
      </c>
      <c r="F210" s="233"/>
      <c r="G210" s="234">
        <f>ROUND(E210*F210,2)</f>
        <v>0</v>
      </c>
      <c r="H210" s="233"/>
      <c r="I210" s="234">
        <f>ROUND(E210*H210,2)</f>
        <v>0</v>
      </c>
      <c r="J210" s="233"/>
      <c r="K210" s="234">
        <f>ROUND(E210*J210,2)</f>
        <v>0</v>
      </c>
      <c r="L210" s="234">
        <v>21</v>
      </c>
      <c r="M210" s="234">
        <f>G210*(1+L210/100)</f>
        <v>0</v>
      </c>
      <c r="N210" s="234">
        <v>7.6000000000000004E-4</v>
      </c>
      <c r="O210" s="234">
        <f>ROUND(E210*N210,2)</f>
        <v>0.14000000000000001</v>
      </c>
      <c r="P210" s="234">
        <v>0</v>
      </c>
      <c r="Q210" s="234">
        <f>ROUND(E210*P210,2)</f>
        <v>0</v>
      </c>
      <c r="R210" s="234" t="s">
        <v>231</v>
      </c>
      <c r="S210" s="234" t="s">
        <v>187</v>
      </c>
      <c r="T210" s="235" t="s">
        <v>203</v>
      </c>
      <c r="U210" s="221">
        <v>0.311</v>
      </c>
      <c r="V210" s="221">
        <f>ROUND(E210*U210,2)</f>
        <v>58.08</v>
      </c>
      <c r="W210" s="221"/>
      <c r="X210" s="221" t="s">
        <v>204</v>
      </c>
      <c r="Y210" s="212"/>
      <c r="Z210" s="212"/>
      <c r="AA210" s="212"/>
      <c r="AB210" s="212"/>
      <c r="AC210" s="212"/>
      <c r="AD210" s="212"/>
      <c r="AE210" s="212"/>
      <c r="AF210" s="212"/>
      <c r="AG210" s="212" t="s">
        <v>205</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5">
      <c r="A211" s="219"/>
      <c r="B211" s="220"/>
      <c r="C211" s="250" t="s">
        <v>531</v>
      </c>
      <c r="D211" s="245"/>
      <c r="E211" s="246">
        <v>6</v>
      </c>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209</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5">
      <c r="A212" s="219"/>
      <c r="B212" s="220"/>
      <c r="C212" s="250" t="s">
        <v>633</v>
      </c>
      <c r="D212" s="245"/>
      <c r="E212" s="246">
        <v>20</v>
      </c>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209</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5">
      <c r="A213" s="219"/>
      <c r="B213" s="220"/>
      <c r="C213" s="250" t="s">
        <v>532</v>
      </c>
      <c r="D213" s="245"/>
      <c r="E213" s="246">
        <v>140</v>
      </c>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209</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5">
      <c r="A214" s="219"/>
      <c r="B214" s="220"/>
      <c r="C214" s="250" t="s">
        <v>533</v>
      </c>
      <c r="D214" s="245"/>
      <c r="E214" s="246">
        <v>1.75</v>
      </c>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209</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5">
      <c r="A215" s="219"/>
      <c r="B215" s="220"/>
      <c r="C215" s="250" t="s">
        <v>634</v>
      </c>
      <c r="D215" s="245"/>
      <c r="E215" s="246">
        <v>19</v>
      </c>
      <c r="F215" s="221"/>
      <c r="G215" s="221"/>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209</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5">
      <c r="A216" s="229">
        <v>66</v>
      </c>
      <c r="B216" s="230" t="s">
        <v>439</v>
      </c>
      <c r="C216" s="240" t="s">
        <v>440</v>
      </c>
      <c r="D216" s="231" t="s">
        <v>225</v>
      </c>
      <c r="E216" s="232">
        <v>150</v>
      </c>
      <c r="F216" s="233"/>
      <c r="G216" s="234">
        <f>ROUND(E216*F216,2)</f>
        <v>0</v>
      </c>
      <c r="H216" s="233"/>
      <c r="I216" s="234">
        <f>ROUND(E216*H216,2)</f>
        <v>0</v>
      </c>
      <c r="J216" s="233"/>
      <c r="K216" s="234">
        <f>ROUND(E216*J216,2)</f>
        <v>0</v>
      </c>
      <c r="L216" s="234">
        <v>21</v>
      </c>
      <c r="M216" s="234">
        <f>G216*(1+L216/100)</f>
        <v>0</v>
      </c>
      <c r="N216" s="234">
        <v>0</v>
      </c>
      <c r="O216" s="234">
        <f>ROUND(E216*N216,2)</f>
        <v>0</v>
      </c>
      <c r="P216" s="234">
        <v>0</v>
      </c>
      <c r="Q216" s="234">
        <f>ROUND(E216*P216,2)</f>
        <v>0</v>
      </c>
      <c r="R216" s="234"/>
      <c r="S216" s="234" t="s">
        <v>441</v>
      </c>
      <c r="T216" s="235" t="s">
        <v>442</v>
      </c>
      <c r="U216" s="221">
        <v>0</v>
      </c>
      <c r="V216" s="221">
        <f>ROUND(E216*U216,2)</f>
        <v>0</v>
      </c>
      <c r="W216" s="221"/>
      <c r="X216" s="221" t="s">
        <v>443</v>
      </c>
      <c r="Y216" s="212"/>
      <c r="Z216" s="212"/>
      <c r="AA216" s="212"/>
      <c r="AB216" s="212"/>
      <c r="AC216" s="212"/>
      <c r="AD216" s="212"/>
      <c r="AE216" s="212"/>
      <c r="AF216" s="212"/>
      <c r="AG216" s="212" t="s">
        <v>444</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5">
      <c r="A217" s="219"/>
      <c r="B217" s="220"/>
      <c r="C217" s="241" t="s">
        <v>445</v>
      </c>
      <c r="D217" s="236"/>
      <c r="E217" s="236"/>
      <c r="F217" s="236"/>
      <c r="G217" s="236"/>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192</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5">
      <c r="A218" s="219"/>
      <c r="B218" s="220"/>
      <c r="C218" s="250" t="s">
        <v>635</v>
      </c>
      <c r="D218" s="245"/>
      <c r="E218" s="246">
        <v>150</v>
      </c>
      <c r="F218" s="221"/>
      <c r="G218" s="221"/>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209</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x14ac:dyDescent="0.25">
      <c r="A219" s="223" t="s">
        <v>182</v>
      </c>
      <c r="B219" s="224" t="s">
        <v>148</v>
      </c>
      <c r="C219" s="239" t="s">
        <v>149</v>
      </c>
      <c r="D219" s="225"/>
      <c r="E219" s="226"/>
      <c r="F219" s="227"/>
      <c r="G219" s="227">
        <f>SUMIF(AG220:AG224,"&lt;&gt;NOR",G220:G224)</f>
        <v>0</v>
      </c>
      <c r="H219" s="227"/>
      <c r="I219" s="227">
        <f>SUM(I220:I224)</f>
        <v>0</v>
      </c>
      <c r="J219" s="227"/>
      <c r="K219" s="227">
        <f>SUM(K220:K224)</f>
        <v>0</v>
      </c>
      <c r="L219" s="227"/>
      <c r="M219" s="227">
        <f>SUM(M220:M224)</f>
        <v>0</v>
      </c>
      <c r="N219" s="227"/>
      <c r="O219" s="227">
        <f>SUM(O220:O224)</f>
        <v>0</v>
      </c>
      <c r="P219" s="227"/>
      <c r="Q219" s="227">
        <f>SUM(Q220:Q224)</f>
        <v>0</v>
      </c>
      <c r="R219" s="227"/>
      <c r="S219" s="227"/>
      <c r="T219" s="228"/>
      <c r="U219" s="222"/>
      <c r="V219" s="222">
        <f>SUM(V220:V224)</f>
        <v>112.78</v>
      </c>
      <c r="W219" s="222"/>
      <c r="X219" s="222"/>
      <c r="AG219" t="s">
        <v>183</v>
      </c>
    </row>
    <row r="220" spans="1:60" outlineLevel="1" x14ac:dyDescent="0.25">
      <c r="A220" s="229">
        <v>67</v>
      </c>
      <c r="B220" s="230" t="s">
        <v>447</v>
      </c>
      <c r="C220" s="240" t="s">
        <v>448</v>
      </c>
      <c r="D220" s="231" t="s">
        <v>221</v>
      </c>
      <c r="E220" s="232">
        <v>289.18484000000001</v>
      </c>
      <c r="F220" s="233"/>
      <c r="G220" s="234">
        <f>ROUND(E220*F220,2)</f>
        <v>0</v>
      </c>
      <c r="H220" s="233"/>
      <c r="I220" s="234">
        <f>ROUND(E220*H220,2)</f>
        <v>0</v>
      </c>
      <c r="J220" s="233"/>
      <c r="K220" s="234">
        <f>ROUND(E220*J220,2)</f>
        <v>0</v>
      </c>
      <c r="L220" s="234">
        <v>21</v>
      </c>
      <c r="M220" s="234">
        <f>G220*(1+L220/100)</f>
        <v>0</v>
      </c>
      <c r="N220" s="234">
        <v>0</v>
      </c>
      <c r="O220" s="234">
        <f>ROUND(E220*N220,2)</f>
        <v>0</v>
      </c>
      <c r="P220" s="234">
        <v>0</v>
      </c>
      <c r="Q220" s="234">
        <f>ROUND(E220*P220,2)</f>
        <v>0</v>
      </c>
      <c r="R220" s="234" t="s">
        <v>231</v>
      </c>
      <c r="S220" s="234" t="s">
        <v>187</v>
      </c>
      <c r="T220" s="235" t="s">
        <v>203</v>
      </c>
      <c r="U220" s="221">
        <v>0.39</v>
      </c>
      <c r="V220" s="221">
        <f>ROUND(E220*U220,2)</f>
        <v>112.78</v>
      </c>
      <c r="W220" s="221"/>
      <c r="X220" s="221" t="s">
        <v>449</v>
      </c>
      <c r="Y220" s="212"/>
      <c r="Z220" s="212"/>
      <c r="AA220" s="212"/>
      <c r="AB220" s="212"/>
      <c r="AC220" s="212"/>
      <c r="AD220" s="212"/>
      <c r="AE220" s="212"/>
      <c r="AF220" s="212"/>
      <c r="AG220" s="212" t="s">
        <v>450</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5">
      <c r="A221" s="219"/>
      <c r="B221" s="220"/>
      <c r="C221" s="249" t="s">
        <v>451</v>
      </c>
      <c r="D221" s="247"/>
      <c r="E221" s="247"/>
      <c r="F221" s="247"/>
      <c r="G221" s="247"/>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207</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5">
      <c r="A222" s="219"/>
      <c r="B222" s="220"/>
      <c r="C222" s="250" t="s">
        <v>452</v>
      </c>
      <c r="D222" s="245"/>
      <c r="E222" s="246"/>
      <c r="F222" s="221"/>
      <c r="G222" s="221"/>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209</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ht="20.399999999999999" outlineLevel="1" x14ac:dyDescent="0.25">
      <c r="A223" s="219"/>
      <c r="B223" s="220"/>
      <c r="C223" s="250" t="s">
        <v>636</v>
      </c>
      <c r="D223" s="245"/>
      <c r="E223" s="246"/>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209</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5">
      <c r="A224" s="219"/>
      <c r="B224" s="220"/>
      <c r="C224" s="250" t="s">
        <v>637</v>
      </c>
      <c r="D224" s="245"/>
      <c r="E224" s="246">
        <v>289.18484000000001</v>
      </c>
      <c r="F224" s="221"/>
      <c r="G224" s="221"/>
      <c r="H224" s="221"/>
      <c r="I224" s="221"/>
      <c r="J224" s="221"/>
      <c r="K224" s="221"/>
      <c r="L224" s="221"/>
      <c r="M224" s="221"/>
      <c r="N224" s="221"/>
      <c r="O224" s="221"/>
      <c r="P224" s="221"/>
      <c r="Q224" s="221"/>
      <c r="R224" s="221"/>
      <c r="S224" s="221"/>
      <c r="T224" s="221"/>
      <c r="U224" s="221"/>
      <c r="V224" s="221"/>
      <c r="W224" s="221"/>
      <c r="X224" s="221"/>
      <c r="Y224" s="212"/>
      <c r="Z224" s="212"/>
      <c r="AA224" s="212"/>
      <c r="AB224" s="212"/>
      <c r="AC224" s="212"/>
      <c r="AD224" s="212"/>
      <c r="AE224" s="212"/>
      <c r="AF224" s="212"/>
      <c r="AG224" s="212" t="s">
        <v>209</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33" x14ac:dyDescent="0.25">
      <c r="A225" s="3"/>
      <c r="B225" s="4"/>
      <c r="C225" s="242"/>
      <c r="D225" s="6"/>
      <c r="E225" s="3"/>
      <c r="F225" s="3"/>
      <c r="G225" s="3"/>
      <c r="H225" s="3"/>
      <c r="I225" s="3"/>
      <c r="J225" s="3"/>
      <c r="K225" s="3"/>
      <c r="L225" s="3"/>
      <c r="M225" s="3"/>
      <c r="N225" s="3"/>
      <c r="O225" s="3"/>
      <c r="P225" s="3"/>
      <c r="Q225" s="3"/>
      <c r="R225" s="3"/>
      <c r="S225" s="3"/>
      <c r="T225" s="3"/>
      <c r="U225" s="3"/>
      <c r="V225" s="3"/>
      <c r="W225" s="3"/>
      <c r="X225" s="3"/>
      <c r="AE225">
        <v>15</v>
      </c>
      <c r="AF225">
        <v>21</v>
      </c>
      <c r="AG225" t="s">
        <v>169</v>
      </c>
    </row>
    <row r="226" spans="1:33" x14ac:dyDescent="0.25">
      <c r="A226" s="215"/>
      <c r="B226" s="216" t="s">
        <v>29</v>
      </c>
      <c r="C226" s="243"/>
      <c r="D226" s="217"/>
      <c r="E226" s="218"/>
      <c r="F226" s="218"/>
      <c r="G226" s="238">
        <f>G8+G25+G47+G72+G89+G92+G95+G100+G112+G163+G200+G219</f>
        <v>0</v>
      </c>
      <c r="H226" s="3"/>
      <c r="I226" s="3"/>
      <c r="J226" s="3"/>
      <c r="K226" s="3"/>
      <c r="L226" s="3"/>
      <c r="M226" s="3"/>
      <c r="N226" s="3"/>
      <c r="O226" s="3"/>
      <c r="P226" s="3"/>
      <c r="Q226" s="3"/>
      <c r="R226" s="3"/>
      <c r="S226" s="3"/>
      <c r="T226" s="3"/>
      <c r="U226" s="3"/>
      <c r="V226" s="3"/>
      <c r="W226" s="3"/>
      <c r="X226" s="3"/>
      <c r="AE226">
        <f>SUMIF(L7:L224,AE225,G7:G224)</f>
        <v>0</v>
      </c>
      <c r="AF226">
        <f>SUMIF(L7:L224,AF225,G7:G224)</f>
        <v>0</v>
      </c>
      <c r="AG226" t="s">
        <v>196</v>
      </c>
    </row>
    <row r="227" spans="1:33" x14ac:dyDescent="0.25">
      <c r="C227" s="244"/>
      <c r="D227" s="10"/>
      <c r="AG227" t="s">
        <v>197</v>
      </c>
    </row>
    <row r="228" spans="1:33" x14ac:dyDescent="0.25">
      <c r="D228" s="10"/>
    </row>
    <row r="229" spans="1:33" x14ac:dyDescent="0.25">
      <c r="D229" s="10"/>
    </row>
    <row r="230" spans="1:33" x14ac:dyDescent="0.25">
      <c r="D230" s="10"/>
    </row>
    <row r="231" spans="1:33" x14ac:dyDescent="0.25">
      <c r="D231" s="10"/>
    </row>
    <row r="232" spans="1:33" x14ac:dyDescent="0.25">
      <c r="D232" s="10"/>
    </row>
    <row r="233" spans="1:33" x14ac:dyDescent="0.25">
      <c r="D233" s="10"/>
    </row>
    <row r="234" spans="1:33" x14ac:dyDescent="0.25">
      <c r="D234" s="10"/>
    </row>
    <row r="235" spans="1:33" x14ac:dyDescent="0.25">
      <c r="D235" s="10"/>
    </row>
    <row r="236" spans="1:33" x14ac:dyDescent="0.25">
      <c r="D236" s="10"/>
    </row>
    <row r="237" spans="1:33" x14ac:dyDescent="0.25">
      <c r="D237" s="10"/>
    </row>
    <row r="238" spans="1:33" x14ac:dyDescent="0.25">
      <c r="D238" s="10"/>
    </row>
    <row r="239" spans="1:33" x14ac:dyDescent="0.25">
      <c r="D239" s="10"/>
    </row>
    <row r="240" spans="1:33"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8M5CuGWyo5k+UYpjXFqINFrcZ6ccTkNdJD0XaiZbsvMUlvbHuMqG+6bJuiWqfVYHr3rIvzyxg44vzH+Ck/FtFA==" saltValue="ovxBJmzk2OTvh1jxIWmpKw==" spinCount="100000" sheet="1"/>
  <mergeCells count="41">
    <mergeCell ref="C169:G169"/>
    <mergeCell ref="C184:G184"/>
    <mergeCell ref="C207:G207"/>
    <mergeCell ref="C217:G217"/>
    <mergeCell ref="C221:G221"/>
    <mergeCell ref="C147:G147"/>
    <mergeCell ref="C150:G150"/>
    <mergeCell ref="C153:G153"/>
    <mergeCell ref="C158:G158"/>
    <mergeCell ref="C159:G159"/>
    <mergeCell ref="C165:G165"/>
    <mergeCell ref="C130:G130"/>
    <mergeCell ref="C131:G131"/>
    <mergeCell ref="C136:G136"/>
    <mergeCell ref="C137:G137"/>
    <mergeCell ref="C141:G141"/>
    <mergeCell ref="C144:G144"/>
    <mergeCell ref="C114:G114"/>
    <mergeCell ref="C115:G115"/>
    <mergeCell ref="C118:G118"/>
    <mergeCell ref="C119:G119"/>
    <mergeCell ref="C124:G124"/>
    <mergeCell ref="C125:G125"/>
    <mergeCell ref="C58:G58"/>
    <mergeCell ref="C74:G74"/>
    <mergeCell ref="C77:G77"/>
    <mergeCell ref="C80:G80"/>
    <mergeCell ref="C83:G83"/>
    <mergeCell ref="C102:G102"/>
    <mergeCell ref="C16:G16"/>
    <mergeCell ref="C22:G22"/>
    <mergeCell ref="C33:G33"/>
    <mergeCell ref="C49:G49"/>
    <mergeCell ref="C52:G52"/>
    <mergeCell ref="C55:G5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C03B0-71F2-45BF-974F-C94632DBF7D0}">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198</v>
      </c>
      <c r="B1" s="197"/>
      <c r="C1" s="197"/>
      <c r="D1" s="197"/>
      <c r="E1" s="197"/>
      <c r="F1" s="197"/>
      <c r="G1" s="197"/>
      <c r="AG1" t="s">
        <v>155</v>
      </c>
    </row>
    <row r="2" spans="1:60" ht="25.05" customHeight="1" x14ac:dyDescent="0.25">
      <c r="A2" s="198" t="s">
        <v>7</v>
      </c>
      <c r="B2" s="48" t="s">
        <v>43</v>
      </c>
      <c r="C2" s="201" t="s">
        <v>44</v>
      </c>
      <c r="D2" s="199"/>
      <c r="E2" s="199"/>
      <c r="F2" s="199"/>
      <c r="G2" s="200"/>
      <c r="AG2" t="s">
        <v>156</v>
      </c>
    </row>
    <row r="3" spans="1:60" ht="25.05" customHeight="1" x14ac:dyDescent="0.25">
      <c r="A3" s="198" t="s">
        <v>8</v>
      </c>
      <c r="B3" s="48" t="s">
        <v>62</v>
      </c>
      <c r="C3" s="201" t="s">
        <v>63</v>
      </c>
      <c r="D3" s="199"/>
      <c r="E3" s="199"/>
      <c r="F3" s="199"/>
      <c r="G3" s="200"/>
      <c r="AC3" s="177" t="s">
        <v>156</v>
      </c>
      <c r="AG3" t="s">
        <v>159</v>
      </c>
    </row>
    <row r="4" spans="1:60" ht="25.05" customHeight="1" x14ac:dyDescent="0.25">
      <c r="A4" s="202" t="s">
        <v>9</v>
      </c>
      <c r="B4" s="203" t="s">
        <v>70</v>
      </c>
      <c r="C4" s="204" t="s">
        <v>71</v>
      </c>
      <c r="D4" s="205"/>
      <c r="E4" s="205"/>
      <c r="F4" s="205"/>
      <c r="G4" s="206"/>
      <c r="AG4" t="s">
        <v>160</v>
      </c>
    </row>
    <row r="5" spans="1:60" x14ac:dyDescent="0.25">
      <c r="D5" s="10"/>
    </row>
    <row r="6" spans="1:60" ht="39.6" x14ac:dyDescent="0.25">
      <c r="A6" s="208" t="s">
        <v>161</v>
      </c>
      <c r="B6" s="210" t="s">
        <v>162</v>
      </c>
      <c r="C6" s="210" t="s">
        <v>163</v>
      </c>
      <c r="D6" s="209" t="s">
        <v>164</v>
      </c>
      <c r="E6" s="208" t="s">
        <v>165</v>
      </c>
      <c r="F6" s="207" t="s">
        <v>166</v>
      </c>
      <c r="G6" s="208" t="s">
        <v>29</v>
      </c>
      <c r="H6" s="211" t="s">
        <v>30</v>
      </c>
      <c r="I6" s="211" t="s">
        <v>167</v>
      </c>
      <c r="J6" s="211" t="s">
        <v>31</v>
      </c>
      <c r="K6" s="211" t="s">
        <v>168</v>
      </c>
      <c r="L6" s="211" t="s">
        <v>169</v>
      </c>
      <c r="M6" s="211" t="s">
        <v>170</v>
      </c>
      <c r="N6" s="211" t="s">
        <v>171</v>
      </c>
      <c r="O6" s="211" t="s">
        <v>172</v>
      </c>
      <c r="P6" s="211" t="s">
        <v>173</v>
      </c>
      <c r="Q6" s="211" t="s">
        <v>174</v>
      </c>
      <c r="R6" s="211" t="s">
        <v>175</v>
      </c>
      <c r="S6" s="211" t="s">
        <v>176</v>
      </c>
      <c r="T6" s="211" t="s">
        <v>177</v>
      </c>
      <c r="U6" s="211" t="s">
        <v>178</v>
      </c>
      <c r="V6" s="211" t="s">
        <v>179</v>
      </c>
      <c r="W6" s="211" t="s">
        <v>180</v>
      </c>
      <c r="X6" s="211" t="s">
        <v>181</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3" t="s">
        <v>182</v>
      </c>
      <c r="B8" s="224" t="s">
        <v>150</v>
      </c>
      <c r="C8" s="239" t="s">
        <v>151</v>
      </c>
      <c r="D8" s="225"/>
      <c r="E8" s="226"/>
      <c r="F8" s="227"/>
      <c r="G8" s="227">
        <f>SUMIF(AG9:AG9,"&lt;&gt;NOR",G9:G9)</f>
        <v>0</v>
      </c>
      <c r="H8" s="227"/>
      <c r="I8" s="227">
        <f>SUM(I9:I9)</f>
        <v>0</v>
      </c>
      <c r="J8" s="227"/>
      <c r="K8" s="227">
        <f>SUM(K9:K9)</f>
        <v>0</v>
      </c>
      <c r="L8" s="227"/>
      <c r="M8" s="227">
        <f>SUM(M9:M9)</f>
        <v>0</v>
      </c>
      <c r="N8" s="227"/>
      <c r="O8" s="227">
        <f>SUM(O9:O9)</f>
        <v>0</v>
      </c>
      <c r="P8" s="227"/>
      <c r="Q8" s="227">
        <f>SUM(Q9:Q9)</f>
        <v>0</v>
      </c>
      <c r="R8" s="227"/>
      <c r="S8" s="227"/>
      <c r="T8" s="228"/>
      <c r="U8" s="222"/>
      <c r="V8" s="222">
        <f>SUM(V9:V9)</f>
        <v>0</v>
      </c>
      <c r="W8" s="222"/>
      <c r="X8" s="222"/>
      <c r="AG8" t="s">
        <v>183</v>
      </c>
    </row>
    <row r="9" spans="1:60" outlineLevel="1" x14ac:dyDescent="0.25">
      <c r="A9" s="229">
        <v>1</v>
      </c>
      <c r="B9" s="230" t="s">
        <v>638</v>
      </c>
      <c r="C9" s="240" t="s">
        <v>639</v>
      </c>
      <c r="D9" s="231" t="s">
        <v>640</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441</v>
      </c>
      <c r="T9" s="235" t="s">
        <v>641</v>
      </c>
      <c r="U9" s="221">
        <v>0</v>
      </c>
      <c r="V9" s="221">
        <f>ROUND(E9*U9,2)</f>
        <v>0</v>
      </c>
      <c r="W9" s="221"/>
      <c r="X9" s="221" t="s">
        <v>204</v>
      </c>
      <c r="Y9" s="212"/>
      <c r="Z9" s="212"/>
      <c r="AA9" s="212"/>
      <c r="AB9" s="212"/>
      <c r="AC9" s="212"/>
      <c r="AD9" s="212"/>
      <c r="AE9" s="212"/>
      <c r="AF9" s="212"/>
      <c r="AG9" s="212" t="s">
        <v>205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5">
      <c r="A10" s="3"/>
      <c r="B10" s="4"/>
      <c r="C10" s="242"/>
      <c r="D10" s="6"/>
      <c r="E10" s="3"/>
      <c r="F10" s="3"/>
      <c r="G10" s="3"/>
      <c r="H10" s="3"/>
      <c r="I10" s="3"/>
      <c r="J10" s="3"/>
      <c r="K10" s="3"/>
      <c r="L10" s="3"/>
      <c r="M10" s="3"/>
      <c r="N10" s="3"/>
      <c r="O10" s="3"/>
      <c r="P10" s="3"/>
      <c r="Q10" s="3"/>
      <c r="R10" s="3"/>
      <c r="S10" s="3"/>
      <c r="T10" s="3"/>
      <c r="U10" s="3"/>
      <c r="V10" s="3"/>
      <c r="W10" s="3"/>
      <c r="X10" s="3"/>
      <c r="AE10">
        <v>15</v>
      </c>
      <c r="AF10">
        <v>21</v>
      </c>
      <c r="AG10" t="s">
        <v>169</v>
      </c>
    </row>
    <row r="11" spans="1:60" x14ac:dyDescent="0.25">
      <c r="A11" s="215"/>
      <c r="B11" s="216" t="s">
        <v>29</v>
      </c>
      <c r="C11" s="243"/>
      <c r="D11" s="217"/>
      <c r="E11" s="218"/>
      <c r="F11" s="218"/>
      <c r="G11" s="238">
        <f>G8</f>
        <v>0</v>
      </c>
      <c r="H11" s="3"/>
      <c r="I11" s="3"/>
      <c r="J11" s="3"/>
      <c r="K11" s="3"/>
      <c r="L11" s="3"/>
      <c r="M11" s="3"/>
      <c r="N11" s="3"/>
      <c r="O11" s="3"/>
      <c r="P11" s="3"/>
      <c r="Q11" s="3"/>
      <c r="R11" s="3"/>
      <c r="S11" s="3"/>
      <c r="T11" s="3"/>
      <c r="U11" s="3"/>
      <c r="V11" s="3"/>
      <c r="W11" s="3"/>
      <c r="X11" s="3"/>
      <c r="AE11">
        <f>SUMIF(L7:L9,AE10,G7:G9)</f>
        <v>0</v>
      </c>
      <c r="AF11">
        <f>SUMIF(L7:L9,AF10,G7:G9)</f>
        <v>0</v>
      </c>
      <c r="AG11" t="s">
        <v>196</v>
      </c>
    </row>
    <row r="12" spans="1:60" x14ac:dyDescent="0.25">
      <c r="C12" s="244"/>
      <c r="D12" s="10"/>
      <c r="AG12" t="s">
        <v>197</v>
      </c>
    </row>
    <row r="13" spans="1:60" x14ac:dyDescent="0.25">
      <c r="D13" s="10"/>
    </row>
    <row r="14" spans="1:60" x14ac:dyDescent="0.25">
      <c r="D14" s="10"/>
    </row>
    <row r="15" spans="1:60" x14ac:dyDescent="0.25">
      <c r="D15" s="10"/>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3OkvvqBjgtL3Ck/nJq5fnh25csiwUFQeDuRXzx75ZyK/CLrHDHGGFlq4CP/22JspaxNbhj+35oYjMzKqsqGKNA==" saltValue="neDenKff+vMjZuL/B32ju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Pokyny pro vyplnění</vt:lpstr>
      <vt:lpstr>Stavba</vt:lpstr>
      <vt:lpstr>VzorPolozky</vt:lpstr>
      <vt:lpstr>00 61200100 Naklady</vt:lpstr>
      <vt:lpstr>101 612001-1 Pol</vt:lpstr>
      <vt:lpstr>101 612001-2 Pol</vt:lpstr>
      <vt:lpstr>101 612001-3 Pol</vt:lpstr>
      <vt:lpstr>101 612001-4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61200100 Naklady'!Názvy_tisku</vt:lpstr>
      <vt:lpstr>'101 612001-1 Pol'!Názvy_tisku</vt:lpstr>
      <vt:lpstr>'101 612001-2 Pol'!Názvy_tisku</vt:lpstr>
      <vt:lpstr>'101 612001-3 Pol'!Názvy_tisku</vt:lpstr>
      <vt:lpstr>'101 612001-4 Pol'!Názvy_tisku</vt:lpstr>
      <vt:lpstr>oadresa</vt:lpstr>
      <vt:lpstr>Stavba!Objednatel</vt:lpstr>
      <vt:lpstr>Stavba!Objekt</vt:lpstr>
      <vt:lpstr>'00 61200100 Naklady'!Oblast_tisku</vt:lpstr>
      <vt:lpstr>'101 612001-1 Pol'!Oblast_tisku</vt:lpstr>
      <vt:lpstr>'101 612001-2 Pol'!Oblast_tisku</vt:lpstr>
      <vt:lpstr>'101 612001-3 Pol'!Oblast_tisku</vt:lpstr>
      <vt:lpstr>'101 612001-4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Petr</cp:lastModifiedBy>
  <cp:lastPrinted>2019-03-19T12:27:02Z</cp:lastPrinted>
  <dcterms:created xsi:type="dcterms:W3CDTF">2009-04-08T07:15:50Z</dcterms:created>
  <dcterms:modified xsi:type="dcterms:W3CDTF">2020-07-07T10:19:07Z</dcterms:modified>
</cp:coreProperties>
</file>