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2348191-266A-4305-BF8B-0ACE53C0AC0B}" xr6:coauthVersionLast="40" xr6:coauthVersionMax="45" xr10:uidLastSave="{00000000-0000-0000-0000-000000000000}"/>
  <bookViews>
    <workbookView xWindow="2160" yWindow="2160" windowWidth="17880" windowHeight="115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4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'04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'04 01 Pol'!$A$1:$X$151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141" i="12"/>
  <c r="BA41" i="12"/>
  <c r="K8" i="12"/>
  <c r="V8" i="12"/>
  <c r="G9" i="12"/>
  <c r="I9" i="12"/>
  <c r="I8" i="12" s="1"/>
  <c r="K9" i="12"/>
  <c r="M9" i="12"/>
  <c r="O9" i="12"/>
  <c r="Q9" i="12"/>
  <c r="Q8" i="12" s="1"/>
  <c r="V9" i="12"/>
  <c r="G11" i="12"/>
  <c r="AE141" i="12" s="1"/>
  <c r="I11" i="12"/>
  <c r="K11" i="12"/>
  <c r="O11" i="12"/>
  <c r="O8" i="12" s="1"/>
  <c r="Q11" i="12"/>
  <c r="V11" i="12"/>
  <c r="G13" i="12"/>
  <c r="I13" i="12"/>
  <c r="K13" i="12"/>
  <c r="M13" i="12"/>
  <c r="O13" i="12"/>
  <c r="Q13" i="12"/>
  <c r="V13" i="12"/>
  <c r="K14" i="12"/>
  <c r="V14" i="12"/>
  <c r="G15" i="12"/>
  <c r="I15" i="12"/>
  <c r="I14" i="12" s="1"/>
  <c r="K15" i="12"/>
  <c r="M15" i="12"/>
  <c r="O15" i="12"/>
  <c r="Q15" i="12"/>
  <c r="Q14" i="12" s="1"/>
  <c r="V15" i="12"/>
  <c r="G16" i="12"/>
  <c r="G14" i="12" s="1"/>
  <c r="I16" i="12"/>
  <c r="K16" i="12"/>
  <c r="O16" i="12"/>
  <c r="O14" i="12" s="1"/>
  <c r="Q16" i="12"/>
  <c r="V16" i="12"/>
  <c r="G18" i="12"/>
  <c r="M18" i="12" s="1"/>
  <c r="I18" i="12"/>
  <c r="K18" i="12"/>
  <c r="K17" i="12" s="1"/>
  <c r="O18" i="12"/>
  <c r="O17" i="12" s="1"/>
  <c r="Q18" i="12"/>
  <c r="V18" i="12"/>
  <c r="V17" i="12" s="1"/>
  <c r="G20" i="12"/>
  <c r="I20" i="12"/>
  <c r="K20" i="12"/>
  <c r="M20" i="12"/>
  <c r="O20" i="12"/>
  <c r="Q20" i="12"/>
  <c r="V20" i="12"/>
  <c r="G27" i="12"/>
  <c r="M27" i="12" s="1"/>
  <c r="I27" i="12"/>
  <c r="K27" i="12"/>
  <c r="O27" i="12"/>
  <c r="Q27" i="12"/>
  <c r="V27" i="12"/>
  <c r="G28" i="12"/>
  <c r="I28" i="12"/>
  <c r="I17" i="12" s="1"/>
  <c r="K28" i="12"/>
  <c r="M28" i="12"/>
  <c r="O28" i="12"/>
  <c r="Q28" i="12"/>
  <c r="Q17" i="12" s="1"/>
  <c r="V28" i="12"/>
  <c r="G30" i="12"/>
  <c r="K30" i="12"/>
  <c r="O30" i="12"/>
  <c r="V30" i="12"/>
  <c r="G31" i="12"/>
  <c r="I31" i="12"/>
  <c r="I30" i="12" s="1"/>
  <c r="K31" i="12"/>
  <c r="M31" i="12"/>
  <c r="M30" i="12" s="1"/>
  <c r="O31" i="12"/>
  <c r="Q31" i="12"/>
  <c r="Q30" i="12" s="1"/>
  <c r="V31" i="12"/>
  <c r="G32" i="12"/>
  <c r="G33" i="12"/>
  <c r="I33" i="12"/>
  <c r="I32" i="12" s="1"/>
  <c r="K33" i="12"/>
  <c r="M33" i="12"/>
  <c r="O33" i="12"/>
  <c r="Q33" i="12"/>
  <c r="Q32" i="12" s="1"/>
  <c r="V33" i="12"/>
  <c r="G34" i="12"/>
  <c r="M34" i="12" s="1"/>
  <c r="I34" i="12"/>
  <c r="K34" i="12"/>
  <c r="K32" i="12" s="1"/>
  <c r="O34" i="12"/>
  <c r="Q34" i="12"/>
  <c r="V34" i="12"/>
  <c r="V32" i="12" s="1"/>
  <c r="G35" i="12"/>
  <c r="I35" i="12"/>
  <c r="K35" i="12"/>
  <c r="M35" i="12"/>
  <c r="O35" i="12"/>
  <c r="Q35" i="12"/>
  <c r="V35" i="12"/>
  <c r="G36" i="12"/>
  <c r="M36" i="12" s="1"/>
  <c r="I36" i="12"/>
  <c r="K36" i="12"/>
  <c r="O36" i="12"/>
  <c r="O32" i="12" s="1"/>
  <c r="Q36" i="12"/>
  <c r="V36" i="12"/>
  <c r="I37" i="12"/>
  <c r="Q37" i="12"/>
  <c r="G38" i="12"/>
  <c r="M38" i="12" s="1"/>
  <c r="M37" i="12" s="1"/>
  <c r="I38" i="12"/>
  <c r="K38" i="12"/>
  <c r="K37" i="12" s="1"/>
  <c r="O38" i="12"/>
  <c r="O37" i="12" s="1"/>
  <c r="Q38" i="12"/>
  <c r="V38" i="12"/>
  <c r="V37" i="12" s="1"/>
  <c r="I39" i="12"/>
  <c r="Q39" i="12"/>
  <c r="G40" i="12"/>
  <c r="G39" i="12" s="1"/>
  <c r="I40" i="12"/>
  <c r="K40" i="12"/>
  <c r="K39" i="12" s="1"/>
  <c r="O40" i="12"/>
  <c r="O39" i="12" s="1"/>
  <c r="Q40" i="12"/>
  <c r="V40" i="12"/>
  <c r="V39" i="12" s="1"/>
  <c r="G43" i="12"/>
  <c r="M43" i="12" s="1"/>
  <c r="I43" i="12"/>
  <c r="K43" i="12"/>
  <c r="K42" i="12" s="1"/>
  <c r="O43" i="12"/>
  <c r="O42" i="12" s="1"/>
  <c r="Q43" i="12"/>
  <c r="V43" i="12"/>
  <c r="V42" i="12" s="1"/>
  <c r="G44" i="12"/>
  <c r="I44" i="12"/>
  <c r="K44" i="12"/>
  <c r="M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I42" i="12" s="1"/>
  <c r="K46" i="12"/>
  <c r="O46" i="12"/>
  <c r="Q46" i="12"/>
  <c r="Q42" i="12" s="1"/>
  <c r="V46" i="12"/>
  <c r="G47" i="12"/>
  <c r="M47" i="12" s="1"/>
  <c r="I47" i="12"/>
  <c r="K47" i="12"/>
  <c r="O47" i="12"/>
  <c r="Q47" i="12"/>
  <c r="V47" i="12"/>
  <c r="I48" i="12"/>
  <c r="K48" i="12"/>
  <c r="Q48" i="12"/>
  <c r="V48" i="12"/>
  <c r="G49" i="12"/>
  <c r="G48" i="12" s="1"/>
  <c r="I49" i="12"/>
  <c r="K49" i="12"/>
  <c r="O49" i="12"/>
  <c r="O48" i="12" s="1"/>
  <c r="Q49" i="12"/>
  <c r="V49" i="12"/>
  <c r="G50" i="12"/>
  <c r="I50" i="12"/>
  <c r="O50" i="12"/>
  <c r="Q50" i="12"/>
  <c r="G51" i="12"/>
  <c r="M51" i="12" s="1"/>
  <c r="M50" i="12" s="1"/>
  <c r="I51" i="12"/>
  <c r="K51" i="12"/>
  <c r="K50" i="12" s="1"/>
  <c r="O51" i="12"/>
  <c r="Q51" i="12"/>
  <c r="V51" i="12"/>
  <c r="V50" i="12" s="1"/>
  <c r="G54" i="12"/>
  <c r="G53" i="12" s="1"/>
  <c r="I54" i="12"/>
  <c r="K54" i="12"/>
  <c r="O54" i="12"/>
  <c r="O53" i="12" s="1"/>
  <c r="Q54" i="12"/>
  <c r="V54" i="12"/>
  <c r="G55" i="12"/>
  <c r="M55" i="12" s="1"/>
  <c r="I55" i="12"/>
  <c r="I53" i="12" s="1"/>
  <c r="K55" i="12"/>
  <c r="O55" i="12"/>
  <c r="Q55" i="12"/>
  <c r="Q53" i="12" s="1"/>
  <c r="V55" i="12"/>
  <c r="G56" i="12"/>
  <c r="M56" i="12" s="1"/>
  <c r="I56" i="12"/>
  <c r="K56" i="12"/>
  <c r="K53" i="12" s="1"/>
  <c r="O56" i="12"/>
  <c r="Q56" i="12"/>
  <c r="V56" i="12"/>
  <c r="V53" i="12" s="1"/>
  <c r="G57" i="12"/>
  <c r="I57" i="12"/>
  <c r="K57" i="12"/>
  <c r="M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I61" i="12"/>
  <c r="K61" i="12"/>
  <c r="Q61" i="12"/>
  <c r="V61" i="12"/>
  <c r="G62" i="12"/>
  <c r="G61" i="12" s="1"/>
  <c r="I62" i="12"/>
  <c r="K62" i="12"/>
  <c r="O62" i="12"/>
  <c r="O61" i="12" s="1"/>
  <c r="Q62" i="12"/>
  <c r="V62" i="12"/>
  <c r="G63" i="12"/>
  <c r="I63" i="12"/>
  <c r="O63" i="12"/>
  <c r="Q63" i="12"/>
  <c r="G64" i="12"/>
  <c r="M64" i="12" s="1"/>
  <c r="M63" i="12" s="1"/>
  <c r="I64" i="12"/>
  <c r="K64" i="12"/>
  <c r="K63" i="12" s="1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G67" i="12"/>
  <c r="M67" i="12" s="1"/>
  <c r="I67" i="12"/>
  <c r="I66" i="12" s="1"/>
  <c r="K67" i="12"/>
  <c r="O67" i="12"/>
  <c r="Q67" i="12"/>
  <c r="Q66" i="12" s="1"/>
  <c r="V67" i="12"/>
  <c r="G68" i="12"/>
  <c r="M68" i="12" s="1"/>
  <c r="I68" i="12"/>
  <c r="K68" i="12"/>
  <c r="K66" i="12" s="1"/>
  <c r="O68" i="12"/>
  <c r="Q68" i="12"/>
  <c r="V68" i="12"/>
  <c r="V66" i="12" s="1"/>
  <c r="G69" i="12"/>
  <c r="I69" i="12"/>
  <c r="K69" i="12"/>
  <c r="M69" i="12"/>
  <c r="O69" i="12"/>
  <c r="Q69" i="12"/>
  <c r="V69" i="12"/>
  <c r="G70" i="12"/>
  <c r="M70" i="12" s="1"/>
  <c r="I70" i="12"/>
  <c r="K70" i="12"/>
  <c r="O70" i="12"/>
  <c r="O66" i="12" s="1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4" i="12"/>
  <c r="G73" i="12" s="1"/>
  <c r="I74" i="12"/>
  <c r="K74" i="12"/>
  <c r="O74" i="12"/>
  <c r="O73" i="12" s="1"/>
  <c r="Q74" i="12"/>
  <c r="V74" i="12"/>
  <c r="G75" i="12"/>
  <c r="M75" i="12" s="1"/>
  <c r="I75" i="12"/>
  <c r="I73" i="12" s="1"/>
  <c r="K75" i="12"/>
  <c r="O75" i="12"/>
  <c r="Q75" i="12"/>
  <c r="Q73" i="12" s="1"/>
  <c r="V75" i="12"/>
  <c r="G76" i="12"/>
  <c r="M76" i="12" s="1"/>
  <c r="I76" i="12"/>
  <c r="K76" i="12"/>
  <c r="K73" i="12" s="1"/>
  <c r="O76" i="12"/>
  <c r="Q76" i="12"/>
  <c r="V76" i="12"/>
  <c r="V73" i="12" s="1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I81" i="12"/>
  <c r="K81" i="12"/>
  <c r="M81" i="12"/>
  <c r="O81" i="12"/>
  <c r="Q81" i="12"/>
  <c r="V81" i="12"/>
  <c r="G82" i="12"/>
  <c r="O82" i="12"/>
  <c r="G83" i="12"/>
  <c r="M83" i="12" s="1"/>
  <c r="I83" i="12"/>
  <c r="I82" i="12" s="1"/>
  <c r="K83" i="12"/>
  <c r="K82" i="12" s="1"/>
  <c r="O83" i="12"/>
  <c r="Q83" i="12"/>
  <c r="Q82" i="12" s="1"/>
  <c r="V83" i="12"/>
  <c r="V82" i="12" s="1"/>
  <c r="G84" i="12"/>
  <c r="M84" i="12" s="1"/>
  <c r="I84" i="12"/>
  <c r="K84" i="12"/>
  <c r="O84" i="12"/>
  <c r="Q84" i="12"/>
  <c r="V84" i="12"/>
  <c r="G86" i="12"/>
  <c r="G85" i="12" s="1"/>
  <c r="I86" i="12"/>
  <c r="I85" i="12" s="1"/>
  <c r="K86" i="12"/>
  <c r="O86" i="12"/>
  <c r="O85" i="12" s="1"/>
  <c r="Q86" i="12"/>
  <c r="Q85" i="12" s="1"/>
  <c r="V86" i="12"/>
  <c r="G87" i="12"/>
  <c r="M87" i="12" s="1"/>
  <c r="I87" i="12"/>
  <c r="K87" i="12"/>
  <c r="O87" i="12"/>
  <c r="Q87" i="12"/>
  <c r="V87" i="12"/>
  <c r="G88" i="12"/>
  <c r="I88" i="12"/>
  <c r="K88" i="12"/>
  <c r="K85" i="12" s="1"/>
  <c r="M88" i="12"/>
  <c r="O88" i="12"/>
  <c r="Q88" i="12"/>
  <c r="V88" i="12"/>
  <c r="V85" i="12" s="1"/>
  <c r="G94" i="12"/>
  <c r="I94" i="12"/>
  <c r="K94" i="12"/>
  <c r="M94" i="12"/>
  <c r="O94" i="12"/>
  <c r="Q94" i="12"/>
  <c r="V94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M99" i="12"/>
  <c r="O99" i="12"/>
  <c r="Q99" i="12"/>
  <c r="V99" i="12"/>
  <c r="K100" i="12"/>
  <c r="V100" i="12"/>
  <c r="G101" i="12"/>
  <c r="G100" i="12" s="1"/>
  <c r="I101" i="12"/>
  <c r="I100" i="12" s="1"/>
  <c r="K101" i="12"/>
  <c r="O101" i="12"/>
  <c r="O100" i="12" s="1"/>
  <c r="Q101" i="12"/>
  <c r="Q100" i="12" s="1"/>
  <c r="V101" i="12"/>
  <c r="G104" i="12"/>
  <c r="M104" i="12" s="1"/>
  <c r="I104" i="12"/>
  <c r="K104" i="12"/>
  <c r="O104" i="12"/>
  <c r="Q104" i="12"/>
  <c r="V104" i="12"/>
  <c r="I106" i="12"/>
  <c r="K106" i="12"/>
  <c r="Q106" i="12"/>
  <c r="V106" i="12"/>
  <c r="G107" i="12"/>
  <c r="G106" i="12" s="1"/>
  <c r="I107" i="12"/>
  <c r="K107" i="12"/>
  <c r="M107" i="12"/>
  <c r="M106" i="12" s="1"/>
  <c r="O107" i="12"/>
  <c r="O106" i="12" s="1"/>
  <c r="Q107" i="12"/>
  <c r="V107" i="12"/>
  <c r="G108" i="12"/>
  <c r="O108" i="12"/>
  <c r="G109" i="12"/>
  <c r="M109" i="12" s="1"/>
  <c r="M108" i="12" s="1"/>
  <c r="I109" i="12"/>
  <c r="I108" i="12" s="1"/>
  <c r="K109" i="12"/>
  <c r="K108" i="12" s="1"/>
  <c r="O109" i="12"/>
  <c r="Q109" i="12"/>
  <c r="Q108" i="12" s="1"/>
  <c r="V109" i="12"/>
  <c r="V108" i="12" s="1"/>
  <c r="G115" i="12"/>
  <c r="I115" i="12"/>
  <c r="K115" i="12"/>
  <c r="M115" i="12"/>
  <c r="O115" i="12"/>
  <c r="Q115" i="12"/>
  <c r="V115" i="12"/>
  <c r="G123" i="12"/>
  <c r="I123" i="12"/>
  <c r="K123" i="12"/>
  <c r="M123" i="12"/>
  <c r="O123" i="12"/>
  <c r="Q123" i="12"/>
  <c r="V123" i="12"/>
  <c r="G131" i="12"/>
  <c r="O131" i="12"/>
  <c r="G132" i="12"/>
  <c r="M132" i="12" s="1"/>
  <c r="M131" i="12" s="1"/>
  <c r="I132" i="12"/>
  <c r="I131" i="12" s="1"/>
  <c r="K132" i="12"/>
  <c r="K131" i="12" s="1"/>
  <c r="O132" i="12"/>
  <c r="Q132" i="12"/>
  <c r="Q131" i="12" s="1"/>
  <c r="V132" i="12"/>
  <c r="V131" i="12" s="1"/>
  <c r="I133" i="12"/>
  <c r="K133" i="12"/>
  <c r="Q133" i="12"/>
  <c r="V133" i="12"/>
  <c r="G134" i="12"/>
  <c r="G133" i="12" s="1"/>
  <c r="I134" i="12"/>
  <c r="K134" i="12"/>
  <c r="M134" i="12"/>
  <c r="M133" i="12" s="1"/>
  <c r="O134" i="12"/>
  <c r="O133" i="12" s="1"/>
  <c r="Q134" i="12"/>
  <c r="V134" i="12"/>
  <c r="G135" i="12"/>
  <c r="G136" i="12"/>
  <c r="M136" i="12" s="1"/>
  <c r="I136" i="12"/>
  <c r="I135" i="12" s="1"/>
  <c r="K136" i="12"/>
  <c r="K135" i="12" s="1"/>
  <c r="O136" i="12"/>
  <c r="Q136" i="12"/>
  <c r="Q135" i="12" s="1"/>
  <c r="V136" i="12"/>
  <c r="V135" i="12" s="1"/>
  <c r="G137" i="12"/>
  <c r="I137" i="12"/>
  <c r="K137" i="12"/>
  <c r="M137" i="12"/>
  <c r="O137" i="12"/>
  <c r="Q137" i="12"/>
  <c r="V137" i="12"/>
  <c r="G138" i="12"/>
  <c r="I138" i="12"/>
  <c r="K138" i="12"/>
  <c r="M138" i="12"/>
  <c r="O138" i="12"/>
  <c r="Q138" i="12"/>
  <c r="V138" i="12"/>
  <c r="G139" i="12"/>
  <c r="M139" i="12" s="1"/>
  <c r="I139" i="12"/>
  <c r="K139" i="12"/>
  <c r="O139" i="12"/>
  <c r="O135" i="12" s="1"/>
  <c r="Q139" i="12"/>
  <c r="V139" i="12"/>
  <c r="AF141" i="12"/>
  <c r="I20" i="1"/>
  <c r="I19" i="1"/>
  <c r="I18" i="1"/>
  <c r="I17" i="1"/>
  <c r="I16" i="1"/>
  <c r="I72" i="1"/>
  <c r="J71" i="1" s="1"/>
  <c r="J58" i="1"/>
  <c r="J54" i="1"/>
  <c r="F42" i="1"/>
  <c r="G42" i="1"/>
  <c r="G25" i="1" s="1"/>
  <c r="A25" i="1" s="1"/>
  <c r="H41" i="1"/>
  <c r="I41" i="1" s="1"/>
  <c r="H40" i="1"/>
  <c r="I40" i="1" s="1"/>
  <c r="H39" i="1"/>
  <c r="I39" i="1" s="1"/>
  <c r="I42" i="1" s="1"/>
  <c r="J56" i="1" l="1"/>
  <c r="J66" i="1"/>
  <c r="J64" i="1"/>
  <c r="J49" i="1"/>
  <c r="J62" i="1"/>
  <c r="J70" i="1"/>
  <c r="J52" i="1"/>
  <c r="J60" i="1"/>
  <c r="J68" i="1"/>
  <c r="J50" i="1"/>
  <c r="J51" i="1"/>
  <c r="J53" i="1"/>
  <c r="J55" i="1"/>
  <c r="J57" i="1"/>
  <c r="J59" i="1"/>
  <c r="J61" i="1"/>
  <c r="J63" i="1"/>
  <c r="J65" i="1"/>
  <c r="J67" i="1"/>
  <c r="J69" i="1"/>
  <c r="G26" i="1"/>
  <c r="A26" i="1"/>
  <c r="G28" i="1"/>
  <c r="G23" i="1"/>
  <c r="M32" i="12"/>
  <c r="M42" i="12"/>
  <c r="M17" i="12"/>
  <c r="M82" i="12"/>
  <c r="M135" i="12"/>
  <c r="M66" i="12"/>
  <c r="M14" i="12"/>
  <c r="M101" i="12"/>
  <c r="M100" i="12" s="1"/>
  <c r="M86" i="12"/>
  <c r="M85" i="12" s="1"/>
  <c r="M74" i="12"/>
  <c r="M73" i="12" s="1"/>
  <c r="M62" i="12"/>
  <c r="M61" i="12" s="1"/>
  <c r="M54" i="12"/>
  <c r="M53" i="12" s="1"/>
  <c r="M49" i="12"/>
  <c r="M48" i="12" s="1"/>
  <c r="G42" i="12"/>
  <c r="M40" i="12"/>
  <c r="M39" i="12" s="1"/>
  <c r="G37" i="12"/>
  <c r="G17" i="12"/>
  <c r="M16" i="12"/>
  <c r="M11" i="12"/>
  <c r="M8" i="12" s="1"/>
  <c r="G8" i="12"/>
  <c r="J40" i="1"/>
  <c r="J41" i="1"/>
  <c r="J39" i="1"/>
  <c r="J42" i="1" s="1"/>
  <c r="H42" i="1"/>
  <c r="I21" i="1"/>
  <c r="J28" i="1"/>
  <c r="J26" i="1"/>
  <c r="G38" i="1"/>
  <c r="F38" i="1"/>
  <c r="J23" i="1"/>
  <c r="J24" i="1"/>
  <c r="J25" i="1"/>
  <c r="J27" i="1"/>
  <c r="E24" i="1"/>
  <c r="E26" i="1"/>
  <c r="J72" i="1" l="1"/>
  <c r="A23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Marek Mikošek</author>
  </authors>
  <commentList>
    <comment ref="S6" authorId="0" shapeId="0" xr:uid="{151EE403-B0C9-4BEF-8350-A7A5C75E9D1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A38BF49-727E-4F19-9BD1-1EE7440CB8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<sst xmlns="http://schemas.openxmlformats.org/spreadsheetml/2006/main" count="848" uniqueCount="323">
  <si>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</si>
  <si>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</si>
  <si>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</si>
  <si>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</si>
  <si>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</si>
  <si>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</si>
  <si>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</si>
  <si>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</si>
  <si>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</si>
  <si>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</si>
  <si>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</si>
  <si>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</si>
  <si>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</si>
  <si>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</si>
  <si>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</si>
  <si>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</si>
  <si>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</si>
  <si>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</si>
  <si>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</si>
  <si>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</si>
  <si>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</si>
  <si>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</si>
  <si>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</si>
  <si>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</si>
  <si>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</si>
  <si>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</si>
  <si>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</si>
  <si>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</si>
  <si>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</si>
  <si>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</si>
  <si>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</si>
  <si>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</si>
  <si>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</si>
  <si>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</si>
  <si>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</si>
  <si>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</si>
  <si>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</si>
  <si>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</si>
  <si>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</si>
  <si>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</si>
  <si>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</si>
  <si>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</si>
  <si>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</si>
  <si>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</si>
  <si>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Stavební úpravy bytu</t>
  </si>
  <si>
    <t>04</t>
  </si>
  <si>
    <t>Dolní 428/27</t>
  </si>
  <si>
    <t>Objekt:</t>
  </si>
  <si>
    <t>Rozpočet:</t>
  </si>
  <si>
    <t>Frenštát pod Radhoštěm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</si>
  <si>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</si>
  <si>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</si>
  <si>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</si>
  <si>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</si>
  <si>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</si>
  <si>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</si>
  <si>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</si>
  <si>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</si>
  <si>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</si>
  <si>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</si>
  <si>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</si>
  <si>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</si>
  <si>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</si>
  <si>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</si>
  <si>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</si>
  <si>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</si>
  <si>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</si>
  <si>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</si>
  <si>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</si>
  <si>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</si>
  <si>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</si>
  <si>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</si>
  <si>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</si>
  <si>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</si>
  <si>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</si>
  <si>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</si>
  <si>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</si>
  <si>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723</t>
  </si>
  <si>
    <t>Vnitřní plynovod</t>
  </si>
  <si>
    <t>728</t>
  </si>
  <si>
    <t>Vzduchotechnika</t>
  </si>
  <si>
    <t>735</t>
  </si>
  <si>
    <t>Otopná tělesa</t>
  </si>
  <si>
    <t>766</t>
  </si>
  <si>
    <t>Konstrukce truhlářské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</si>
  <si>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</si>
  <si>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</si>
  <si>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</si>
  <si>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</si>
  <si>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</si>
  <si>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</si>
  <si>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</si>
  <si>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</si>
  <si>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</si>
  <si>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</si>
  <si>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</si>
  <si>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</si>
  <si>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</si>
  <si>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</si>
  <si>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</si>
  <si>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</si>
  <si>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</si>
  <si>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</si>
  <si>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</si>
  <si>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</si>
  <si>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</si>
  <si>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</si>
  <si>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</si>
  <si>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</si>
  <si>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</si>
  <si>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</si>
  <si>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</si>
  <si>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</si>
  <si>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</si>
  <si>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</si>
  <si>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</si>
  <si>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</si>
  <si>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</si>
  <si>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</si>
  <si>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</si>
  <si>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</si>
  <si>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</si>
  <si>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</si>
  <si>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</si>
  <si>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</si>
  <si>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</si>
  <si>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</si>
  <si>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</si>
  <si>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</si>
  <si>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</si>
  <si>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</si>
  <si>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342254511R00</t>
  </si>
  <si>
    <t>Příčky z desek pórobetonových tl. 75 mm</t>
  </si>
  <si>
    <t>m2</t>
  </si>
  <si>
    <t>RTS 20/ II</t>
  </si>
  <si>
    <t>RTS 20/ I</t>
  </si>
  <si>
    <t>Práce</t>
  </si>
  <si>
    <t>POL1_</t>
  </si>
  <si>
    <t>1,76*2,64*2+0,85*2,64-0,7*2*2</t>
  </si>
  <si>
    <t>VV</t>
  </si>
  <si>
    <t>342254611R00</t>
  </si>
  <si>
    <t>Příčky z desek pórobetonových tl. 100 mm</t>
  </si>
  <si>
    <t>2,62*2,64+1,76*2,64</t>
  </si>
  <si>
    <t>346255122R00</t>
  </si>
  <si>
    <t>Překlad Ytong tl. 75 mm délky 1250</t>
  </si>
  <si>
    <t xml:space="preserve">ks    </t>
  </si>
  <si>
    <t>416021121R00</t>
  </si>
  <si>
    <t>Podhledy SDK, kovová.kce CD. 1x deska RB 12,5 mm</t>
  </si>
  <si>
    <t>416021123R00</t>
  </si>
  <si>
    <t>Podhledy SDK, kovová.kce CD. 1x deska RBI 12,5 mm</t>
  </si>
  <si>
    <t>601011147RT4</t>
  </si>
  <si>
    <t>Stěrka na stropech sádrová ručně tloušťka vrstvy 4 mm</t>
  </si>
  <si>
    <t>16,19+11,49+12,01+8,34</t>
  </si>
  <si>
    <t>602011147RT3</t>
  </si>
  <si>
    <t>Stěrka sádrová, ručně tloušťka vrstvy 4 mm</t>
  </si>
  <si>
    <t>01 vstup+ chodba 01 : 35,3</t>
  </si>
  <si>
    <t>02 pokoj : 35,9</t>
  </si>
  <si>
    <t>03 kuchhyň : 35,3</t>
  </si>
  <si>
    <t>05 wc : 1,7</t>
  </si>
  <si>
    <t>06 pokoj : 31,7</t>
  </si>
  <si>
    <t>07 pokoj : 27,8</t>
  </si>
  <si>
    <t>611481113R00</t>
  </si>
  <si>
    <t>Potažení spojů panelů sklotextilní výztužnou síťkou, vyrovnání povrchu stěn</t>
  </si>
  <si>
    <t>kompl</t>
  </si>
  <si>
    <t>Indiv</t>
  </si>
  <si>
    <t>612481113R00</t>
  </si>
  <si>
    <t>Potažení vnitř. stěn sklotex. pletivem s vypnutím</t>
  </si>
  <si>
    <t>(1,86*4+1,25*2+2,55*2)*2,64-(0,7*2*4)</t>
  </si>
  <si>
    <t>632411105R00</t>
  </si>
  <si>
    <t>Samonivelační stěrka tl.3 mm</t>
  </si>
  <si>
    <t>642945111R00</t>
  </si>
  <si>
    <t>Osazení zárubní ocel. požár.1křídl. s obetonováním</t>
  </si>
  <si>
    <t>kus</t>
  </si>
  <si>
    <t>767646510R00</t>
  </si>
  <si>
    <t>Montáž dveří protipožárních jednokřídlových</t>
  </si>
  <si>
    <t>55330422R</t>
  </si>
  <si>
    <t>Zárubeň ocelová požární   800x1970 levá</t>
  </si>
  <si>
    <t>SPCM</t>
  </si>
  <si>
    <t>Specifikace</t>
  </si>
  <si>
    <t>POL3_</t>
  </si>
  <si>
    <t>55345502R</t>
  </si>
  <si>
    <t>Dveře požární 80x197 cm s kukátkem</t>
  </si>
  <si>
    <t>941955001R00</t>
  </si>
  <si>
    <t>Lešení lehké pomocné, výška podlahy do 1,2 m</t>
  </si>
  <si>
    <t>952901114R00</t>
  </si>
  <si>
    <t>Vyčištění budov o výšce podlaží nad 4 m</t>
  </si>
  <si>
    <t>celkový úklid před předáním stavby,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t>
  </si>
  <si>
    <t>POP</t>
  </si>
  <si>
    <t>965048515R00</t>
  </si>
  <si>
    <t>Broušení betonových povrchů do tl. 5 mm</t>
  </si>
  <si>
    <t>968061125R00</t>
  </si>
  <si>
    <t>Vyvěšení dřevěných dveřních křídel pl. do 2 m2</t>
  </si>
  <si>
    <t>968072455R00</t>
  </si>
  <si>
    <t>Vybourání kovových dveřních zárubní pl. do 2 m2</t>
  </si>
  <si>
    <t>786   01</t>
  </si>
  <si>
    <t>Demontáž žaluzií</t>
  </si>
  <si>
    <t>Vlastní</t>
  </si>
  <si>
    <t>96   01</t>
  </si>
  <si>
    <t>Vybourání bytového jádra vč. rozvodů ZTI a zařizovacích předmětů</t>
  </si>
  <si>
    <t>999281111R00</t>
  </si>
  <si>
    <t>Přesun hmot pro opravy a údržbu do výšky 25 m</t>
  </si>
  <si>
    <t>t</t>
  </si>
  <si>
    <t>Přesun hmot</t>
  </si>
  <si>
    <t>POL7_</t>
  </si>
  <si>
    <t>711212002RT3</t>
  </si>
  <si>
    <t>Hydroizolační povlak - nátěr nebo stěrka vč. rohových pásek tl. 2mm</t>
  </si>
  <si>
    <t>2,68+3*0,1+3*2,4</t>
  </si>
  <si>
    <t>713582115R00</t>
  </si>
  <si>
    <t>D+M revizní dvířka pod obklad 500x500 mm</t>
  </si>
  <si>
    <t>725017122R00</t>
  </si>
  <si>
    <t>D+M Umyvadlo se skříňkou 55 x 44 cm, sifon, baterie</t>
  </si>
  <si>
    <t>725017321R00</t>
  </si>
  <si>
    <t>D+M Umývátko 400x200, sifon, baterie</t>
  </si>
  <si>
    <t>725845111RT1</t>
  </si>
  <si>
    <t>Baterie vanová se sprchovým setem</t>
  </si>
  <si>
    <t>726211321R00</t>
  </si>
  <si>
    <t>D+M Modul-WC Duofix, závěsné WC, sedátko, tlačítko</t>
  </si>
  <si>
    <t>720   01</t>
  </si>
  <si>
    <t>D+M vana 700/1500 vč. sifonu</t>
  </si>
  <si>
    <t>720   02</t>
  </si>
  <si>
    <t>Zdravotechnika (rozvody vody a kanalizace v rekonstruovaném bytovém jádru, pračkový ventil a sifon)</t>
  </si>
  <si>
    <t>722130801R00</t>
  </si>
  <si>
    <t xml:space="preserve">Demontáž potrubí plynového, zaslepení </t>
  </si>
  <si>
    <t>728414611R00</t>
  </si>
  <si>
    <t>D+M digestoře vestavěné vč. napojení na stávající odtah</t>
  </si>
  <si>
    <t>728611113R00</t>
  </si>
  <si>
    <t>D+M ventilátoru, napojení na potrubí WC, koupelna</t>
  </si>
  <si>
    <t>735111810R00</t>
  </si>
  <si>
    <t>Demontáž těles otopných vč. armatur (zamrazení potrubí)</t>
  </si>
  <si>
    <t>735139002R00</t>
  </si>
  <si>
    <t>Montáž otopných těles vč. armatur a termostatických hlavic</t>
  </si>
  <si>
    <t>735156667R00</t>
  </si>
  <si>
    <t>Otopná tělesa panelová 600/1200</t>
  </si>
  <si>
    <t>735156671R00</t>
  </si>
  <si>
    <t>Otopná tělesa panelová 600/2000</t>
  </si>
  <si>
    <t>735156677R00</t>
  </si>
  <si>
    <t>Otopná tělesa panelová 600/1100</t>
  </si>
  <si>
    <t>735179110R00</t>
  </si>
  <si>
    <t>D+M otopných těles koupelnových elektrických (žebříků)</t>
  </si>
  <si>
    <t>766661112R00</t>
  </si>
  <si>
    <t>D+M dveří plných 700/1970</t>
  </si>
  <si>
    <t>766670011R00</t>
  </si>
  <si>
    <t>D+M obložkové zárubně</t>
  </si>
  <si>
    <t>766812115R00</t>
  </si>
  <si>
    <t>D+M Montáž kuchyňské linky 2,6, vč. nerezového dřezu, sifon, dřezová baterie, horní skříňky, zadní obkladová deska, podlinkové osvětlení, varná indukční deska, trouba</t>
  </si>
  <si>
    <t>766812840R00</t>
  </si>
  <si>
    <t>Demontáž kuchyňských linek do 2,4 m</t>
  </si>
  <si>
    <t>766825121R00</t>
  </si>
  <si>
    <t>Dodávka a montáž vestavěné skříně 2křídlové policové (1,2/2,4/0,5m) a spižní skříně (0,4/2,6/0,4)</t>
  </si>
  <si>
    <t>766825811R00</t>
  </si>
  <si>
    <t xml:space="preserve">Demontáž vestavěných skříní </t>
  </si>
  <si>
    <t>soubor</t>
  </si>
  <si>
    <t>766661112R0</t>
  </si>
  <si>
    <t>D+M dveří 2/3 prosklené 800/1970</t>
  </si>
  <si>
    <t>766661112R01</t>
  </si>
  <si>
    <t>D+M dveří plných 800/1970</t>
  </si>
  <si>
    <t>771575111RT1</t>
  </si>
  <si>
    <t>Montáž podlah keram.,hladké, tmel, 45x45 cm weberfor profiflex (lep),webercolor perfect (sp)</t>
  </si>
  <si>
    <t>59782030R</t>
  </si>
  <si>
    <t>Dlaždice 45x45 cm</t>
  </si>
  <si>
    <t>775413021R00</t>
  </si>
  <si>
    <t>Montáž podlahové lišty</t>
  </si>
  <si>
    <t>m</t>
  </si>
  <si>
    <t>776511820R00</t>
  </si>
  <si>
    <t>Odstranění PVC a koberců lepených s podložkou</t>
  </si>
  <si>
    <t>776521200RT1</t>
  </si>
  <si>
    <t>Lepení povlakových podlah z dílců PVC a CV (vinyl) pouze položení - PVC ve specifikaci</t>
  </si>
  <si>
    <t>01 : 8,14</t>
  </si>
  <si>
    <t>02 : 16,19</t>
  </si>
  <si>
    <t>03 : 11,49</t>
  </si>
  <si>
    <t>06 : 12,01</t>
  </si>
  <si>
    <t>07 : 8,34</t>
  </si>
  <si>
    <t>776981101R00</t>
  </si>
  <si>
    <t>Montáž přechodové, podlahové lišty samolepicí</t>
  </si>
  <si>
    <t>28342451R</t>
  </si>
  <si>
    <t xml:space="preserve">Lišta soklová PVC pro vinyl </t>
  </si>
  <si>
    <t>66,8*1,1</t>
  </si>
  <si>
    <t>28410302R</t>
  </si>
  <si>
    <t>Podlaha lepená Vinyl 1220x228x2 mm lamela s dekorem dřeva</t>
  </si>
  <si>
    <t>56,17*1,1</t>
  </si>
  <si>
    <t>5537000111R</t>
  </si>
  <si>
    <t>Lišta přechodová Al 30/A lepicí l=93 cm stříbro š 30 mm</t>
  </si>
  <si>
    <t>781415016RT1</t>
  </si>
  <si>
    <t>Montáž obkladů stěn, porovin.,tmel, nad 20x25 cm</t>
  </si>
  <si>
    <t>koupelna : (1,76+1,53)*2*2,4-0,7*2-0,7*0,5-1,53*0,5</t>
  </si>
  <si>
    <t>wc : (0,85+1,25)*2*2-0,7*2</t>
  </si>
  <si>
    <t>59761001R</t>
  </si>
  <si>
    <t>Obkladačka 30x60 cm mat</t>
  </si>
  <si>
    <t>20,3*1,15</t>
  </si>
  <si>
    <t>783424140R00</t>
  </si>
  <si>
    <t>Nátěr syntetický potrubí do DN 50 mm  Z + 2x</t>
  </si>
  <si>
    <t>784402801R00</t>
  </si>
  <si>
    <t>Odstranění malby oškrábáním v místnosti H do 3,8 m</t>
  </si>
  <si>
    <t>01 vstup+chodba : (3,47*2+3,46*2+1,2*4)*2,5</t>
  </si>
  <si>
    <t>02 pokoj : (4,69*2+3,47*2)*2,64+16,19</t>
  </si>
  <si>
    <t>03 kuchyň : (3,46+4,69+1,6+2,15+0,4+0,4)*2,64+11,49</t>
  </si>
  <si>
    <t>06 pokoj : (3,45*2+3,47*2)*2,64+12,01</t>
  </si>
  <si>
    <t>07 pokoj : (2,44*2+3,47*2)*2,64+8,34</t>
  </si>
  <si>
    <t>784191201R00</t>
  </si>
  <si>
    <t>Penetrace podkladu hloubková Primalex 1x</t>
  </si>
  <si>
    <t>01 vstup+chodba : (3,47*2+3,46*2+1,2*4)*2,4+8,14</t>
  </si>
  <si>
    <t>04 koupelna : 2,68</t>
  </si>
  <si>
    <t>05 WC : (1,25*2+0,85*2)*0,4+1,02</t>
  </si>
  <si>
    <t>784195212R00</t>
  </si>
  <si>
    <t>Malba Primalex Plus, bílá, bez penetrace, 2 x</t>
  </si>
  <si>
    <t>786622113R00</t>
  </si>
  <si>
    <t>Žaluzie interiérové</t>
  </si>
  <si>
    <t>M21   01</t>
  </si>
  <si>
    <t>Elektroinstalace- nové zásuvkové a světelné okruhy, bytový rozvaděč, revize elektro, domovní telefon</t>
  </si>
  <si>
    <t>979081111R00</t>
  </si>
  <si>
    <t>Odvoz suti a vybour. hmot na skládku do 1 km</t>
  </si>
  <si>
    <t>Přesun suti</t>
  </si>
  <si>
    <t>POL8_</t>
  </si>
  <si>
    <t>979081121R00</t>
  </si>
  <si>
    <t>Příplatek k odvozu za každý další 1 km</t>
  </si>
  <si>
    <t>979990001R00</t>
  </si>
  <si>
    <t>Poplatek za skládku stavební suti</t>
  </si>
  <si>
    <t>979087311R00</t>
  </si>
  <si>
    <t>Vodorovné přemístění suti nošením do 10 m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</si>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</sst>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9" t="s">
        <v>41</v>
      </c>
      <c r="B2" s="189"/>
      <c r="C2" s="189"/>
      <c r="D2" s="189"/>
      <c r="E2" s="189"/>
      <c r="F2" s="189"/>
      <c r="G2" s="18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5"/>
  <sheetViews>
    <sheetView showGridLines="0" topLeftCell="B1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5" t="s">
        <v>4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7" t="s">
        <v>24</v>
      </c>
      <c r="C2" s="78"/>
      <c r="D2" s="79" t="s">
        <v>45</v>
      </c>
      <c r="E2" s="231" t="s">
        <v>49</v>
      </c>
      <c r="F2" s="232"/>
      <c r="G2" s="232"/>
      <c r="H2" s="232"/>
      <c r="I2" s="232"/>
      <c r="J2" s="233"/>
      <c r="O2" s="1"/>
    </row>
    <row r="3" spans="1:15" ht="27" customHeight="1" x14ac:dyDescent="0.2">
      <c r="A3" s="2"/>
      <c r="B3" s="80" t="s">
        <v>47</v>
      </c>
      <c r="C3" s="78"/>
      <c r="D3" s="81" t="s">
        <v>45</v>
      </c>
      <c r="E3" s="234" t="s">
        <v>46</v>
      </c>
      <c r="F3" s="235"/>
      <c r="G3" s="235"/>
      <c r="H3" s="235"/>
      <c r="I3" s="235"/>
      <c r="J3" s="236"/>
    </row>
    <row r="4" spans="1:15" ht="23.25" customHeight="1" x14ac:dyDescent="0.2">
      <c r="A4" s="76">
        <v>343</v>
      </c>
      <c r="B4" s="82" t="s">
        <v>48</v>
      </c>
      <c r="C4" s="83"/>
      <c r="D4" s="84" t="s">
        <v>43</v>
      </c>
      <c r="E4" s="214" t="s">
        <v>44</v>
      </c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23</v>
      </c>
      <c r="D5" s="219"/>
      <c r="E5" s="220"/>
      <c r="F5" s="220"/>
      <c r="G5" s="220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8"/>
      <c r="E11" s="238"/>
      <c r="F11" s="238"/>
      <c r="G11" s="238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3"/>
      <c r="E12" s="213"/>
      <c r="F12" s="213"/>
      <c r="G12" s="213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7"/>
      <c r="F15" s="237"/>
      <c r="G15" s="239"/>
      <c r="H15" s="239"/>
      <c r="I15" s="239" t="s">
        <v>31</v>
      </c>
      <c r="J15" s="240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2"/>
      <c r="F16" s="203"/>
      <c r="G16" s="202"/>
      <c r="H16" s="203"/>
      <c r="I16" s="202">
        <f>SUMIF(F49:F71,A16,I49:I71)+SUMIF(F49:F71,"PSU",I49:I71)</f>
        <v>0</v>
      </c>
      <c r="J16" s="204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2"/>
      <c r="F17" s="203"/>
      <c r="G17" s="202"/>
      <c r="H17" s="203"/>
      <c r="I17" s="202">
        <f>SUMIF(F49:F71,A17,I49:I71)</f>
        <v>0</v>
      </c>
      <c r="J17" s="204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2"/>
      <c r="F18" s="203"/>
      <c r="G18" s="202"/>
      <c r="H18" s="203"/>
      <c r="I18" s="202">
        <f>SUMIF(F49:F71,A18,I49:I71)</f>
        <v>0</v>
      </c>
      <c r="J18" s="204"/>
    </row>
    <row r="19" spans="1:10" ht="23.25" customHeight="1" x14ac:dyDescent="0.2">
      <c r="A19" s="139" t="s">
        <v>102</v>
      </c>
      <c r="B19" s="38" t="s">
        <v>29</v>
      </c>
      <c r="C19" s="62"/>
      <c r="D19" s="63"/>
      <c r="E19" s="202"/>
      <c r="F19" s="203"/>
      <c r="G19" s="202"/>
      <c r="H19" s="203"/>
      <c r="I19" s="202">
        <f>SUMIF(F49:F71,A19,I49:I71)</f>
        <v>0</v>
      </c>
      <c r="J19" s="204"/>
    </row>
    <row r="20" spans="1:10" ht="23.25" customHeight="1" x14ac:dyDescent="0.2">
      <c r="A20" s="139" t="s">
        <v>103</v>
      </c>
      <c r="B20" s="38" t="s">
        <v>30</v>
      </c>
      <c r="C20" s="62"/>
      <c r="D20" s="63"/>
      <c r="E20" s="202"/>
      <c r="F20" s="203"/>
      <c r="G20" s="202"/>
      <c r="H20" s="203"/>
      <c r="I20" s="202">
        <f>SUMIF(F49:F71,A20,I49:I71)</f>
        <v>0</v>
      </c>
      <c r="J20" s="204"/>
    </row>
    <row r="21" spans="1:10" ht="23.25" customHeight="1" x14ac:dyDescent="0.2">
      <c r="A21" s="2"/>
      <c r="B21" s="48" t="s">
        <v>31</v>
      </c>
      <c r="C21" s="64"/>
      <c r="D21" s="65"/>
      <c r="E21" s="205"/>
      <c r="F21" s="241"/>
      <c r="G21" s="205"/>
      <c r="H21" s="241"/>
      <c r="I21" s="205">
        <f>SUM(I16:J20)</f>
        <v>0</v>
      </c>
      <c r="J21" s="206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0">
        <f>ZakladDPHSniVypocet</f>
        <v>0</v>
      </c>
      <c r="H23" s="201"/>
      <c r="I23" s="2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8">
        <f>A23</f>
        <v>0</v>
      </c>
      <c r="H24" s="199"/>
      <c r="I24" s="1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0">
        <f>ZakladDPHZaklVypocet</f>
        <v>0</v>
      </c>
      <c r="H25" s="201"/>
      <c r="I25" s="2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08">
        <f>ZakladDPHSniVypocet+ZakladDPHZaklVypocet</f>
        <v>0</v>
      </c>
      <c r="H28" s="208"/>
      <c r="I28" s="208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7">
        <f>A27</f>
        <v>0</v>
      </c>
      <c r="H29" s="207"/>
      <c r="I29" s="207"/>
      <c r="J29" s="120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9"/>
      <c r="E34" s="210"/>
      <c r="G34" s="211"/>
      <c r="H34" s="212"/>
      <c r="I34" s="212"/>
      <c r="J34" s="25"/>
    </row>
    <row r="35" spans="1:10" ht="12.75" customHeight="1" x14ac:dyDescent="0.2">
      <c r="A35" s="2"/>
      <c r="B35" s="2"/>
      <c r="D35" s="197" t="s">
        <v>2</v>
      </c>
      <c r="E35" s="1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50</v>
      </c>
      <c r="C39" s="192"/>
      <c r="D39" s="192"/>
      <c r="E39" s="192"/>
      <c r="F39" s="100">
        <f>'04 01 Pol'!AE141</f>
        <v>0</v>
      </c>
      <c r="G39" s="101">
        <f>'04 01 Pol'!AF141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45</v>
      </c>
      <c r="C40" s="193" t="s">
        <v>46</v>
      </c>
      <c r="D40" s="193"/>
      <c r="E40" s="193"/>
      <c r="F40" s="105">
        <f>'04 01 Pol'!AE141</f>
        <v>0</v>
      </c>
      <c r="G40" s="106">
        <f>'04 01 Pol'!AF141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92" t="s">
        <v>44</v>
      </c>
      <c r="D41" s="192"/>
      <c r="E41" s="192"/>
      <c r="F41" s="109">
        <f>'04 01 Pol'!AE141</f>
        <v>0</v>
      </c>
      <c r="G41" s="102">
        <f>'04 01 Pol'!AF141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94" t="s">
        <v>51</v>
      </c>
      <c r="C42" s="195"/>
      <c r="D42" s="195"/>
      <c r="E42" s="196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53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54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55</v>
      </c>
      <c r="C49" s="190" t="s">
        <v>56</v>
      </c>
      <c r="D49" s="191"/>
      <c r="E49" s="191"/>
      <c r="F49" s="135" t="s">
        <v>26</v>
      </c>
      <c r="G49" s="136"/>
      <c r="H49" s="136"/>
      <c r="I49" s="136">
        <f>'04 01 Pol'!G8</f>
        <v>0</v>
      </c>
      <c r="J49" s="133" t="str">
        <f>IF(I72=0,"",I49/I72*100)</f>
        <v/>
      </c>
    </row>
    <row r="50" spans="1:10" ht="36.75" customHeight="1" x14ac:dyDescent="0.2">
      <c r="A50" s="124"/>
      <c r="B50" s="129" t="s">
        <v>57</v>
      </c>
      <c r="C50" s="190" t="s">
        <v>58</v>
      </c>
      <c r="D50" s="191"/>
      <c r="E50" s="191"/>
      <c r="F50" s="135" t="s">
        <v>26</v>
      </c>
      <c r="G50" s="136"/>
      <c r="H50" s="136"/>
      <c r="I50" s="136">
        <f>'04 01 Pol'!G14</f>
        <v>0</v>
      </c>
      <c r="J50" s="133" t="str">
        <f>IF(I72=0,"",I50/I72*100)</f>
        <v/>
      </c>
    </row>
    <row r="51" spans="1:10" ht="36.75" customHeight="1" x14ac:dyDescent="0.2">
      <c r="A51" s="124"/>
      <c r="B51" s="129" t="s">
        <v>59</v>
      </c>
      <c r="C51" s="190" t="s">
        <v>60</v>
      </c>
      <c r="D51" s="191"/>
      <c r="E51" s="191"/>
      <c r="F51" s="135" t="s">
        <v>26</v>
      </c>
      <c r="G51" s="136"/>
      <c r="H51" s="136"/>
      <c r="I51" s="136">
        <f>'04 01 Pol'!G17</f>
        <v>0</v>
      </c>
      <c r="J51" s="133" t="str">
        <f>IF(I72=0,"",I51/I72*100)</f>
        <v/>
      </c>
    </row>
    <row r="52" spans="1:10" ht="36.75" customHeight="1" x14ac:dyDescent="0.2">
      <c r="A52" s="124"/>
      <c r="B52" s="129" t="s">
        <v>61</v>
      </c>
      <c r="C52" s="190" t="s">
        <v>62</v>
      </c>
      <c r="D52" s="191"/>
      <c r="E52" s="191"/>
      <c r="F52" s="135" t="s">
        <v>26</v>
      </c>
      <c r="G52" s="136"/>
      <c r="H52" s="136"/>
      <c r="I52" s="136">
        <f>'04 01 Pol'!G30</f>
        <v>0</v>
      </c>
      <c r="J52" s="133" t="str">
        <f>IF(I72=0,"",I52/I72*100)</f>
        <v/>
      </c>
    </row>
    <row r="53" spans="1:10" ht="36.75" customHeight="1" x14ac:dyDescent="0.2">
      <c r="A53" s="124"/>
      <c r="B53" s="129" t="s">
        <v>63</v>
      </c>
      <c r="C53" s="190" t="s">
        <v>64</v>
      </c>
      <c r="D53" s="191"/>
      <c r="E53" s="191"/>
      <c r="F53" s="135" t="s">
        <v>26</v>
      </c>
      <c r="G53" s="136"/>
      <c r="H53" s="136"/>
      <c r="I53" s="136">
        <f>'04 01 Pol'!G32</f>
        <v>0</v>
      </c>
      <c r="J53" s="133" t="str">
        <f>IF(I72=0,"",I53/I72*100)</f>
        <v/>
      </c>
    </row>
    <row r="54" spans="1:10" ht="36.75" customHeight="1" x14ac:dyDescent="0.2">
      <c r="A54" s="124"/>
      <c r="B54" s="129" t="s">
        <v>65</v>
      </c>
      <c r="C54" s="190" t="s">
        <v>66</v>
      </c>
      <c r="D54" s="191"/>
      <c r="E54" s="191"/>
      <c r="F54" s="135" t="s">
        <v>26</v>
      </c>
      <c r="G54" s="136"/>
      <c r="H54" s="136"/>
      <c r="I54" s="136">
        <f>'04 01 Pol'!G37</f>
        <v>0</v>
      </c>
      <c r="J54" s="133" t="str">
        <f>IF(I72=0,"",I54/I72*100)</f>
        <v/>
      </c>
    </row>
    <row r="55" spans="1:10" ht="36.75" customHeight="1" x14ac:dyDescent="0.2">
      <c r="A55" s="124"/>
      <c r="B55" s="129" t="s">
        <v>67</v>
      </c>
      <c r="C55" s="190" t="s">
        <v>68</v>
      </c>
      <c r="D55" s="191"/>
      <c r="E55" s="191"/>
      <c r="F55" s="135" t="s">
        <v>26</v>
      </c>
      <c r="G55" s="136"/>
      <c r="H55" s="136"/>
      <c r="I55" s="136">
        <f>'04 01 Pol'!G39</f>
        <v>0</v>
      </c>
      <c r="J55" s="133" t="str">
        <f>IF(I72=0,"",I55/I72*100)</f>
        <v/>
      </c>
    </row>
    <row r="56" spans="1:10" ht="36.75" customHeight="1" x14ac:dyDescent="0.2">
      <c r="A56" s="124"/>
      <c r="B56" s="129" t="s">
        <v>69</v>
      </c>
      <c r="C56" s="190" t="s">
        <v>70</v>
      </c>
      <c r="D56" s="191"/>
      <c r="E56" s="191"/>
      <c r="F56" s="135" t="s">
        <v>26</v>
      </c>
      <c r="G56" s="136"/>
      <c r="H56" s="136"/>
      <c r="I56" s="136">
        <f>'04 01 Pol'!G42</f>
        <v>0</v>
      </c>
      <c r="J56" s="133" t="str">
        <f>IF(I72=0,"",I56/I72*100)</f>
        <v/>
      </c>
    </row>
    <row r="57" spans="1:10" ht="36.75" customHeight="1" x14ac:dyDescent="0.2">
      <c r="A57" s="124"/>
      <c r="B57" s="129" t="s">
        <v>71</v>
      </c>
      <c r="C57" s="190" t="s">
        <v>72</v>
      </c>
      <c r="D57" s="191"/>
      <c r="E57" s="191"/>
      <c r="F57" s="135" t="s">
        <v>26</v>
      </c>
      <c r="G57" s="136"/>
      <c r="H57" s="136"/>
      <c r="I57" s="136">
        <f>'04 01 Pol'!G48</f>
        <v>0</v>
      </c>
      <c r="J57" s="133" t="str">
        <f>IF(I72=0,"",I57/I72*100)</f>
        <v/>
      </c>
    </row>
    <row r="58" spans="1:10" ht="36.75" customHeight="1" x14ac:dyDescent="0.2">
      <c r="A58" s="124"/>
      <c r="B58" s="129" t="s">
        <v>73</v>
      </c>
      <c r="C58" s="190" t="s">
        <v>74</v>
      </c>
      <c r="D58" s="191"/>
      <c r="E58" s="191"/>
      <c r="F58" s="135" t="s">
        <v>27</v>
      </c>
      <c r="G58" s="136"/>
      <c r="H58" s="136"/>
      <c r="I58" s="136">
        <f>'04 01 Pol'!G50</f>
        <v>0</v>
      </c>
      <c r="J58" s="133" t="str">
        <f>IF(I72=0,"",I58/I72*100)</f>
        <v/>
      </c>
    </row>
    <row r="59" spans="1:10" ht="36.75" customHeight="1" x14ac:dyDescent="0.2">
      <c r="A59" s="124"/>
      <c r="B59" s="129" t="s">
        <v>75</v>
      </c>
      <c r="C59" s="190" t="s">
        <v>76</v>
      </c>
      <c r="D59" s="191"/>
      <c r="E59" s="191"/>
      <c r="F59" s="135" t="s">
        <v>27</v>
      </c>
      <c r="G59" s="136"/>
      <c r="H59" s="136"/>
      <c r="I59" s="136">
        <f>'04 01 Pol'!G53</f>
        <v>0</v>
      </c>
      <c r="J59" s="133" t="str">
        <f>IF(I72=0,"",I59/I72*100)</f>
        <v/>
      </c>
    </row>
    <row r="60" spans="1:10" ht="36.75" customHeight="1" x14ac:dyDescent="0.2">
      <c r="A60" s="124"/>
      <c r="B60" s="129" t="s">
        <v>77</v>
      </c>
      <c r="C60" s="190" t="s">
        <v>78</v>
      </c>
      <c r="D60" s="191"/>
      <c r="E60" s="191"/>
      <c r="F60" s="135" t="s">
        <v>27</v>
      </c>
      <c r="G60" s="136"/>
      <c r="H60" s="136"/>
      <c r="I60" s="136">
        <f>'04 01 Pol'!G61</f>
        <v>0</v>
      </c>
      <c r="J60" s="133" t="str">
        <f>IF(I72=0,"",I60/I72*100)</f>
        <v/>
      </c>
    </row>
    <row r="61" spans="1:10" ht="36.75" customHeight="1" x14ac:dyDescent="0.2">
      <c r="A61" s="124"/>
      <c r="B61" s="129" t="s">
        <v>79</v>
      </c>
      <c r="C61" s="190" t="s">
        <v>80</v>
      </c>
      <c r="D61" s="191"/>
      <c r="E61" s="191"/>
      <c r="F61" s="135" t="s">
        <v>27</v>
      </c>
      <c r="G61" s="136"/>
      <c r="H61" s="136"/>
      <c r="I61" s="136">
        <f>'04 01 Pol'!G63</f>
        <v>0</v>
      </c>
      <c r="J61" s="133" t="str">
        <f>IF(I72=0,"",I61/I72*100)</f>
        <v/>
      </c>
    </row>
    <row r="62" spans="1:10" ht="36.75" customHeight="1" x14ac:dyDescent="0.2">
      <c r="A62" s="124"/>
      <c r="B62" s="129" t="s">
        <v>81</v>
      </c>
      <c r="C62" s="190" t="s">
        <v>82</v>
      </c>
      <c r="D62" s="191"/>
      <c r="E62" s="191"/>
      <c r="F62" s="135" t="s">
        <v>27</v>
      </c>
      <c r="G62" s="136"/>
      <c r="H62" s="136"/>
      <c r="I62" s="136">
        <f>'04 01 Pol'!G66</f>
        <v>0</v>
      </c>
      <c r="J62" s="133" t="str">
        <f>IF(I72=0,"",I62/I72*100)</f>
        <v/>
      </c>
    </row>
    <row r="63" spans="1:10" ht="36.75" customHeight="1" x14ac:dyDescent="0.2">
      <c r="A63" s="124"/>
      <c r="B63" s="129" t="s">
        <v>83</v>
      </c>
      <c r="C63" s="190" t="s">
        <v>84</v>
      </c>
      <c r="D63" s="191"/>
      <c r="E63" s="191"/>
      <c r="F63" s="135" t="s">
        <v>27</v>
      </c>
      <c r="G63" s="136"/>
      <c r="H63" s="136"/>
      <c r="I63" s="136">
        <f>'04 01 Pol'!G73</f>
        <v>0</v>
      </c>
      <c r="J63" s="133" t="str">
        <f>IF(I72=0,"",I63/I72*100)</f>
        <v/>
      </c>
    </row>
    <row r="64" spans="1:10" ht="36.75" customHeight="1" x14ac:dyDescent="0.2">
      <c r="A64" s="124"/>
      <c r="B64" s="129" t="s">
        <v>85</v>
      </c>
      <c r="C64" s="190" t="s">
        <v>86</v>
      </c>
      <c r="D64" s="191"/>
      <c r="E64" s="191"/>
      <c r="F64" s="135" t="s">
        <v>27</v>
      </c>
      <c r="G64" s="136"/>
      <c r="H64" s="136"/>
      <c r="I64" s="136">
        <f>'04 01 Pol'!G82</f>
        <v>0</v>
      </c>
      <c r="J64" s="133" t="str">
        <f>IF(I72=0,"",I64/I72*100)</f>
        <v/>
      </c>
    </row>
    <row r="65" spans="1:10" ht="36.75" customHeight="1" x14ac:dyDescent="0.2">
      <c r="A65" s="124"/>
      <c r="B65" s="129" t="s">
        <v>87</v>
      </c>
      <c r="C65" s="190" t="s">
        <v>88</v>
      </c>
      <c r="D65" s="191"/>
      <c r="E65" s="191"/>
      <c r="F65" s="135" t="s">
        <v>27</v>
      </c>
      <c r="G65" s="136"/>
      <c r="H65" s="136"/>
      <c r="I65" s="136">
        <f>'04 01 Pol'!G85</f>
        <v>0</v>
      </c>
      <c r="J65" s="133" t="str">
        <f>IF(I72=0,"",I65/I72*100)</f>
        <v/>
      </c>
    </row>
    <row r="66" spans="1:10" ht="36.75" customHeight="1" x14ac:dyDescent="0.2">
      <c r="A66" s="124"/>
      <c r="B66" s="129" t="s">
        <v>89</v>
      </c>
      <c r="C66" s="190" t="s">
        <v>90</v>
      </c>
      <c r="D66" s="191"/>
      <c r="E66" s="191"/>
      <c r="F66" s="135" t="s">
        <v>27</v>
      </c>
      <c r="G66" s="136"/>
      <c r="H66" s="136"/>
      <c r="I66" s="136">
        <f>'04 01 Pol'!G100</f>
        <v>0</v>
      </c>
      <c r="J66" s="133" t="str">
        <f>IF(I72=0,"",I66/I72*100)</f>
        <v/>
      </c>
    </row>
    <row r="67" spans="1:10" ht="36.75" customHeight="1" x14ac:dyDescent="0.2">
      <c r="A67" s="124"/>
      <c r="B67" s="129" t="s">
        <v>91</v>
      </c>
      <c r="C67" s="190" t="s">
        <v>92</v>
      </c>
      <c r="D67" s="191"/>
      <c r="E67" s="191"/>
      <c r="F67" s="135" t="s">
        <v>27</v>
      </c>
      <c r="G67" s="136"/>
      <c r="H67" s="136"/>
      <c r="I67" s="136">
        <f>'04 01 Pol'!G106</f>
        <v>0</v>
      </c>
      <c r="J67" s="133" t="str">
        <f>IF(I72=0,"",I67/I72*100)</f>
        <v/>
      </c>
    </row>
    <row r="68" spans="1:10" ht="36.75" customHeight="1" x14ac:dyDescent="0.2">
      <c r="A68" s="124"/>
      <c r="B68" s="129" t="s">
        <v>93</v>
      </c>
      <c r="C68" s="190" t="s">
        <v>94</v>
      </c>
      <c r="D68" s="191"/>
      <c r="E68" s="191"/>
      <c r="F68" s="135" t="s">
        <v>27</v>
      </c>
      <c r="G68" s="136"/>
      <c r="H68" s="136"/>
      <c r="I68" s="136">
        <f>'04 01 Pol'!G108</f>
        <v>0</v>
      </c>
      <c r="J68" s="133" t="str">
        <f>IF(I72=0,"",I68/I72*100)</f>
        <v/>
      </c>
    </row>
    <row r="69" spans="1:10" ht="36.75" customHeight="1" x14ac:dyDescent="0.2">
      <c r="A69" s="124"/>
      <c r="B69" s="129" t="s">
        <v>95</v>
      </c>
      <c r="C69" s="190" t="s">
        <v>96</v>
      </c>
      <c r="D69" s="191"/>
      <c r="E69" s="191"/>
      <c r="F69" s="135" t="s">
        <v>27</v>
      </c>
      <c r="G69" s="136"/>
      <c r="H69" s="136"/>
      <c r="I69" s="136">
        <f>'04 01 Pol'!G131</f>
        <v>0</v>
      </c>
      <c r="J69" s="133" t="str">
        <f>IF(I72=0,"",I69/I72*100)</f>
        <v/>
      </c>
    </row>
    <row r="70" spans="1:10" ht="36.75" customHeight="1" x14ac:dyDescent="0.2">
      <c r="A70" s="124"/>
      <c r="B70" s="129" t="s">
        <v>97</v>
      </c>
      <c r="C70" s="190" t="s">
        <v>98</v>
      </c>
      <c r="D70" s="191"/>
      <c r="E70" s="191"/>
      <c r="F70" s="135" t="s">
        <v>28</v>
      </c>
      <c r="G70" s="136"/>
      <c r="H70" s="136"/>
      <c r="I70" s="136">
        <f>'04 01 Pol'!G133</f>
        <v>0</v>
      </c>
      <c r="J70" s="133" t="str">
        <f>IF(I72=0,"",I70/I72*100)</f>
        <v/>
      </c>
    </row>
    <row r="71" spans="1:10" ht="36.75" customHeight="1" x14ac:dyDescent="0.2">
      <c r="A71" s="124"/>
      <c r="B71" s="129" t="s">
        <v>99</v>
      </c>
      <c r="C71" s="190" t="s">
        <v>100</v>
      </c>
      <c r="D71" s="191"/>
      <c r="E71" s="191"/>
      <c r="F71" s="135" t="s">
        <v>101</v>
      </c>
      <c r="G71" s="136"/>
      <c r="H71" s="136"/>
      <c r="I71" s="136">
        <f>'04 01 Pol'!G135</f>
        <v>0</v>
      </c>
      <c r="J71" s="133" t="str">
        <f>IF(I72=0,"",I71/I72*100)</f>
        <v/>
      </c>
    </row>
    <row r="72" spans="1:10" ht="25.5" customHeight="1" x14ac:dyDescent="0.2">
      <c r="A72" s="125"/>
      <c r="B72" s="130" t="s">
        <v>1</v>
      </c>
      <c r="C72" s="131"/>
      <c r="D72" s="132"/>
      <c r="E72" s="132"/>
      <c r="F72" s="137"/>
      <c r="G72" s="138"/>
      <c r="H72" s="138"/>
      <c r="I72" s="138">
        <f>SUM(I49:I71)</f>
        <v>0</v>
      </c>
      <c r="J72" s="134">
        <f>SUM(J49:J71)</f>
        <v>0</v>
      </c>
    </row>
    <row r="73" spans="1:10" x14ac:dyDescent="0.2">
      <c r="F73" s="87"/>
      <c r="G73" s="87"/>
      <c r="H73" s="87"/>
      <c r="I73" s="87"/>
      <c r="J73" s="88"/>
    </row>
    <row r="74" spans="1:10" x14ac:dyDescent="0.2">
      <c r="F74" s="87"/>
      <c r="G74" s="87"/>
      <c r="H74" s="87"/>
      <c r="I74" s="87"/>
      <c r="J74" s="88"/>
    </row>
    <row r="75" spans="1:10" x14ac:dyDescent="0.2">
      <c r="F75" s="87"/>
      <c r="G75" s="87"/>
      <c r="H75" s="87"/>
      <c r="I75" s="87"/>
      <c r="J75" s="88"/>
    </row>
  </sheetData>
  <sheetProtection algorithmName="SHA-512" hashValue="IBrsabh4ccDLe2a4qb5RBiicIGOZIsWF7Mwna+YFkXzcCnHJfgTv/xSP7FGxHPXvs/HVQZ4nCIrUVp8qh6mlJg==" saltValue="4FnKHxYaGct+AmCdgsg3zA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7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8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9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10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7AE7E-AABF-44B6-8F7E-249B3F9C09ED}">
  <sheetPr>
    <outlinePr summaryBelow="0"/>
  </sheetPr>
  <dimension ref="A1:BH5000"/>
  <sheetViews>
    <sheetView tabSelected="1" topLeftCell="A14" workbookViewId="0">
      <pane xSplit="1" topLeftCell="B1" activePane="topRight" state="frozen"/>
      <selection activeCell="A8" sqref="A8"/>
      <selection pane="topRight" sqref="A1:G1"/>
    </sheetView>
  </sheetViews>
  <sheetFormatPr defaultRowHeight="12.75" outlineLevelRow="1" x14ac:dyDescent="0.2"/>
  <cols>
    <col min="1" max="1" width="3.42578125" customWidth="1"/>
    <col min="2" max="2" width="12.7109375" style="122" customWidth="1"/>
    <col min="3" max="3" width="38.28515625" style="122" customWidth="1"/>
    <col min="4" max="4" width="4.85546875" customWidth="1"/>
    <col min="5" max="5" width="10.710937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46" t="s">
        <v>7</v>
      </c>
      <c r="B1" s="246"/>
      <c r="C1" s="246"/>
      <c r="D1" s="246"/>
      <c r="E1" s="246"/>
      <c r="F1" s="246"/>
      <c r="G1" s="246"/>
      <c r="AG1" t="s">
        <v>104</v>
      </c>
    </row>
    <row r="2" spans="1:60" ht="25.15" customHeight="1" x14ac:dyDescent="0.2">
      <c r="A2" s="140" t="s">
        <v>8</v>
      </c>
      <c r="B2" s="49" t="s">
        <v>45</v>
      </c>
      <c r="C2" s="247" t="s">
        <v>49</v>
      </c>
      <c r="D2" s="248"/>
      <c r="E2" s="248"/>
      <c r="F2" s="248"/>
      <c r="G2" s="249"/>
      <c r="AG2" t="s">
        <v>105</v>
      </c>
    </row>
    <row r="3" spans="1:60" ht="25.15" customHeight="1" x14ac:dyDescent="0.2">
      <c r="A3" s="140" t="s">
        <v>9</v>
      </c>
      <c r="B3" s="49" t="s">
        <v>45</v>
      </c>
      <c r="C3" s="247" t="s">
        <v>46</v>
      </c>
      <c r="D3" s="248"/>
      <c r="E3" s="248"/>
      <c r="F3" s="248"/>
      <c r="G3" s="249"/>
      <c r="AC3" s="122" t="s">
        <v>105</v>
      </c>
      <c r="AG3" t="s">
        <v>106</v>
      </c>
    </row>
    <row r="4" spans="1:60" ht="25.15" customHeight="1" x14ac:dyDescent="0.2">
      <c r="A4" s="141" t="s">
        <v>10</v>
      </c>
      <c r="B4" s="142" t="s">
        <v>43</v>
      </c>
      <c r="C4" s="250" t="s">
        <v>44</v>
      </c>
      <c r="D4" s="251"/>
      <c r="E4" s="251"/>
      <c r="F4" s="251"/>
      <c r="G4" s="252"/>
      <c r="AG4" t="s">
        <v>107</v>
      </c>
    </row>
    <row r="5" spans="1:60" x14ac:dyDescent="0.2">
      <c r="D5" s="10"/>
    </row>
    <row r="6" spans="1:60" ht="38.25" x14ac:dyDescent="0.2">
      <c r="A6" s="144" t="s">
        <v>108</v>
      </c>
      <c r="B6" s="146" t="s">
        <v>109</v>
      </c>
      <c r="C6" s="146" t="s">
        <v>110</v>
      </c>
      <c r="D6" s="145" t="s">
        <v>111</v>
      </c>
      <c r="E6" s="144" t="s">
        <v>112</v>
      </c>
      <c r="F6" s="143" t="s">
        <v>113</v>
      </c>
      <c r="G6" s="144" t="s">
        <v>31</v>
      </c>
      <c r="H6" s="147" t="s">
        <v>32</v>
      </c>
      <c r="I6" s="147" t="s">
        <v>114</v>
      </c>
      <c r="J6" s="147" t="s">
        <v>33</v>
      </c>
      <c r="K6" s="147" t="s">
        <v>115</v>
      </c>
      <c r="L6" s="147" t="s">
        <v>116</v>
      </c>
      <c r="M6" s="147" t="s">
        <v>117</v>
      </c>
      <c r="N6" s="147" t="s">
        <v>118</v>
      </c>
      <c r="O6" s="147" t="s">
        <v>119</v>
      </c>
      <c r="P6" s="147" t="s">
        <v>120</v>
      </c>
      <c r="Q6" s="147" t="s">
        <v>121</v>
      </c>
      <c r="R6" s="147" t="s">
        <v>122</v>
      </c>
      <c r="S6" s="147" t="s">
        <v>123</v>
      </c>
      <c r="T6" s="147" t="s">
        <v>124</v>
      </c>
      <c r="U6" s="147" t="s">
        <v>125</v>
      </c>
      <c r="V6" s="147" t="s">
        <v>126</v>
      </c>
      <c r="W6" s="147" t="s">
        <v>127</v>
      </c>
      <c r="X6" s="147" t="s">
        <v>128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2" t="s">
        <v>129</v>
      </c>
      <c r="B8" s="163" t="s">
        <v>55</v>
      </c>
      <c r="C8" s="182" t="s">
        <v>56</v>
      </c>
      <c r="D8" s="164"/>
      <c r="E8" s="165"/>
      <c r="F8" s="166"/>
      <c r="G8" s="167">
        <f>SUMIF(AG9:AG13,"&lt;&gt;NOR",G9:G13)</f>
        <v>0</v>
      </c>
      <c r="H8" s="161"/>
      <c r="I8" s="161">
        <f>SUM(I9:I13)</f>
        <v>0</v>
      </c>
      <c r="J8" s="161"/>
      <c r="K8" s="161">
        <f>SUM(K9:K13)</f>
        <v>0</v>
      </c>
      <c r="L8" s="161"/>
      <c r="M8" s="161">
        <f>SUM(M9:M13)</f>
        <v>0</v>
      </c>
      <c r="N8" s="161"/>
      <c r="O8" s="161">
        <f>SUM(O9:O13)</f>
        <v>1.79</v>
      </c>
      <c r="P8" s="161"/>
      <c r="Q8" s="161">
        <f>SUM(Q9:Q13)</f>
        <v>0</v>
      </c>
      <c r="R8" s="161"/>
      <c r="S8" s="161"/>
      <c r="T8" s="161"/>
      <c r="U8" s="161"/>
      <c r="V8" s="161">
        <f>SUM(V9:V13)</f>
        <v>17.86</v>
      </c>
      <c r="W8" s="161"/>
      <c r="X8" s="161"/>
      <c r="AG8" t="s">
        <v>130</v>
      </c>
    </row>
    <row r="9" spans="1:60" outlineLevel="1" x14ac:dyDescent="0.2">
      <c r="A9" s="168">
        <v>1</v>
      </c>
      <c r="B9" s="169" t="s">
        <v>131</v>
      </c>
      <c r="C9" s="183" t="s">
        <v>132</v>
      </c>
      <c r="D9" s="170" t="s">
        <v>133</v>
      </c>
      <c r="E9" s="171">
        <v>8.7368000000000006</v>
      </c>
      <c r="F9" s="172"/>
      <c r="G9" s="173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15</v>
      </c>
      <c r="M9" s="157">
        <f>G9*(1+L9/100)</f>
        <v>0</v>
      </c>
      <c r="N9" s="157">
        <v>6.9430000000000006E-2</v>
      </c>
      <c r="O9" s="157">
        <f>ROUND(E9*N9,2)</f>
        <v>0.61</v>
      </c>
      <c r="P9" s="157">
        <v>0</v>
      </c>
      <c r="Q9" s="157">
        <f>ROUND(E9*P9,2)</f>
        <v>0</v>
      </c>
      <c r="R9" s="157"/>
      <c r="S9" s="157" t="s">
        <v>134</v>
      </c>
      <c r="T9" s="157" t="s">
        <v>135</v>
      </c>
      <c r="U9" s="157">
        <v>0.67200000000000004</v>
      </c>
      <c r="V9" s="157">
        <f>ROUND(E9*U9,2)</f>
        <v>5.87</v>
      </c>
      <c r="W9" s="157"/>
      <c r="X9" s="157" t="s">
        <v>136</v>
      </c>
      <c r="Y9" s="148"/>
      <c r="Z9" s="148"/>
      <c r="AA9" s="148"/>
      <c r="AB9" s="148"/>
      <c r="AC9" s="148"/>
      <c r="AD9" s="148"/>
      <c r="AE9" s="148"/>
      <c r="AF9" s="148"/>
      <c r="AG9" s="148" t="s">
        <v>137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4" t="s">
        <v>138</v>
      </c>
      <c r="D10" s="159"/>
      <c r="E10" s="160">
        <v>8.7368000000000006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8">
        <v>2</v>
      </c>
      <c r="B11" s="169" t="s">
        <v>140</v>
      </c>
      <c r="C11" s="183" t="s">
        <v>141</v>
      </c>
      <c r="D11" s="170" t="s">
        <v>133</v>
      </c>
      <c r="E11" s="171">
        <v>11.5632</v>
      </c>
      <c r="F11" s="172"/>
      <c r="G11" s="173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15</v>
      </c>
      <c r="M11" s="157">
        <f>G11*(1+L11/100)</f>
        <v>0</v>
      </c>
      <c r="N11" s="157">
        <v>9.1350000000000001E-2</v>
      </c>
      <c r="O11" s="157">
        <f>ROUND(E11*N11,2)</f>
        <v>1.06</v>
      </c>
      <c r="P11" s="157">
        <v>0</v>
      </c>
      <c r="Q11" s="157">
        <f>ROUND(E11*P11,2)</f>
        <v>0</v>
      </c>
      <c r="R11" s="157"/>
      <c r="S11" s="157" t="s">
        <v>134</v>
      </c>
      <c r="T11" s="157" t="s">
        <v>135</v>
      </c>
      <c r="U11" s="157">
        <v>0.64400000000000002</v>
      </c>
      <c r="V11" s="157">
        <f>ROUND(E11*U11,2)</f>
        <v>7.45</v>
      </c>
      <c r="W11" s="157"/>
      <c r="X11" s="157" t="s">
        <v>136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137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4" t="s">
        <v>142</v>
      </c>
      <c r="D12" s="159"/>
      <c r="E12" s="160">
        <v>11.5632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4">
        <v>3</v>
      </c>
      <c r="B13" s="175" t="s">
        <v>143</v>
      </c>
      <c r="C13" s="185" t="s">
        <v>144</v>
      </c>
      <c r="D13" s="176" t="s">
        <v>145</v>
      </c>
      <c r="E13" s="177">
        <v>2</v>
      </c>
      <c r="F13" s="178"/>
      <c r="G13" s="179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15</v>
      </c>
      <c r="M13" s="157">
        <f>G13*(1+L13/100)</f>
        <v>0</v>
      </c>
      <c r="N13" s="157">
        <v>5.7599999999999998E-2</v>
      </c>
      <c r="O13" s="157">
        <f>ROUND(E13*N13,2)</f>
        <v>0.12</v>
      </c>
      <c r="P13" s="157">
        <v>0</v>
      </c>
      <c r="Q13" s="157">
        <f>ROUND(E13*P13,2)</f>
        <v>0</v>
      </c>
      <c r="R13" s="157"/>
      <c r="S13" s="157" t="s">
        <v>134</v>
      </c>
      <c r="T13" s="157" t="s">
        <v>135</v>
      </c>
      <c r="U13" s="157">
        <v>2.27</v>
      </c>
      <c r="V13" s="157">
        <f>ROUND(E13*U13,2)</f>
        <v>4.54</v>
      </c>
      <c r="W13" s="157"/>
      <c r="X13" s="157" t="s">
        <v>136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137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x14ac:dyDescent="0.2">
      <c r="A14" s="162" t="s">
        <v>129</v>
      </c>
      <c r="B14" s="163" t="s">
        <v>57</v>
      </c>
      <c r="C14" s="182" t="s">
        <v>58</v>
      </c>
      <c r="D14" s="164"/>
      <c r="E14" s="165"/>
      <c r="F14" s="166"/>
      <c r="G14" s="167">
        <f>SUMIF(AG15:AG16,"&lt;&gt;NOR",G15:G16)</f>
        <v>0</v>
      </c>
      <c r="H14" s="161"/>
      <c r="I14" s="161">
        <f>SUM(I15:I16)</f>
        <v>0</v>
      </c>
      <c r="J14" s="161"/>
      <c r="K14" s="161">
        <f>SUM(K15:K16)</f>
        <v>0</v>
      </c>
      <c r="L14" s="161"/>
      <c r="M14" s="161">
        <f>SUM(M15:M16)</f>
        <v>0</v>
      </c>
      <c r="N14" s="161"/>
      <c r="O14" s="161">
        <f>SUM(O15:O16)</f>
        <v>0.14000000000000001</v>
      </c>
      <c r="P14" s="161"/>
      <c r="Q14" s="161">
        <f>SUM(Q15:Q16)</f>
        <v>0</v>
      </c>
      <c r="R14" s="161"/>
      <c r="S14" s="161"/>
      <c r="T14" s="161"/>
      <c r="U14" s="161"/>
      <c r="V14" s="161">
        <f>SUM(V15:V16)</f>
        <v>11.25</v>
      </c>
      <c r="W14" s="161"/>
      <c r="X14" s="161"/>
      <c r="AG14" t="s">
        <v>130</v>
      </c>
    </row>
    <row r="15" spans="1:60" ht="22.5" outlineLevel="1" x14ac:dyDescent="0.2">
      <c r="A15" s="174">
        <v>4</v>
      </c>
      <c r="B15" s="175" t="s">
        <v>146</v>
      </c>
      <c r="C15" s="185" t="s">
        <v>147</v>
      </c>
      <c r="D15" s="176" t="s">
        <v>133</v>
      </c>
      <c r="E15" s="177">
        <v>8.14</v>
      </c>
      <c r="F15" s="178"/>
      <c r="G15" s="179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15</v>
      </c>
      <c r="M15" s="157">
        <f>G15*(1+L15/100)</f>
        <v>0</v>
      </c>
      <c r="N15" s="157">
        <v>1.1900000000000001E-2</v>
      </c>
      <c r="O15" s="157">
        <f>ROUND(E15*N15,2)</f>
        <v>0.1</v>
      </c>
      <c r="P15" s="157">
        <v>0</v>
      </c>
      <c r="Q15" s="157">
        <f>ROUND(E15*P15,2)</f>
        <v>0</v>
      </c>
      <c r="R15" s="157"/>
      <c r="S15" s="157" t="s">
        <v>134</v>
      </c>
      <c r="T15" s="157" t="s">
        <v>135</v>
      </c>
      <c r="U15" s="157">
        <v>0.95</v>
      </c>
      <c r="V15" s="157">
        <f>ROUND(E15*U15,2)</f>
        <v>7.73</v>
      </c>
      <c r="W15" s="157"/>
      <c r="X15" s="157" t="s">
        <v>136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74">
        <v>5</v>
      </c>
      <c r="B16" s="175" t="s">
        <v>148</v>
      </c>
      <c r="C16" s="185" t="s">
        <v>149</v>
      </c>
      <c r="D16" s="176" t="s">
        <v>133</v>
      </c>
      <c r="E16" s="177">
        <v>3.7</v>
      </c>
      <c r="F16" s="178"/>
      <c r="G16" s="179">
        <f>ROUND(E16*F16,2)</f>
        <v>0</v>
      </c>
      <c r="H16" s="158"/>
      <c r="I16" s="157">
        <f>ROUND(E16*H16,2)</f>
        <v>0</v>
      </c>
      <c r="J16" s="158"/>
      <c r="K16" s="157">
        <f>ROUND(E16*J16,2)</f>
        <v>0</v>
      </c>
      <c r="L16" s="157">
        <v>15</v>
      </c>
      <c r="M16" s="157">
        <f>G16*(1+L16/100)</f>
        <v>0</v>
      </c>
      <c r="N16" s="157">
        <v>1.201E-2</v>
      </c>
      <c r="O16" s="157">
        <f>ROUND(E16*N16,2)</f>
        <v>0.04</v>
      </c>
      <c r="P16" s="157">
        <v>0</v>
      </c>
      <c r="Q16" s="157">
        <f>ROUND(E16*P16,2)</f>
        <v>0</v>
      </c>
      <c r="R16" s="157"/>
      <c r="S16" s="157" t="s">
        <v>134</v>
      </c>
      <c r="T16" s="157" t="s">
        <v>135</v>
      </c>
      <c r="U16" s="157">
        <v>0.95</v>
      </c>
      <c r="V16" s="157">
        <f>ROUND(E16*U16,2)</f>
        <v>3.52</v>
      </c>
      <c r="W16" s="157"/>
      <c r="X16" s="157" t="s">
        <v>136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137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x14ac:dyDescent="0.2">
      <c r="A17" s="162" t="s">
        <v>129</v>
      </c>
      <c r="B17" s="163" t="s">
        <v>59</v>
      </c>
      <c r="C17" s="182" t="s">
        <v>60</v>
      </c>
      <c r="D17" s="164"/>
      <c r="E17" s="165"/>
      <c r="F17" s="166"/>
      <c r="G17" s="167">
        <f>SUMIF(AG18:AG29,"&lt;&gt;NOR",G18:G29)</f>
        <v>0</v>
      </c>
      <c r="H17" s="161"/>
      <c r="I17" s="161">
        <f>SUM(I18:I29)</f>
        <v>0</v>
      </c>
      <c r="J17" s="161"/>
      <c r="K17" s="161">
        <f>SUM(K18:K29)</f>
        <v>0</v>
      </c>
      <c r="L17" s="161"/>
      <c r="M17" s="161">
        <f>SUM(M18:M29)</f>
        <v>0</v>
      </c>
      <c r="N17" s="161"/>
      <c r="O17" s="161">
        <f>SUM(O18:O29)</f>
        <v>1.2100000000000002</v>
      </c>
      <c r="P17" s="161"/>
      <c r="Q17" s="161">
        <f>SUM(Q18:Q29)</f>
        <v>0</v>
      </c>
      <c r="R17" s="161"/>
      <c r="S17" s="161"/>
      <c r="T17" s="161"/>
      <c r="U17" s="161"/>
      <c r="V17" s="161">
        <f>SUM(V18:V29)</f>
        <v>65.819999999999993</v>
      </c>
      <c r="W17" s="161"/>
      <c r="X17" s="161"/>
      <c r="AG17" t="s">
        <v>130</v>
      </c>
    </row>
    <row r="18" spans="1:60" ht="22.5" outlineLevel="1" x14ac:dyDescent="0.2">
      <c r="A18" s="168">
        <v>6</v>
      </c>
      <c r="B18" s="169" t="s">
        <v>150</v>
      </c>
      <c r="C18" s="183" t="s">
        <v>151</v>
      </c>
      <c r="D18" s="170" t="s">
        <v>133</v>
      </c>
      <c r="E18" s="171">
        <v>48.03</v>
      </c>
      <c r="F18" s="172"/>
      <c r="G18" s="173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15</v>
      </c>
      <c r="M18" s="157">
        <f>G18*(1+L18/100)</f>
        <v>0</v>
      </c>
      <c r="N18" s="157">
        <v>5.9100000000000003E-3</v>
      </c>
      <c r="O18" s="157">
        <f>ROUND(E18*N18,2)</f>
        <v>0.28000000000000003</v>
      </c>
      <c r="P18" s="157">
        <v>0</v>
      </c>
      <c r="Q18" s="157">
        <f>ROUND(E18*P18,2)</f>
        <v>0</v>
      </c>
      <c r="R18" s="157"/>
      <c r="S18" s="157" t="s">
        <v>134</v>
      </c>
      <c r="T18" s="157" t="s">
        <v>135</v>
      </c>
      <c r="U18" s="157">
        <v>0.32</v>
      </c>
      <c r="V18" s="157">
        <f>ROUND(E18*U18,2)</f>
        <v>15.37</v>
      </c>
      <c r="W18" s="157"/>
      <c r="X18" s="157" t="s">
        <v>136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4" t="s">
        <v>152</v>
      </c>
      <c r="D19" s="159"/>
      <c r="E19" s="160">
        <v>48.03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8">
        <v>7</v>
      </c>
      <c r="B20" s="169" t="s">
        <v>153</v>
      </c>
      <c r="C20" s="183" t="s">
        <v>154</v>
      </c>
      <c r="D20" s="170" t="s">
        <v>133</v>
      </c>
      <c r="E20" s="171">
        <v>167.7</v>
      </c>
      <c r="F20" s="172"/>
      <c r="G20" s="173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15</v>
      </c>
      <c r="M20" s="157">
        <f>G20*(1+L20/100)</f>
        <v>0</v>
      </c>
      <c r="N20" s="157">
        <v>5.4599999999999996E-3</v>
      </c>
      <c r="O20" s="157">
        <f>ROUND(E20*N20,2)</f>
        <v>0.92</v>
      </c>
      <c r="P20" s="157">
        <v>0</v>
      </c>
      <c r="Q20" s="157">
        <f>ROUND(E20*P20,2)</f>
        <v>0</v>
      </c>
      <c r="R20" s="157"/>
      <c r="S20" s="157" t="s">
        <v>134</v>
      </c>
      <c r="T20" s="157" t="s">
        <v>135</v>
      </c>
      <c r="U20" s="157">
        <v>0.25</v>
      </c>
      <c r="V20" s="157">
        <f>ROUND(E20*U20,2)</f>
        <v>41.93</v>
      </c>
      <c r="W20" s="157"/>
      <c r="X20" s="157" t="s">
        <v>136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137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4" t="s">
        <v>155</v>
      </c>
      <c r="D21" s="159"/>
      <c r="E21" s="160">
        <v>35.299999999999997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4" t="s">
        <v>156</v>
      </c>
      <c r="D22" s="159"/>
      <c r="E22" s="160">
        <v>35.9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4" t="s">
        <v>157</v>
      </c>
      <c r="D23" s="159"/>
      <c r="E23" s="160">
        <v>35.299999999999997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4" t="s">
        <v>158</v>
      </c>
      <c r="D24" s="159"/>
      <c r="E24" s="160">
        <v>1.7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4" t="s">
        <v>159</v>
      </c>
      <c r="D25" s="159"/>
      <c r="E25" s="160">
        <v>31.7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4" t="s">
        <v>160</v>
      </c>
      <c r="D26" s="159"/>
      <c r="E26" s="160">
        <v>27.8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ht="22.5" outlineLevel="1" x14ac:dyDescent="0.2">
      <c r="A27" s="174">
        <v>8</v>
      </c>
      <c r="B27" s="175" t="s">
        <v>161</v>
      </c>
      <c r="C27" s="185" t="s">
        <v>162</v>
      </c>
      <c r="D27" s="176" t="s">
        <v>163</v>
      </c>
      <c r="E27" s="177">
        <v>1</v>
      </c>
      <c r="F27" s="178"/>
      <c r="G27" s="179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15</v>
      </c>
      <c r="M27" s="157">
        <f>G27*(1+L27/100)</f>
        <v>0</v>
      </c>
      <c r="N27" s="157">
        <v>3.4000000000000002E-4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134</v>
      </c>
      <c r="T27" s="157" t="s">
        <v>164</v>
      </c>
      <c r="U27" s="157">
        <v>0.33</v>
      </c>
      <c r="V27" s="157">
        <f>ROUND(E27*U27,2)</f>
        <v>0.33</v>
      </c>
      <c r="W27" s="157"/>
      <c r="X27" s="157" t="s">
        <v>136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137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8">
        <v>9</v>
      </c>
      <c r="B28" s="169" t="s">
        <v>165</v>
      </c>
      <c r="C28" s="183" t="s">
        <v>166</v>
      </c>
      <c r="D28" s="170" t="s">
        <v>133</v>
      </c>
      <c r="E28" s="171">
        <v>34.105600000000003</v>
      </c>
      <c r="F28" s="172"/>
      <c r="G28" s="173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15</v>
      </c>
      <c r="M28" s="157">
        <f>G28*(1+L28/100)</f>
        <v>0</v>
      </c>
      <c r="N28" s="157">
        <v>3.4000000000000002E-4</v>
      </c>
      <c r="O28" s="157">
        <f>ROUND(E28*N28,2)</f>
        <v>0.01</v>
      </c>
      <c r="P28" s="157">
        <v>0</v>
      </c>
      <c r="Q28" s="157">
        <f>ROUND(E28*P28,2)</f>
        <v>0</v>
      </c>
      <c r="R28" s="157"/>
      <c r="S28" s="157" t="s">
        <v>134</v>
      </c>
      <c r="T28" s="157" t="s">
        <v>135</v>
      </c>
      <c r="U28" s="157">
        <v>0.24</v>
      </c>
      <c r="V28" s="157">
        <f>ROUND(E28*U28,2)</f>
        <v>8.19</v>
      </c>
      <c r="W28" s="157"/>
      <c r="X28" s="157" t="s">
        <v>136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137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4" t="s">
        <v>167</v>
      </c>
      <c r="D29" s="159"/>
      <c r="E29" s="160">
        <v>34.105600000000003</v>
      </c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x14ac:dyDescent="0.2">
      <c r="A30" s="162" t="s">
        <v>129</v>
      </c>
      <c r="B30" s="163" t="s">
        <v>61</v>
      </c>
      <c r="C30" s="182" t="s">
        <v>62</v>
      </c>
      <c r="D30" s="164"/>
      <c r="E30" s="165"/>
      <c r="F30" s="166"/>
      <c r="G30" s="167">
        <f>SUMIF(AG31:AG31,"&lt;&gt;NOR",G31:G31)</f>
        <v>0</v>
      </c>
      <c r="H30" s="161"/>
      <c r="I30" s="161">
        <f>SUM(I31:I31)</f>
        <v>0</v>
      </c>
      <c r="J30" s="161"/>
      <c r="K30" s="161">
        <f>SUM(K31:K31)</f>
        <v>0</v>
      </c>
      <c r="L30" s="161"/>
      <c r="M30" s="161">
        <f>SUM(M31:M31)</f>
        <v>0</v>
      </c>
      <c r="N30" s="161"/>
      <c r="O30" s="161">
        <f>SUM(O31:O31)</f>
        <v>0.53</v>
      </c>
      <c r="P30" s="161"/>
      <c r="Q30" s="161">
        <f>SUM(Q31:Q31)</f>
        <v>0</v>
      </c>
      <c r="R30" s="161"/>
      <c r="S30" s="161"/>
      <c r="T30" s="161"/>
      <c r="U30" s="161"/>
      <c r="V30" s="161">
        <f>SUM(V31:V31)</f>
        <v>15.45</v>
      </c>
      <c r="W30" s="161"/>
      <c r="X30" s="161"/>
      <c r="AG30" t="s">
        <v>130</v>
      </c>
    </row>
    <row r="31" spans="1:60" outlineLevel="1" x14ac:dyDescent="0.2">
      <c r="A31" s="174">
        <v>10</v>
      </c>
      <c r="B31" s="175" t="s">
        <v>168</v>
      </c>
      <c r="C31" s="185" t="s">
        <v>169</v>
      </c>
      <c r="D31" s="176" t="s">
        <v>133</v>
      </c>
      <c r="E31" s="177">
        <v>59.87</v>
      </c>
      <c r="F31" s="178"/>
      <c r="G31" s="179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15</v>
      </c>
      <c r="M31" s="157">
        <f>G31*(1+L31/100)</f>
        <v>0</v>
      </c>
      <c r="N31" s="157">
        <v>8.9200000000000008E-3</v>
      </c>
      <c r="O31" s="157">
        <f>ROUND(E31*N31,2)</f>
        <v>0.53</v>
      </c>
      <c r="P31" s="157">
        <v>0</v>
      </c>
      <c r="Q31" s="157">
        <f>ROUND(E31*P31,2)</f>
        <v>0</v>
      </c>
      <c r="R31" s="157"/>
      <c r="S31" s="157" t="s">
        <v>134</v>
      </c>
      <c r="T31" s="157" t="s">
        <v>135</v>
      </c>
      <c r="U31" s="157">
        <v>0.25800000000000001</v>
      </c>
      <c r="V31" s="157">
        <f>ROUND(E31*U31,2)</f>
        <v>15.45</v>
      </c>
      <c r="W31" s="157"/>
      <c r="X31" s="157" t="s">
        <v>136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137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162" t="s">
        <v>129</v>
      </c>
      <c r="B32" s="163" t="s">
        <v>63</v>
      </c>
      <c r="C32" s="182" t="s">
        <v>64</v>
      </c>
      <c r="D32" s="164"/>
      <c r="E32" s="165"/>
      <c r="F32" s="166"/>
      <c r="G32" s="167">
        <f>SUMIF(AG33:AG36,"&lt;&gt;NOR",G33:G36)</f>
        <v>0</v>
      </c>
      <c r="H32" s="161"/>
      <c r="I32" s="161">
        <f>SUM(I33:I36)</f>
        <v>0</v>
      </c>
      <c r="J32" s="161"/>
      <c r="K32" s="161">
        <f>SUM(K33:K36)</f>
        <v>0</v>
      </c>
      <c r="L32" s="161"/>
      <c r="M32" s="161">
        <f>SUM(M33:M36)</f>
        <v>0</v>
      </c>
      <c r="N32" s="161"/>
      <c r="O32" s="161">
        <f>SUM(O33:O36)</f>
        <v>0.57000000000000006</v>
      </c>
      <c r="P32" s="161"/>
      <c r="Q32" s="161">
        <f>SUM(Q33:Q36)</f>
        <v>0</v>
      </c>
      <c r="R32" s="161"/>
      <c r="S32" s="161"/>
      <c r="T32" s="161"/>
      <c r="U32" s="161"/>
      <c r="V32" s="161">
        <f>SUM(V33:V36)</f>
        <v>12.64</v>
      </c>
      <c r="W32" s="161"/>
      <c r="X32" s="161"/>
      <c r="AG32" t="s">
        <v>130</v>
      </c>
    </row>
    <row r="33" spans="1:60" outlineLevel="1" x14ac:dyDescent="0.2">
      <c r="A33" s="174">
        <v>11</v>
      </c>
      <c r="B33" s="175" t="s">
        <v>170</v>
      </c>
      <c r="C33" s="185" t="s">
        <v>171</v>
      </c>
      <c r="D33" s="176" t="s">
        <v>172</v>
      </c>
      <c r="E33" s="177">
        <v>1</v>
      </c>
      <c r="F33" s="178"/>
      <c r="G33" s="179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15</v>
      </c>
      <c r="M33" s="157">
        <f>G33*(1+L33/100)</f>
        <v>0</v>
      </c>
      <c r="N33" s="157">
        <v>0.49075000000000002</v>
      </c>
      <c r="O33" s="157">
        <f>ROUND(E33*N33,2)</f>
        <v>0.49</v>
      </c>
      <c r="P33" s="157">
        <v>0</v>
      </c>
      <c r="Q33" s="157">
        <f>ROUND(E33*P33,2)</f>
        <v>0</v>
      </c>
      <c r="R33" s="157"/>
      <c r="S33" s="157" t="s">
        <v>134</v>
      </c>
      <c r="T33" s="157" t="s">
        <v>135</v>
      </c>
      <c r="U33" s="157">
        <v>8.82</v>
      </c>
      <c r="V33" s="157">
        <f>ROUND(E33*U33,2)</f>
        <v>8.82</v>
      </c>
      <c r="W33" s="157"/>
      <c r="X33" s="157" t="s">
        <v>136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137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4">
        <v>12</v>
      </c>
      <c r="B34" s="175" t="s">
        <v>173</v>
      </c>
      <c r="C34" s="185" t="s">
        <v>174</v>
      </c>
      <c r="D34" s="176" t="s">
        <v>172</v>
      </c>
      <c r="E34" s="177">
        <v>1</v>
      </c>
      <c r="F34" s="178"/>
      <c r="G34" s="179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15</v>
      </c>
      <c r="M34" s="157">
        <f>G34*(1+L34/100)</f>
        <v>0</v>
      </c>
      <c r="N34" s="157">
        <v>4.2999999999999999E-4</v>
      </c>
      <c r="O34" s="157">
        <f>ROUND(E34*N34,2)</f>
        <v>0</v>
      </c>
      <c r="P34" s="157">
        <v>0</v>
      </c>
      <c r="Q34" s="157">
        <f>ROUND(E34*P34,2)</f>
        <v>0</v>
      </c>
      <c r="R34" s="157"/>
      <c r="S34" s="157" t="s">
        <v>134</v>
      </c>
      <c r="T34" s="157" t="s">
        <v>135</v>
      </c>
      <c r="U34" s="157">
        <v>3.82</v>
      </c>
      <c r="V34" s="157">
        <f>ROUND(E34*U34,2)</f>
        <v>3.82</v>
      </c>
      <c r="W34" s="157"/>
      <c r="X34" s="157" t="s">
        <v>136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137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4">
        <v>13</v>
      </c>
      <c r="B35" s="175" t="s">
        <v>175</v>
      </c>
      <c r="C35" s="185" t="s">
        <v>176</v>
      </c>
      <c r="D35" s="176" t="s">
        <v>172</v>
      </c>
      <c r="E35" s="177">
        <v>1</v>
      </c>
      <c r="F35" s="178"/>
      <c r="G35" s="179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15</v>
      </c>
      <c r="M35" s="157">
        <f>G35*(1+L35/100)</f>
        <v>0</v>
      </c>
      <c r="N35" s="157">
        <v>1.474E-2</v>
      </c>
      <c r="O35" s="157">
        <f>ROUND(E35*N35,2)</f>
        <v>0.01</v>
      </c>
      <c r="P35" s="157">
        <v>0</v>
      </c>
      <c r="Q35" s="157">
        <f>ROUND(E35*P35,2)</f>
        <v>0</v>
      </c>
      <c r="R35" s="157" t="s">
        <v>177</v>
      </c>
      <c r="S35" s="157" t="s">
        <v>134</v>
      </c>
      <c r="T35" s="157" t="s">
        <v>135</v>
      </c>
      <c r="U35" s="157">
        <v>0</v>
      </c>
      <c r="V35" s="157">
        <f>ROUND(E35*U35,2)</f>
        <v>0</v>
      </c>
      <c r="W35" s="157"/>
      <c r="X35" s="157" t="s">
        <v>178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179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4">
        <v>14</v>
      </c>
      <c r="B36" s="175" t="s">
        <v>180</v>
      </c>
      <c r="C36" s="185" t="s">
        <v>181</v>
      </c>
      <c r="D36" s="176" t="s">
        <v>172</v>
      </c>
      <c r="E36" s="177">
        <v>1</v>
      </c>
      <c r="F36" s="178"/>
      <c r="G36" s="179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15</v>
      </c>
      <c r="M36" s="157">
        <f>G36*(1+L36/100)</f>
        <v>0</v>
      </c>
      <c r="N36" s="157">
        <v>7.0999999999999994E-2</v>
      </c>
      <c r="O36" s="157">
        <f>ROUND(E36*N36,2)</f>
        <v>7.0000000000000007E-2</v>
      </c>
      <c r="P36" s="157">
        <v>0</v>
      </c>
      <c r="Q36" s="157">
        <f>ROUND(E36*P36,2)</f>
        <v>0</v>
      </c>
      <c r="R36" s="157" t="s">
        <v>177</v>
      </c>
      <c r="S36" s="157" t="s">
        <v>134</v>
      </c>
      <c r="T36" s="157" t="s">
        <v>135</v>
      </c>
      <c r="U36" s="157">
        <v>0</v>
      </c>
      <c r="V36" s="157">
        <f>ROUND(E36*U36,2)</f>
        <v>0</v>
      </c>
      <c r="W36" s="157"/>
      <c r="X36" s="157" t="s">
        <v>178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179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2" t="s">
        <v>129</v>
      </c>
      <c r="B37" s="163" t="s">
        <v>65</v>
      </c>
      <c r="C37" s="182" t="s">
        <v>66</v>
      </c>
      <c r="D37" s="164"/>
      <c r="E37" s="165"/>
      <c r="F37" s="166"/>
      <c r="G37" s="167">
        <f>SUMIF(AG38:AG38,"&lt;&gt;NOR",G38:G38)</f>
        <v>0</v>
      </c>
      <c r="H37" s="161"/>
      <c r="I37" s="161">
        <f>SUM(I38:I38)</f>
        <v>0</v>
      </c>
      <c r="J37" s="161"/>
      <c r="K37" s="161">
        <f>SUM(K38:K38)</f>
        <v>0</v>
      </c>
      <c r="L37" s="161"/>
      <c r="M37" s="161">
        <f>SUM(M38:M38)</f>
        <v>0</v>
      </c>
      <c r="N37" s="161"/>
      <c r="O37" s="161">
        <f>SUM(O38:O38)</f>
        <v>7.0000000000000007E-2</v>
      </c>
      <c r="P37" s="161"/>
      <c r="Q37" s="161">
        <f>SUM(Q38:Q38)</f>
        <v>0</v>
      </c>
      <c r="R37" s="161"/>
      <c r="S37" s="161"/>
      <c r="T37" s="161"/>
      <c r="U37" s="161"/>
      <c r="V37" s="161">
        <f>SUM(V38:V38)</f>
        <v>10.6</v>
      </c>
      <c r="W37" s="161"/>
      <c r="X37" s="161"/>
      <c r="AG37" t="s">
        <v>130</v>
      </c>
    </row>
    <row r="38" spans="1:60" outlineLevel="1" x14ac:dyDescent="0.2">
      <c r="A38" s="174">
        <v>15</v>
      </c>
      <c r="B38" s="175" t="s">
        <v>182</v>
      </c>
      <c r="C38" s="185" t="s">
        <v>183</v>
      </c>
      <c r="D38" s="176" t="s">
        <v>133</v>
      </c>
      <c r="E38" s="177">
        <v>59.87</v>
      </c>
      <c r="F38" s="178"/>
      <c r="G38" s="179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15</v>
      </c>
      <c r="M38" s="157">
        <f>G38*(1+L38/100)</f>
        <v>0</v>
      </c>
      <c r="N38" s="157">
        <v>1.2099999999999999E-3</v>
      </c>
      <c r="O38" s="157">
        <f>ROUND(E38*N38,2)</f>
        <v>7.0000000000000007E-2</v>
      </c>
      <c r="P38" s="157">
        <v>0</v>
      </c>
      <c r="Q38" s="157">
        <f>ROUND(E38*P38,2)</f>
        <v>0</v>
      </c>
      <c r="R38" s="157"/>
      <c r="S38" s="157" t="s">
        <v>134</v>
      </c>
      <c r="T38" s="157" t="s">
        <v>135</v>
      </c>
      <c r="U38" s="157">
        <v>0.17699999999999999</v>
      </c>
      <c r="V38" s="157">
        <f>ROUND(E38*U38,2)</f>
        <v>10.6</v>
      </c>
      <c r="W38" s="157"/>
      <c r="X38" s="157" t="s">
        <v>136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137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5.5" x14ac:dyDescent="0.2">
      <c r="A39" s="162" t="s">
        <v>129</v>
      </c>
      <c r="B39" s="163" t="s">
        <v>67</v>
      </c>
      <c r="C39" s="182" t="s">
        <v>68</v>
      </c>
      <c r="D39" s="164"/>
      <c r="E39" s="165"/>
      <c r="F39" s="166"/>
      <c r="G39" s="167">
        <f>SUMIF(AG40:AG41,"&lt;&gt;NOR",G40:G41)</f>
        <v>0</v>
      </c>
      <c r="H39" s="161"/>
      <c r="I39" s="161">
        <f>SUM(I40:I41)</f>
        <v>0</v>
      </c>
      <c r="J39" s="161"/>
      <c r="K39" s="161">
        <f>SUM(K40:K41)</f>
        <v>0</v>
      </c>
      <c r="L39" s="161"/>
      <c r="M39" s="161">
        <f>SUM(M40:M41)</f>
        <v>0</v>
      </c>
      <c r="N39" s="161"/>
      <c r="O39" s="161">
        <f>SUM(O40:O41)</f>
        <v>0</v>
      </c>
      <c r="P39" s="161"/>
      <c r="Q39" s="161">
        <f>SUM(Q40:Q41)</f>
        <v>0</v>
      </c>
      <c r="R39" s="161"/>
      <c r="S39" s="161"/>
      <c r="T39" s="161"/>
      <c r="U39" s="161"/>
      <c r="V39" s="161">
        <f>SUM(V40:V41)</f>
        <v>21.19</v>
      </c>
      <c r="W39" s="161"/>
      <c r="X39" s="161"/>
      <c r="AG39" t="s">
        <v>130</v>
      </c>
    </row>
    <row r="40" spans="1:60" outlineLevel="1" x14ac:dyDescent="0.2">
      <c r="A40" s="168">
        <v>16</v>
      </c>
      <c r="B40" s="169" t="s">
        <v>184</v>
      </c>
      <c r="C40" s="183" t="s">
        <v>185</v>
      </c>
      <c r="D40" s="170" t="s">
        <v>133</v>
      </c>
      <c r="E40" s="171">
        <v>59.87</v>
      </c>
      <c r="F40" s="172"/>
      <c r="G40" s="173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15</v>
      </c>
      <c r="M40" s="157">
        <f>G40*(1+L40/100)</f>
        <v>0</v>
      </c>
      <c r="N40" s="157">
        <v>4.0000000000000003E-5</v>
      </c>
      <c r="O40" s="157">
        <f>ROUND(E40*N40,2)</f>
        <v>0</v>
      </c>
      <c r="P40" s="157">
        <v>0</v>
      </c>
      <c r="Q40" s="157">
        <f>ROUND(E40*P40,2)</f>
        <v>0</v>
      </c>
      <c r="R40" s="157"/>
      <c r="S40" s="157" t="s">
        <v>134</v>
      </c>
      <c r="T40" s="157" t="s">
        <v>135</v>
      </c>
      <c r="U40" s="157">
        <v>0.35399999999999998</v>
      </c>
      <c r="V40" s="157">
        <f>ROUND(E40*U40,2)</f>
        <v>21.19</v>
      </c>
      <c r="W40" s="157"/>
      <c r="X40" s="157" t="s">
        <v>136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137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33.75" outlineLevel="1" x14ac:dyDescent="0.2">
      <c r="A41" s="155"/>
      <c r="B41" s="156"/>
      <c r="C41" s="267" t="s">
        <v>186</v>
      </c>
      <c r="D41" s="268"/>
      <c r="E41" s="268"/>
      <c r="F41" s="268"/>
      <c r="G41" s="268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187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80" t="str">
        <f>C41</f>
        <v>celkový úklid před předáním stavby, zametení a umytí podlah, dlažeb, obkladů, schodů v místnostech, chodbách a schodištích, vyčištění a umytí oken, dveří s rámy, zárubněmi, umytí a vyčistění jiných zasklených a natíraných ploch a zařizovacích předmětů před předáním do užívání.</v>
      </c>
      <c r="BB41" s="148"/>
      <c r="BC41" s="148"/>
      <c r="BD41" s="148"/>
      <c r="BE41" s="148"/>
      <c r="BF41" s="148"/>
      <c r="BG41" s="148"/>
      <c r="BH41" s="148"/>
    </row>
    <row r="42" spans="1:60" x14ac:dyDescent="0.2">
      <c r="A42" s="162" t="s">
        <v>129</v>
      </c>
      <c r="B42" s="163" t="s">
        <v>69</v>
      </c>
      <c r="C42" s="182" t="s">
        <v>70</v>
      </c>
      <c r="D42" s="164"/>
      <c r="E42" s="165"/>
      <c r="F42" s="166"/>
      <c r="G42" s="167">
        <f>SUMIF(AG43:AG47,"&lt;&gt;NOR",G43:G47)</f>
        <v>0</v>
      </c>
      <c r="H42" s="161"/>
      <c r="I42" s="161">
        <f>SUM(I43:I47)</f>
        <v>0</v>
      </c>
      <c r="J42" s="161"/>
      <c r="K42" s="161">
        <f>SUM(K43:K47)</f>
        <v>0</v>
      </c>
      <c r="L42" s="161"/>
      <c r="M42" s="161">
        <f>SUM(M43:M47)</f>
        <v>0</v>
      </c>
      <c r="N42" s="161"/>
      <c r="O42" s="161">
        <f>SUM(O43:O47)</f>
        <v>0.01</v>
      </c>
      <c r="P42" s="161"/>
      <c r="Q42" s="161">
        <f>SUM(Q43:Q47)</f>
        <v>1.48</v>
      </c>
      <c r="R42" s="161"/>
      <c r="S42" s="161"/>
      <c r="T42" s="161"/>
      <c r="U42" s="161"/>
      <c r="V42" s="161">
        <f>SUM(V43:V47)</f>
        <v>29.07</v>
      </c>
      <c r="W42" s="161"/>
      <c r="X42" s="161"/>
      <c r="AG42" t="s">
        <v>130</v>
      </c>
    </row>
    <row r="43" spans="1:60" outlineLevel="1" x14ac:dyDescent="0.2">
      <c r="A43" s="174">
        <v>17</v>
      </c>
      <c r="B43" s="175" t="s">
        <v>188</v>
      </c>
      <c r="C43" s="185" t="s">
        <v>189</v>
      </c>
      <c r="D43" s="176" t="s">
        <v>133</v>
      </c>
      <c r="E43" s="177">
        <v>59.87</v>
      </c>
      <c r="F43" s="178"/>
      <c r="G43" s="179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15</v>
      </c>
      <c r="M43" s="157">
        <f>G43*(1+L43/100)</f>
        <v>0</v>
      </c>
      <c r="N43" s="157">
        <v>0</v>
      </c>
      <c r="O43" s="157">
        <f>ROUND(E43*N43,2)</f>
        <v>0</v>
      </c>
      <c r="P43" s="157">
        <v>1.26E-2</v>
      </c>
      <c r="Q43" s="157">
        <f>ROUND(E43*P43,2)</f>
        <v>0.75</v>
      </c>
      <c r="R43" s="157"/>
      <c r="S43" s="157" t="s">
        <v>134</v>
      </c>
      <c r="T43" s="157" t="s">
        <v>135</v>
      </c>
      <c r="U43" s="157">
        <v>0.33</v>
      </c>
      <c r="V43" s="157">
        <f>ROUND(E43*U43,2)</f>
        <v>19.760000000000002</v>
      </c>
      <c r="W43" s="157"/>
      <c r="X43" s="157" t="s">
        <v>136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137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74">
        <v>18</v>
      </c>
      <c r="B44" s="175" t="s">
        <v>190</v>
      </c>
      <c r="C44" s="185" t="s">
        <v>191</v>
      </c>
      <c r="D44" s="176" t="s">
        <v>172</v>
      </c>
      <c r="E44" s="177">
        <v>6</v>
      </c>
      <c r="F44" s="178"/>
      <c r="G44" s="179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15</v>
      </c>
      <c r="M44" s="157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7"/>
      <c r="S44" s="157" t="s">
        <v>134</v>
      </c>
      <c r="T44" s="157" t="s">
        <v>135</v>
      </c>
      <c r="U44" s="157">
        <v>0.05</v>
      </c>
      <c r="V44" s="157">
        <f>ROUND(E44*U44,2)</f>
        <v>0.3</v>
      </c>
      <c r="W44" s="157"/>
      <c r="X44" s="157" t="s">
        <v>136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137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4">
        <v>19</v>
      </c>
      <c r="B45" s="175" t="s">
        <v>192</v>
      </c>
      <c r="C45" s="185" t="s">
        <v>193</v>
      </c>
      <c r="D45" s="176" t="s">
        <v>133</v>
      </c>
      <c r="E45" s="177">
        <v>9.6</v>
      </c>
      <c r="F45" s="178"/>
      <c r="G45" s="179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15</v>
      </c>
      <c r="M45" s="157">
        <f>G45*(1+L45/100)</f>
        <v>0</v>
      </c>
      <c r="N45" s="157">
        <v>1.17E-3</v>
      </c>
      <c r="O45" s="157">
        <f>ROUND(E45*N45,2)</f>
        <v>0.01</v>
      </c>
      <c r="P45" s="157">
        <v>7.5999999999999998E-2</v>
      </c>
      <c r="Q45" s="157">
        <f>ROUND(E45*P45,2)</f>
        <v>0.73</v>
      </c>
      <c r="R45" s="157"/>
      <c r="S45" s="157" t="s">
        <v>134</v>
      </c>
      <c r="T45" s="157" t="s">
        <v>135</v>
      </c>
      <c r="U45" s="157">
        <v>0.93899999999999995</v>
      </c>
      <c r="V45" s="157">
        <f>ROUND(E45*U45,2)</f>
        <v>9.01</v>
      </c>
      <c r="W45" s="157"/>
      <c r="X45" s="157" t="s">
        <v>136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137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4">
        <v>20</v>
      </c>
      <c r="B46" s="175" t="s">
        <v>194</v>
      </c>
      <c r="C46" s="185" t="s">
        <v>195</v>
      </c>
      <c r="D46" s="176" t="s">
        <v>163</v>
      </c>
      <c r="E46" s="177">
        <v>1</v>
      </c>
      <c r="F46" s="178"/>
      <c r="G46" s="179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15</v>
      </c>
      <c r="M46" s="157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7"/>
      <c r="S46" s="157" t="s">
        <v>196</v>
      </c>
      <c r="T46" s="157" t="s">
        <v>164</v>
      </c>
      <c r="U46" s="157">
        <v>0</v>
      </c>
      <c r="V46" s="157">
        <f>ROUND(E46*U46,2)</f>
        <v>0</v>
      </c>
      <c r="W46" s="157"/>
      <c r="X46" s="157" t="s">
        <v>136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137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74">
        <v>21</v>
      </c>
      <c r="B47" s="175" t="s">
        <v>197</v>
      </c>
      <c r="C47" s="185" t="s">
        <v>198</v>
      </c>
      <c r="D47" s="176" t="s">
        <v>163</v>
      </c>
      <c r="E47" s="177">
        <v>1</v>
      </c>
      <c r="F47" s="178"/>
      <c r="G47" s="179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15</v>
      </c>
      <c r="M47" s="157">
        <f>G47*(1+L47/100)</f>
        <v>0</v>
      </c>
      <c r="N47" s="157">
        <v>0</v>
      </c>
      <c r="O47" s="157">
        <f>ROUND(E47*N47,2)</f>
        <v>0</v>
      </c>
      <c r="P47" s="157">
        <v>0</v>
      </c>
      <c r="Q47" s="157">
        <f>ROUND(E47*P47,2)</f>
        <v>0</v>
      </c>
      <c r="R47" s="157"/>
      <c r="S47" s="157" t="s">
        <v>196</v>
      </c>
      <c r="T47" s="157" t="s">
        <v>164</v>
      </c>
      <c r="U47" s="157">
        <v>0</v>
      </c>
      <c r="V47" s="157">
        <f>ROUND(E47*U47,2)</f>
        <v>0</v>
      </c>
      <c r="W47" s="157"/>
      <c r="X47" s="157" t="s">
        <v>136</v>
      </c>
      <c r="Y47" s="148"/>
      <c r="Z47" s="148"/>
      <c r="AA47" s="148"/>
      <c r="AB47" s="148"/>
      <c r="AC47" s="148"/>
      <c r="AD47" s="148"/>
      <c r="AE47" s="148"/>
      <c r="AF47" s="148"/>
      <c r="AG47" s="148" t="s">
        <v>137</v>
      </c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2" t="s">
        <v>129</v>
      </c>
      <c r="B48" s="163" t="s">
        <v>71</v>
      </c>
      <c r="C48" s="182" t="s">
        <v>72</v>
      </c>
      <c r="D48" s="164"/>
      <c r="E48" s="165"/>
      <c r="F48" s="166"/>
      <c r="G48" s="167">
        <f>SUMIF(AG49:AG49,"&lt;&gt;NOR",G49:G49)</f>
        <v>0</v>
      </c>
      <c r="H48" s="161"/>
      <c r="I48" s="161">
        <f>SUM(I49:I49)</f>
        <v>0</v>
      </c>
      <c r="J48" s="161"/>
      <c r="K48" s="161">
        <f>SUM(K49:K49)</f>
        <v>0</v>
      </c>
      <c r="L48" s="161"/>
      <c r="M48" s="161">
        <f>SUM(M49:M49)</f>
        <v>0</v>
      </c>
      <c r="N48" s="161"/>
      <c r="O48" s="161">
        <f>SUM(O49:O49)</f>
        <v>0</v>
      </c>
      <c r="P48" s="161"/>
      <c r="Q48" s="161">
        <f>SUM(Q49:Q49)</f>
        <v>0</v>
      </c>
      <c r="R48" s="161"/>
      <c r="S48" s="161"/>
      <c r="T48" s="161"/>
      <c r="U48" s="161"/>
      <c r="V48" s="161">
        <f>SUM(V49:V49)</f>
        <v>11.15</v>
      </c>
      <c r="W48" s="161"/>
      <c r="X48" s="161"/>
      <c r="AG48" t="s">
        <v>130</v>
      </c>
    </row>
    <row r="49" spans="1:60" outlineLevel="1" x14ac:dyDescent="0.2">
      <c r="A49" s="174">
        <v>22</v>
      </c>
      <c r="B49" s="175" t="s">
        <v>199</v>
      </c>
      <c r="C49" s="185" t="s">
        <v>200</v>
      </c>
      <c r="D49" s="176" t="s">
        <v>201</v>
      </c>
      <c r="E49" s="177">
        <v>4.3278600000000003</v>
      </c>
      <c r="F49" s="178"/>
      <c r="G49" s="179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15</v>
      </c>
      <c r="M49" s="157">
        <f>G49*(1+L49/100)</f>
        <v>0</v>
      </c>
      <c r="N49" s="157">
        <v>0</v>
      </c>
      <c r="O49" s="157">
        <f>ROUND(E49*N49,2)</f>
        <v>0</v>
      </c>
      <c r="P49" s="157">
        <v>0</v>
      </c>
      <c r="Q49" s="157">
        <f>ROUND(E49*P49,2)</f>
        <v>0</v>
      </c>
      <c r="R49" s="157"/>
      <c r="S49" s="157" t="s">
        <v>134</v>
      </c>
      <c r="T49" s="157" t="s">
        <v>135</v>
      </c>
      <c r="U49" s="157">
        <v>2.577</v>
      </c>
      <c r="V49" s="157">
        <f>ROUND(E49*U49,2)</f>
        <v>11.15</v>
      </c>
      <c r="W49" s="157"/>
      <c r="X49" s="157" t="s">
        <v>202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203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x14ac:dyDescent="0.2">
      <c r="A50" s="162" t="s">
        <v>129</v>
      </c>
      <c r="B50" s="163" t="s">
        <v>73</v>
      </c>
      <c r="C50" s="182" t="s">
        <v>74</v>
      </c>
      <c r="D50" s="164"/>
      <c r="E50" s="165"/>
      <c r="F50" s="166"/>
      <c r="G50" s="167">
        <f>SUMIF(AG51:AG52,"&lt;&gt;NOR",G51:G52)</f>
        <v>0</v>
      </c>
      <c r="H50" s="161"/>
      <c r="I50" s="161">
        <f>SUM(I51:I52)</f>
        <v>0</v>
      </c>
      <c r="J50" s="161"/>
      <c r="K50" s="161">
        <f>SUM(K51:K52)</f>
        <v>0</v>
      </c>
      <c r="L50" s="161"/>
      <c r="M50" s="161">
        <f>SUM(M51:M52)</f>
        <v>0</v>
      </c>
      <c r="N50" s="161"/>
      <c r="O50" s="161">
        <f>SUM(O51:O52)</f>
        <v>0.03</v>
      </c>
      <c r="P50" s="161"/>
      <c r="Q50" s="161">
        <f>SUM(Q51:Q52)</f>
        <v>0</v>
      </c>
      <c r="R50" s="161"/>
      <c r="S50" s="161"/>
      <c r="T50" s="161"/>
      <c r="U50" s="161"/>
      <c r="V50" s="161">
        <f>SUM(V51:V52)</f>
        <v>3.92</v>
      </c>
      <c r="W50" s="161"/>
      <c r="X50" s="161"/>
      <c r="AG50" t="s">
        <v>130</v>
      </c>
    </row>
    <row r="51" spans="1:60" ht="22.5" outlineLevel="1" x14ac:dyDescent="0.2">
      <c r="A51" s="168">
        <v>23</v>
      </c>
      <c r="B51" s="169" t="s">
        <v>204</v>
      </c>
      <c r="C51" s="183" t="s">
        <v>205</v>
      </c>
      <c r="D51" s="170" t="s">
        <v>133</v>
      </c>
      <c r="E51" s="171">
        <v>10.18</v>
      </c>
      <c r="F51" s="172"/>
      <c r="G51" s="173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15</v>
      </c>
      <c r="M51" s="157">
        <f>G51*(1+L51/100)</f>
        <v>0</v>
      </c>
      <c r="N51" s="157">
        <v>3.3999999999999998E-3</v>
      </c>
      <c r="O51" s="157">
        <f>ROUND(E51*N51,2)</f>
        <v>0.03</v>
      </c>
      <c r="P51" s="157">
        <v>0</v>
      </c>
      <c r="Q51" s="157">
        <f>ROUND(E51*P51,2)</f>
        <v>0</v>
      </c>
      <c r="R51" s="157"/>
      <c r="S51" s="157" t="s">
        <v>134</v>
      </c>
      <c r="T51" s="157" t="s">
        <v>135</v>
      </c>
      <c r="U51" s="157">
        <v>0.38500000000000001</v>
      </c>
      <c r="V51" s="157">
        <f>ROUND(E51*U51,2)</f>
        <v>3.92</v>
      </c>
      <c r="W51" s="157"/>
      <c r="X51" s="157" t="s">
        <v>136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137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4" t="s">
        <v>206</v>
      </c>
      <c r="D52" s="159"/>
      <c r="E52" s="160">
        <v>10.18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139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x14ac:dyDescent="0.2">
      <c r="A53" s="162" t="s">
        <v>129</v>
      </c>
      <c r="B53" s="163" t="s">
        <v>75</v>
      </c>
      <c r="C53" s="182" t="s">
        <v>76</v>
      </c>
      <c r="D53" s="164"/>
      <c r="E53" s="165"/>
      <c r="F53" s="166"/>
      <c r="G53" s="167">
        <f>SUMIF(AG54:AG60,"&lt;&gt;NOR",G54:G60)</f>
        <v>0</v>
      </c>
      <c r="H53" s="161"/>
      <c r="I53" s="161">
        <f>SUM(I54:I60)</f>
        <v>0</v>
      </c>
      <c r="J53" s="161"/>
      <c r="K53" s="161">
        <f>SUM(K54:K60)</f>
        <v>0</v>
      </c>
      <c r="L53" s="161"/>
      <c r="M53" s="161">
        <f>SUM(M54:M60)</f>
        <v>0</v>
      </c>
      <c r="N53" s="161"/>
      <c r="O53" s="161">
        <f>SUM(O54:O60)</f>
        <v>0.04</v>
      </c>
      <c r="P53" s="161"/>
      <c r="Q53" s="161">
        <f>SUM(Q54:Q60)</f>
        <v>0</v>
      </c>
      <c r="R53" s="161"/>
      <c r="S53" s="161"/>
      <c r="T53" s="161"/>
      <c r="U53" s="161"/>
      <c r="V53" s="161">
        <f>SUM(V54:V60)</f>
        <v>6.16</v>
      </c>
      <c r="W53" s="161"/>
      <c r="X53" s="161"/>
      <c r="AG53" t="s">
        <v>130</v>
      </c>
    </row>
    <row r="54" spans="1:60" outlineLevel="1" x14ac:dyDescent="0.2">
      <c r="A54" s="174">
        <v>24</v>
      </c>
      <c r="B54" s="175" t="s">
        <v>207</v>
      </c>
      <c r="C54" s="185" t="s">
        <v>208</v>
      </c>
      <c r="D54" s="176" t="s">
        <v>172</v>
      </c>
      <c r="E54" s="177">
        <v>1</v>
      </c>
      <c r="F54" s="178"/>
      <c r="G54" s="179">
        <f t="shared" ref="G54:G60" si="0">ROUND(E54*F54,2)</f>
        <v>0</v>
      </c>
      <c r="H54" s="158"/>
      <c r="I54" s="157">
        <f t="shared" ref="I54:I60" si="1">ROUND(E54*H54,2)</f>
        <v>0</v>
      </c>
      <c r="J54" s="158"/>
      <c r="K54" s="157">
        <f t="shared" ref="K54:K60" si="2">ROUND(E54*J54,2)</f>
        <v>0</v>
      </c>
      <c r="L54" s="157">
        <v>15</v>
      </c>
      <c r="M54" s="157">
        <f t="shared" ref="M54:M60" si="3">G54*(1+L54/100)</f>
        <v>0</v>
      </c>
      <c r="N54" s="157">
        <v>1.018E-2</v>
      </c>
      <c r="O54" s="157">
        <f t="shared" ref="O54:O60" si="4">ROUND(E54*N54,2)</f>
        <v>0.01</v>
      </c>
      <c r="P54" s="157">
        <v>0</v>
      </c>
      <c r="Q54" s="157">
        <f t="shared" ref="Q54:Q60" si="5">ROUND(E54*P54,2)</f>
        <v>0</v>
      </c>
      <c r="R54" s="157"/>
      <c r="S54" s="157" t="s">
        <v>134</v>
      </c>
      <c r="T54" s="157" t="s">
        <v>164</v>
      </c>
      <c r="U54" s="157">
        <v>1.29</v>
      </c>
      <c r="V54" s="157">
        <f t="shared" ref="V54:V60" si="6">ROUND(E54*U54,2)</f>
        <v>1.29</v>
      </c>
      <c r="W54" s="157"/>
      <c r="X54" s="157" t="s">
        <v>136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137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74">
        <v>25</v>
      </c>
      <c r="B55" s="175" t="s">
        <v>209</v>
      </c>
      <c r="C55" s="185" t="s">
        <v>210</v>
      </c>
      <c r="D55" s="176" t="s">
        <v>145</v>
      </c>
      <c r="E55" s="177">
        <v>1</v>
      </c>
      <c r="F55" s="178"/>
      <c r="G55" s="179">
        <f t="shared" si="0"/>
        <v>0</v>
      </c>
      <c r="H55" s="158"/>
      <c r="I55" s="157">
        <f t="shared" si="1"/>
        <v>0</v>
      </c>
      <c r="J55" s="158"/>
      <c r="K55" s="157">
        <f t="shared" si="2"/>
        <v>0</v>
      </c>
      <c r="L55" s="157">
        <v>15</v>
      </c>
      <c r="M55" s="157">
        <f t="shared" si="3"/>
        <v>0</v>
      </c>
      <c r="N55" s="157">
        <v>1.421E-2</v>
      </c>
      <c r="O55" s="157">
        <f t="shared" si="4"/>
        <v>0.01</v>
      </c>
      <c r="P55" s="157">
        <v>0</v>
      </c>
      <c r="Q55" s="157">
        <f t="shared" si="5"/>
        <v>0</v>
      </c>
      <c r="R55" s="157"/>
      <c r="S55" s="157" t="s">
        <v>134</v>
      </c>
      <c r="T55" s="157" t="s">
        <v>164</v>
      </c>
      <c r="U55" s="157">
        <v>1.1890000000000001</v>
      </c>
      <c r="V55" s="157">
        <f t="shared" si="6"/>
        <v>1.19</v>
      </c>
      <c r="W55" s="157"/>
      <c r="X55" s="157" t="s">
        <v>136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137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74">
        <v>26</v>
      </c>
      <c r="B56" s="175" t="s">
        <v>211</v>
      </c>
      <c r="C56" s="185" t="s">
        <v>212</v>
      </c>
      <c r="D56" s="176" t="s">
        <v>145</v>
      </c>
      <c r="E56" s="177">
        <v>1</v>
      </c>
      <c r="F56" s="178"/>
      <c r="G56" s="179">
        <f t="shared" si="0"/>
        <v>0</v>
      </c>
      <c r="H56" s="158"/>
      <c r="I56" s="157">
        <f t="shared" si="1"/>
        <v>0</v>
      </c>
      <c r="J56" s="158"/>
      <c r="K56" s="157">
        <f t="shared" si="2"/>
        <v>0</v>
      </c>
      <c r="L56" s="157">
        <v>15</v>
      </c>
      <c r="M56" s="157">
        <f t="shared" si="3"/>
        <v>0</v>
      </c>
      <c r="N56" s="157">
        <v>8.9999999999999993E-3</v>
      </c>
      <c r="O56" s="157">
        <f t="shared" si="4"/>
        <v>0.01</v>
      </c>
      <c r="P56" s="157">
        <v>0</v>
      </c>
      <c r="Q56" s="157">
        <f t="shared" si="5"/>
        <v>0</v>
      </c>
      <c r="R56" s="157"/>
      <c r="S56" s="157" t="s">
        <v>134</v>
      </c>
      <c r="T56" s="157" t="s">
        <v>164</v>
      </c>
      <c r="U56" s="157">
        <v>1.1890000000000001</v>
      </c>
      <c r="V56" s="157">
        <f t="shared" si="6"/>
        <v>1.19</v>
      </c>
      <c r="W56" s="157"/>
      <c r="X56" s="157" t="s">
        <v>136</v>
      </c>
      <c r="Y56" s="148"/>
      <c r="Z56" s="148"/>
      <c r="AA56" s="148"/>
      <c r="AB56" s="148"/>
      <c r="AC56" s="148"/>
      <c r="AD56" s="148"/>
      <c r="AE56" s="148"/>
      <c r="AF56" s="148"/>
      <c r="AG56" s="148" t="s">
        <v>137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74">
        <v>27</v>
      </c>
      <c r="B57" s="175" t="s">
        <v>213</v>
      </c>
      <c r="C57" s="185" t="s">
        <v>214</v>
      </c>
      <c r="D57" s="176" t="s">
        <v>172</v>
      </c>
      <c r="E57" s="177">
        <v>1</v>
      </c>
      <c r="F57" s="178"/>
      <c r="G57" s="179">
        <f t="shared" si="0"/>
        <v>0</v>
      </c>
      <c r="H57" s="158"/>
      <c r="I57" s="157">
        <f t="shared" si="1"/>
        <v>0</v>
      </c>
      <c r="J57" s="158"/>
      <c r="K57" s="157">
        <f t="shared" si="2"/>
        <v>0</v>
      </c>
      <c r="L57" s="157">
        <v>15</v>
      </c>
      <c r="M57" s="157">
        <f t="shared" si="3"/>
        <v>0</v>
      </c>
      <c r="N57" s="157">
        <v>1.5200000000000001E-3</v>
      </c>
      <c r="O57" s="157">
        <f t="shared" si="4"/>
        <v>0</v>
      </c>
      <c r="P57" s="157">
        <v>0</v>
      </c>
      <c r="Q57" s="157">
        <f t="shared" si="5"/>
        <v>0</v>
      </c>
      <c r="R57" s="157"/>
      <c r="S57" s="157" t="s">
        <v>134</v>
      </c>
      <c r="T57" s="157" t="s">
        <v>135</v>
      </c>
      <c r="U57" s="157">
        <v>0.58699999999999997</v>
      </c>
      <c r="V57" s="157">
        <f t="shared" si="6"/>
        <v>0.59</v>
      </c>
      <c r="W57" s="157"/>
      <c r="X57" s="157" t="s">
        <v>136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137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22.5" outlineLevel="1" x14ac:dyDescent="0.2">
      <c r="A58" s="174">
        <v>28</v>
      </c>
      <c r="B58" s="175" t="s">
        <v>215</v>
      </c>
      <c r="C58" s="185" t="s">
        <v>216</v>
      </c>
      <c r="D58" s="176" t="s">
        <v>145</v>
      </c>
      <c r="E58" s="177">
        <v>1</v>
      </c>
      <c r="F58" s="178"/>
      <c r="G58" s="179">
        <f t="shared" si="0"/>
        <v>0</v>
      </c>
      <c r="H58" s="158"/>
      <c r="I58" s="157">
        <f t="shared" si="1"/>
        <v>0</v>
      </c>
      <c r="J58" s="158"/>
      <c r="K58" s="157">
        <f t="shared" si="2"/>
        <v>0</v>
      </c>
      <c r="L58" s="157">
        <v>15</v>
      </c>
      <c r="M58" s="157">
        <f t="shared" si="3"/>
        <v>0</v>
      </c>
      <c r="N58" s="157">
        <v>1.2970000000000001E-2</v>
      </c>
      <c r="O58" s="157">
        <f t="shared" si="4"/>
        <v>0.01</v>
      </c>
      <c r="P58" s="157">
        <v>0</v>
      </c>
      <c r="Q58" s="157">
        <f t="shared" si="5"/>
        <v>0</v>
      </c>
      <c r="R58" s="157"/>
      <c r="S58" s="157" t="s">
        <v>134</v>
      </c>
      <c r="T58" s="157" t="s">
        <v>164</v>
      </c>
      <c r="U58" s="157">
        <v>1.9</v>
      </c>
      <c r="V58" s="157">
        <f t="shared" si="6"/>
        <v>1.9</v>
      </c>
      <c r="W58" s="157"/>
      <c r="X58" s="157" t="s">
        <v>136</v>
      </c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74">
        <v>29</v>
      </c>
      <c r="B59" s="175" t="s">
        <v>217</v>
      </c>
      <c r="C59" s="185" t="s">
        <v>218</v>
      </c>
      <c r="D59" s="176" t="s">
        <v>145</v>
      </c>
      <c r="E59" s="177">
        <v>1</v>
      </c>
      <c r="F59" s="178"/>
      <c r="G59" s="179">
        <f t="shared" si="0"/>
        <v>0</v>
      </c>
      <c r="H59" s="158"/>
      <c r="I59" s="157">
        <f t="shared" si="1"/>
        <v>0</v>
      </c>
      <c r="J59" s="158"/>
      <c r="K59" s="157">
        <f t="shared" si="2"/>
        <v>0</v>
      </c>
      <c r="L59" s="157">
        <v>15</v>
      </c>
      <c r="M59" s="157">
        <f t="shared" si="3"/>
        <v>0</v>
      </c>
      <c r="N59" s="157">
        <v>0</v>
      </c>
      <c r="O59" s="157">
        <f t="shared" si="4"/>
        <v>0</v>
      </c>
      <c r="P59" s="157">
        <v>0</v>
      </c>
      <c r="Q59" s="157">
        <f t="shared" si="5"/>
        <v>0</v>
      </c>
      <c r="R59" s="157"/>
      <c r="S59" s="157" t="s">
        <v>196</v>
      </c>
      <c r="T59" s="157" t="s">
        <v>164</v>
      </c>
      <c r="U59" s="157">
        <v>0</v>
      </c>
      <c r="V59" s="157">
        <f t="shared" si="6"/>
        <v>0</v>
      </c>
      <c r="W59" s="157"/>
      <c r="X59" s="157" t="s">
        <v>136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137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33.75" outlineLevel="1" x14ac:dyDescent="0.2">
      <c r="A60" s="174">
        <v>30</v>
      </c>
      <c r="B60" s="175" t="s">
        <v>219</v>
      </c>
      <c r="C60" s="185" t="s">
        <v>220</v>
      </c>
      <c r="D60" s="176" t="s">
        <v>163</v>
      </c>
      <c r="E60" s="177">
        <v>1</v>
      </c>
      <c r="F60" s="178"/>
      <c r="G60" s="179">
        <f t="shared" si="0"/>
        <v>0</v>
      </c>
      <c r="H60" s="158"/>
      <c r="I60" s="157">
        <f t="shared" si="1"/>
        <v>0</v>
      </c>
      <c r="J60" s="158"/>
      <c r="K60" s="157">
        <f t="shared" si="2"/>
        <v>0</v>
      </c>
      <c r="L60" s="157">
        <v>15</v>
      </c>
      <c r="M60" s="157">
        <f t="shared" si="3"/>
        <v>0</v>
      </c>
      <c r="N60" s="157">
        <v>0</v>
      </c>
      <c r="O60" s="157">
        <f t="shared" si="4"/>
        <v>0</v>
      </c>
      <c r="P60" s="157">
        <v>0</v>
      </c>
      <c r="Q60" s="157">
        <f t="shared" si="5"/>
        <v>0</v>
      </c>
      <c r="R60" s="157"/>
      <c r="S60" s="157" t="s">
        <v>196</v>
      </c>
      <c r="T60" s="157" t="s">
        <v>164</v>
      </c>
      <c r="U60" s="157">
        <v>0</v>
      </c>
      <c r="V60" s="157">
        <f t="shared" si="6"/>
        <v>0</v>
      </c>
      <c r="W60" s="157"/>
      <c r="X60" s="157" t="s">
        <v>136</v>
      </c>
      <c r="Y60" s="148"/>
      <c r="Z60" s="148"/>
      <c r="AA60" s="148"/>
      <c r="AB60" s="148"/>
      <c r="AC60" s="148"/>
      <c r="AD60" s="148"/>
      <c r="AE60" s="148"/>
      <c r="AF60" s="148"/>
      <c r="AG60" s="148" t="s">
        <v>137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2" t="s">
        <v>129</v>
      </c>
      <c r="B61" s="163" t="s">
        <v>77</v>
      </c>
      <c r="C61" s="182" t="s">
        <v>78</v>
      </c>
      <c r="D61" s="164"/>
      <c r="E61" s="165"/>
      <c r="F61" s="166"/>
      <c r="G61" s="167">
        <f>SUMIF(AG62:AG62,"&lt;&gt;NOR",G62:G62)</f>
        <v>0</v>
      </c>
      <c r="H61" s="161"/>
      <c r="I61" s="161">
        <f>SUM(I62:I62)</f>
        <v>0</v>
      </c>
      <c r="J61" s="161"/>
      <c r="K61" s="161">
        <f>SUM(K62:K62)</f>
        <v>0</v>
      </c>
      <c r="L61" s="161"/>
      <c r="M61" s="161">
        <f>SUM(M62:M62)</f>
        <v>0</v>
      </c>
      <c r="N61" s="161"/>
      <c r="O61" s="161">
        <f>SUM(O62:O62)</f>
        <v>0</v>
      </c>
      <c r="P61" s="161"/>
      <c r="Q61" s="161">
        <f>SUM(Q62:Q62)</f>
        <v>0</v>
      </c>
      <c r="R61" s="161"/>
      <c r="S61" s="161"/>
      <c r="T61" s="161"/>
      <c r="U61" s="161"/>
      <c r="V61" s="161">
        <f>SUM(V62:V62)</f>
        <v>0.17</v>
      </c>
      <c r="W61" s="161"/>
      <c r="X61" s="161"/>
      <c r="AG61" t="s">
        <v>130</v>
      </c>
    </row>
    <row r="62" spans="1:60" outlineLevel="1" x14ac:dyDescent="0.2">
      <c r="A62" s="174">
        <v>31</v>
      </c>
      <c r="B62" s="175" t="s">
        <v>221</v>
      </c>
      <c r="C62" s="185" t="s">
        <v>222</v>
      </c>
      <c r="D62" s="176" t="s">
        <v>163</v>
      </c>
      <c r="E62" s="177">
        <v>1</v>
      </c>
      <c r="F62" s="178"/>
      <c r="G62" s="179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15</v>
      </c>
      <c r="M62" s="157">
        <f>G62*(1+L62/100)</f>
        <v>0</v>
      </c>
      <c r="N62" s="157">
        <v>0</v>
      </c>
      <c r="O62" s="157">
        <f>ROUND(E62*N62,2)</f>
        <v>0</v>
      </c>
      <c r="P62" s="157">
        <v>2.1299999999999999E-3</v>
      </c>
      <c r="Q62" s="157">
        <f>ROUND(E62*P62,2)</f>
        <v>0</v>
      </c>
      <c r="R62" s="157"/>
      <c r="S62" s="157" t="s">
        <v>134</v>
      </c>
      <c r="T62" s="157" t="s">
        <v>164</v>
      </c>
      <c r="U62" s="157">
        <v>0.17299999999999999</v>
      </c>
      <c r="V62" s="157">
        <f>ROUND(E62*U62,2)</f>
        <v>0.17</v>
      </c>
      <c r="W62" s="157"/>
      <c r="X62" s="157" t="s">
        <v>136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137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x14ac:dyDescent="0.2">
      <c r="A63" s="162" t="s">
        <v>129</v>
      </c>
      <c r="B63" s="163" t="s">
        <v>79</v>
      </c>
      <c r="C63" s="182" t="s">
        <v>80</v>
      </c>
      <c r="D63" s="164"/>
      <c r="E63" s="165"/>
      <c r="F63" s="166"/>
      <c r="G63" s="167">
        <f>SUMIF(AG64:AG65,"&lt;&gt;NOR",G64:G65)</f>
        <v>0</v>
      </c>
      <c r="H63" s="161"/>
      <c r="I63" s="161">
        <f>SUM(I64:I65)</f>
        <v>0</v>
      </c>
      <c r="J63" s="161"/>
      <c r="K63" s="161">
        <f>SUM(K64:K65)</f>
        <v>0</v>
      </c>
      <c r="L63" s="161"/>
      <c r="M63" s="161">
        <f>SUM(M64:M65)</f>
        <v>0</v>
      </c>
      <c r="N63" s="161"/>
      <c r="O63" s="161">
        <f>SUM(O64:O65)</f>
        <v>0</v>
      </c>
      <c r="P63" s="161"/>
      <c r="Q63" s="161">
        <f>SUM(Q64:Q65)</f>
        <v>0</v>
      </c>
      <c r="R63" s="161"/>
      <c r="S63" s="161"/>
      <c r="T63" s="161"/>
      <c r="U63" s="161"/>
      <c r="V63" s="161">
        <f>SUM(V64:V65)</f>
        <v>4.95</v>
      </c>
      <c r="W63" s="161"/>
      <c r="X63" s="161"/>
      <c r="AG63" t="s">
        <v>130</v>
      </c>
    </row>
    <row r="64" spans="1:60" ht="22.5" outlineLevel="1" x14ac:dyDescent="0.2">
      <c r="A64" s="174">
        <v>32</v>
      </c>
      <c r="B64" s="175" t="s">
        <v>223</v>
      </c>
      <c r="C64" s="185" t="s">
        <v>224</v>
      </c>
      <c r="D64" s="176" t="s">
        <v>172</v>
      </c>
      <c r="E64" s="177">
        <v>1</v>
      </c>
      <c r="F64" s="178"/>
      <c r="G64" s="179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15</v>
      </c>
      <c r="M64" s="157">
        <f>G64*(1+L64/100)</f>
        <v>0</v>
      </c>
      <c r="N64" s="157">
        <v>0</v>
      </c>
      <c r="O64" s="157">
        <f>ROUND(E64*N64,2)</f>
        <v>0</v>
      </c>
      <c r="P64" s="157">
        <v>0</v>
      </c>
      <c r="Q64" s="157">
        <f>ROUND(E64*P64,2)</f>
        <v>0</v>
      </c>
      <c r="R64" s="157"/>
      <c r="S64" s="157" t="s">
        <v>134</v>
      </c>
      <c r="T64" s="157" t="s">
        <v>164</v>
      </c>
      <c r="U64" s="157">
        <v>1.55</v>
      </c>
      <c r="V64" s="157">
        <f>ROUND(E64*U64,2)</f>
        <v>1.55</v>
      </c>
      <c r="W64" s="157"/>
      <c r="X64" s="157" t="s">
        <v>136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137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74">
        <v>33</v>
      </c>
      <c r="B65" s="175" t="s">
        <v>225</v>
      </c>
      <c r="C65" s="185" t="s">
        <v>226</v>
      </c>
      <c r="D65" s="176" t="s">
        <v>172</v>
      </c>
      <c r="E65" s="177">
        <v>2</v>
      </c>
      <c r="F65" s="178"/>
      <c r="G65" s="179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15</v>
      </c>
      <c r="M65" s="157">
        <f>G65*(1+L65/100)</f>
        <v>0</v>
      </c>
      <c r="N65" s="157">
        <v>0</v>
      </c>
      <c r="O65" s="157">
        <f>ROUND(E65*N65,2)</f>
        <v>0</v>
      </c>
      <c r="P65" s="157">
        <v>0</v>
      </c>
      <c r="Q65" s="157">
        <f>ROUND(E65*P65,2)</f>
        <v>0</v>
      </c>
      <c r="R65" s="157"/>
      <c r="S65" s="157" t="s">
        <v>134</v>
      </c>
      <c r="T65" s="157" t="s">
        <v>164</v>
      </c>
      <c r="U65" s="157">
        <v>1.7</v>
      </c>
      <c r="V65" s="157">
        <f>ROUND(E65*U65,2)</f>
        <v>3.4</v>
      </c>
      <c r="W65" s="157"/>
      <c r="X65" s="157" t="s">
        <v>136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137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x14ac:dyDescent="0.2">
      <c r="A66" s="162" t="s">
        <v>129</v>
      </c>
      <c r="B66" s="163" t="s">
        <v>81</v>
      </c>
      <c r="C66" s="182" t="s">
        <v>82</v>
      </c>
      <c r="D66" s="164"/>
      <c r="E66" s="165"/>
      <c r="F66" s="166"/>
      <c r="G66" s="167">
        <f>SUMIF(AG67:AG72,"&lt;&gt;NOR",G67:G72)</f>
        <v>0</v>
      </c>
      <c r="H66" s="161"/>
      <c r="I66" s="161">
        <f>SUM(I67:I72)</f>
        <v>0</v>
      </c>
      <c r="J66" s="161"/>
      <c r="K66" s="161">
        <f>SUM(K67:K72)</f>
        <v>0</v>
      </c>
      <c r="L66" s="161"/>
      <c r="M66" s="161">
        <f>SUM(M67:M72)</f>
        <v>0</v>
      </c>
      <c r="N66" s="161"/>
      <c r="O66" s="161">
        <f>SUM(O67:O72)</f>
        <v>0.23</v>
      </c>
      <c r="P66" s="161"/>
      <c r="Q66" s="161">
        <f>SUM(Q67:Q72)</f>
        <v>0.1</v>
      </c>
      <c r="R66" s="161"/>
      <c r="S66" s="161"/>
      <c r="T66" s="161"/>
      <c r="U66" s="161"/>
      <c r="V66" s="161">
        <f>SUM(V67:V72)</f>
        <v>9.76</v>
      </c>
      <c r="W66" s="161"/>
      <c r="X66" s="161"/>
      <c r="AG66" t="s">
        <v>130</v>
      </c>
    </row>
    <row r="67" spans="1:60" ht="22.5" outlineLevel="1" x14ac:dyDescent="0.2">
      <c r="A67" s="174">
        <v>34</v>
      </c>
      <c r="B67" s="175" t="s">
        <v>227</v>
      </c>
      <c r="C67" s="185" t="s">
        <v>228</v>
      </c>
      <c r="D67" s="176" t="s">
        <v>145</v>
      </c>
      <c r="E67" s="177">
        <v>4</v>
      </c>
      <c r="F67" s="178"/>
      <c r="G67" s="179">
        <f t="shared" ref="G67:G72" si="7">ROUND(E67*F67,2)</f>
        <v>0</v>
      </c>
      <c r="H67" s="158"/>
      <c r="I67" s="157">
        <f t="shared" ref="I67:I72" si="8">ROUND(E67*H67,2)</f>
        <v>0</v>
      </c>
      <c r="J67" s="158"/>
      <c r="K67" s="157">
        <f t="shared" ref="K67:K72" si="9">ROUND(E67*J67,2)</f>
        <v>0</v>
      </c>
      <c r="L67" s="157">
        <v>15</v>
      </c>
      <c r="M67" s="157">
        <f t="shared" ref="M67:M72" si="10">G67*(1+L67/100)</f>
        <v>0</v>
      </c>
      <c r="N67" s="157">
        <v>0</v>
      </c>
      <c r="O67" s="157">
        <f t="shared" ref="O67:O72" si="11">ROUND(E67*N67,2)</f>
        <v>0</v>
      </c>
      <c r="P67" s="157">
        <v>2.3800000000000002E-2</v>
      </c>
      <c r="Q67" s="157">
        <f t="shared" ref="Q67:Q72" si="12">ROUND(E67*P67,2)</f>
        <v>0.1</v>
      </c>
      <c r="R67" s="157"/>
      <c r="S67" s="157" t="s">
        <v>134</v>
      </c>
      <c r="T67" s="157" t="s">
        <v>135</v>
      </c>
      <c r="U67" s="157">
        <v>8.2000000000000003E-2</v>
      </c>
      <c r="V67" s="157">
        <f t="shared" ref="V67:V72" si="13">ROUND(E67*U67,2)</f>
        <v>0.33</v>
      </c>
      <c r="W67" s="157"/>
      <c r="X67" s="157" t="s">
        <v>136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137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74">
        <v>35</v>
      </c>
      <c r="B68" s="175" t="s">
        <v>229</v>
      </c>
      <c r="C68" s="185" t="s">
        <v>230</v>
      </c>
      <c r="D68" s="176" t="s">
        <v>172</v>
      </c>
      <c r="E68" s="177">
        <v>4</v>
      </c>
      <c r="F68" s="178"/>
      <c r="G68" s="179">
        <f t="shared" si="7"/>
        <v>0</v>
      </c>
      <c r="H68" s="158"/>
      <c r="I68" s="157">
        <f t="shared" si="8"/>
        <v>0</v>
      </c>
      <c r="J68" s="158"/>
      <c r="K68" s="157">
        <f t="shared" si="9"/>
        <v>0</v>
      </c>
      <c r="L68" s="157">
        <v>15</v>
      </c>
      <c r="M68" s="157">
        <f t="shared" si="10"/>
        <v>0</v>
      </c>
      <c r="N68" s="157">
        <v>0</v>
      </c>
      <c r="O68" s="157">
        <f t="shared" si="11"/>
        <v>0</v>
      </c>
      <c r="P68" s="157">
        <v>0</v>
      </c>
      <c r="Q68" s="157">
        <f t="shared" si="12"/>
        <v>0</v>
      </c>
      <c r="R68" s="157"/>
      <c r="S68" s="157" t="s">
        <v>134</v>
      </c>
      <c r="T68" s="157" t="s">
        <v>164</v>
      </c>
      <c r="U68" s="157">
        <v>1.0529999999999999</v>
      </c>
      <c r="V68" s="157">
        <f t="shared" si="13"/>
        <v>4.21</v>
      </c>
      <c r="W68" s="157"/>
      <c r="X68" s="157" t="s">
        <v>136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137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74">
        <v>36</v>
      </c>
      <c r="B69" s="175" t="s">
        <v>231</v>
      </c>
      <c r="C69" s="185" t="s">
        <v>232</v>
      </c>
      <c r="D69" s="176" t="s">
        <v>172</v>
      </c>
      <c r="E69" s="177">
        <v>1</v>
      </c>
      <c r="F69" s="178"/>
      <c r="G69" s="179">
        <f t="shared" si="7"/>
        <v>0</v>
      </c>
      <c r="H69" s="158"/>
      <c r="I69" s="157">
        <f t="shared" si="8"/>
        <v>0</v>
      </c>
      <c r="J69" s="158"/>
      <c r="K69" s="157">
        <f t="shared" si="9"/>
        <v>0</v>
      </c>
      <c r="L69" s="157">
        <v>15</v>
      </c>
      <c r="M69" s="157">
        <f t="shared" si="10"/>
        <v>0</v>
      </c>
      <c r="N69" s="157">
        <v>4.3560000000000001E-2</v>
      </c>
      <c r="O69" s="157">
        <f t="shared" si="11"/>
        <v>0.04</v>
      </c>
      <c r="P69" s="157">
        <v>0</v>
      </c>
      <c r="Q69" s="157">
        <f t="shared" si="12"/>
        <v>0</v>
      </c>
      <c r="R69" s="157"/>
      <c r="S69" s="157" t="s">
        <v>134</v>
      </c>
      <c r="T69" s="157" t="s">
        <v>135</v>
      </c>
      <c r="U69" s="157">
        <v>1</v>
      </c>
      <c r="V69" s="157">
        <f t="shared" si="13"/>
        <v>1</v>
      </c>
      <c r="W69" s="157"/>
      <c r="X69" s="157" t="s">
        <v>136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137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74">
        <v>37</v>
      </c>
      <c r="B70" s="175" t="s">
        <v>233</v>
      </c>
      <c r="C70" s="185" t="s">
        <v>234</v>
      </c>
      <c r="D70" s="176" t="s">
        <v>172</v>
      </c>
      <c r="E70" s="177">
        <v>2</v>
      </c>
      <c r="F70" s="178"/>
      <c r="G70" s="179">
        <f t="shared" si="7"/>
        <v>0</v>
      </c>
      <c r="H70" s="158"/>
      <c r="I70" s="157">
        <f t="shared" si="8"/>
        <v>0</v>
      </c>
      <c r="J70" s="158"/>
      <c r="K70" s="157">
        <f t="shared" si="9"/>
        <v>0</v>
      </c>
      <c r="L70" s="157">
        <v>15</v>
      </c>
      <c r="M70" s="157">
        <f t="shared" si="10"/>
        <v>0</v>
      </c>
      <c r="N70" s="157">
        <v>7.2599999999999998E-2</v>
      </c>
      <c r="O70" s="157">
        <f t="shared" si="11"/>
        <v>0.15</v>
      </c>
      <c r="P70" s="157">
        <v>0</v>
      </c>
      <c r="Q70" s="157">
        <f t="shared" si="12"/>
        <v>0</v>
      </c>
      <c r="R70" s="157"/>
      <c r="S70" s="157" t="s">
        <v>134</v>
      </c>
      <c r="T70" s="157" t="s">
        <v>135</v>
      </c>
      <c r="U70" s="157">
        <v>1.1964999999999999</v>
      </c>
      <c r="V70" s="157">
        <f t="shared" si="13"/>
        <v>2.39</v>
      </c>
      <c r="W70" s="157"/>
      <c r="X70" s="157" t="s">
        <v>136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137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74">
        <v>38</v>
      </c>
      <c r="B71" s="175" t="s">
        <v>235</v>
      </c>
      <c r="C71" s="185" t="s">
        <v>236</v>
      </c>
      <c r="D71" s="176" t="s">
        <v>172</v>
      </c>
      <c r="E71" s="177">
        <v>1</v>
      </c>
      <c r="F71" s="178"/>
      <c r="G71" s="179">
        <f t="shared" si="7"/>
        <v>0</v>
      </c>
      <c r="H71" s="158"/>
      <c r="I71" s="157">
        <f t="shared" si="8"/>
        <v>0</v>
      </c>
      <c r="J71" s="158"/>
      <c r="K71" s="157">
        <f t="shared" si="9"/>
        <v>0</v>
      </c>
      <c r="L71" s="157">
        <v>15</v>
      </c>
      <c r="M71" s="157">
        <f t="shared" si="10"/>
        <v>0</v>
      </c>
      <c r="N71" s="157">
        <v>3.993E-2</v>
      </c>
      <c r="O71" s="157">
        <f t="shared" si="11"/>
        <v>0.04</v>
      </c>
      <c r="P71" s="157">
        <v>0</v>
      </c>
      <c r="Q71" s="157">
        <f t="shared" si="12"/>
        <v>0</v>
      </c>
      <c r="R71" s="157"/>
      <c r="S71" s="157" t="s">
        <v>134</v>
      </c>
      <c r="T71" s="157" t="s">
        <v>135</v>
      </c>
      <c r="U71" s="157">
        <v>0.96099999999999997</v>
      </c>
      <c r="V71" s="157">
        <f t="shared" si="13"/>
        <v>0.96</v>
      </c>
      <c r="W71" s="157"/>
      <c r="X71" s="157" t="s">
        <v>136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137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74">
        <v>39</v>
      </c>
      <c r="B72" s="175" t="s">
        <v>237</v>
      </c>
      <c r="C72" s="185" t="s">
        <v>238</v>
      </c>
      <c r="D72" s="176" t="s">
        <v>172</v>
      </c>
      <c r="E72" s="177">
        <v>1</v>
      </c>
      <c r="F72" s="178"/>
      <c r="G72" s="179">
        <f t="shared" si="7"/>
        <v>0</v>
      </c>
      <c r="H72" s="158"/>
      <c r="I72" s="157">
        <f t="shared" si="8"/>
        <v>0</v>
      </c>
      <c r="J72" s="158"/>
      <c r="K72" s="157">
        <f t="shared" si="9"/>
        <v>0</v>
      </c>
      <c r="L72" s="157">
        <v>15</v>
      </c>
      <c r="M72" s="157">
        <f t="shared" si="10"/>
        <v>0</v>
      </c>
      <c r="N72" s="157">
        <v>2.0000000000000002E-5</v>
      </c>
      <c r="O72" s="157">
        <f t="shared" si="11"/>
        <v>0</v>
      </c>
      <c r="P72" s="157">
        <v>0</v>
      </c>
      <c r="Q72" s="157">
        <f t="shared" si="12"/>
        <v>0</v>
      </c>
      <c r="R72" s="157"/>
      <c r="S72" s="157" t="s">
        <v>134</v>
      </c>
      <c r="T72" s="157" t="s">
        <v>164</v>
      </c>
      <c r="U72" s="157">
        <v>0.86799999999999999</v>
      </c>
      <c r="V72" s="157">
        <f t="shared" si="13"/>
        <v>0.87</v>
      </c>
      <c r="W72" s="157"/>
      <c r="X72" s="157" t="s">
        <v>136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137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x14ac:dyDescent="0.2">
      <c r="A73" s="162" t="s">
        <v>129</v>
      </c>
      <c r="B73" s="163" t="s">
        <v>83</v>
      </c>
      <c r="C73" s="182" t="s">
        <v>84</v>
      </c>
      <c r="D73" s="164"/>
      <c r="E73" s="165"/>
      <c r="F73" s="166"/>
      <c r="G73" s="167">
        <f>SUMIF(AG74:AG81,"&lt;&gt;NOR",G74:G81)</f>
        <v>0</v>
      </c>
      <c r="H73" s="161"/>
      <c r="I73" s="161">
        <f>SUM(I74:I81)</f>
        <v>0</v>
      </c>
      <c r="J73" s="161"/>
      <c r="K73" s="161">
        <f>SUM(K74:K81)</f>
        <v>0</v>
      </c>
      <c r="L73" s="161"/>
      <c r="M73" s="161">
        <f>SUM(M74:M81)</f>
        <v>0</v>
      </c>
      <c r="N73" s="161"/>
      <c r="O73" s="161">
        <f>SUM(O74:O81)</f>
        <v>0</v>
      </c>
      <c r="P73" s="161"/>
      <c r="Q73" s="161">
        <f>SUM(Q74:Q81)</f>
        <v>0.26</v>
      </c>
      <c r="R73" s="161"/>
      <c r="S73" s="161"/>
      <c r="T73" s="161"/>
      <c r="U73" s="161"/>
      <c r="V73" s="161">
        <f>SUM(V74:V81)</f>
        <v>52.68</v>
      </c>
      <c r="W73" s="161"/>
      <c r="X73" s="161"/>
      <c r="AG73" t="s">
        <v>130</v>
      </c>
    </row>
    <row r="74" spans="1:60" outlineLevel="1" x14ac:dyDescent="0.2">
      <c r="A74" s="174">
        <v>40</v>
      </c>
      <c r="B74" s="175" t="s">
        <v>239</v>
      </c>
      <c r="C74" s="185" t="s">
        <v>240</v>
      </c>
      <c r="D74" s="176" t="s">
        <v>172</v>
      </c>
      <c r="E74" s="177">
        <v>2</v>
      </c>
      <c r="F74" s="178"/>
      <c r="G74" s="179">
        <f t="shared" ref="G74:G81" si="14">ROUND(E74*F74,2)</f>
        <v>0</v>
      </c>
      <c r="H74" s="158"/>
      <c r="I74" s="157">
        <f t="shared" ref="I74:I81" si="15">ROUND(E74*H74,2)</f>
        <v>0</v>
      </c>
      <c r="J74" s="158"/>
      <c r="K74" s="157">
        <f t="shared" ref="K74:K81" si="16">ROUND(E74*J74,2)</f>
        <v>0</v>
      </c>
      <c r="L74" s="157">
        <v>15</v>
      </c>
      <c r="M74" s="157">
        <f t="shared" ref="M74:M81" si="17">G74*(1+L74/100)</f>
        <v>0</v>
      </c>
      <c r="N74" s="157">
        <v>0</v>
      </c>
      <c r="O74" s="157">
        <f t="shared" ref="O74:O81" si="18">ROUND(E74*N74,2)</f>
        <v>0</v>
      </c>
      <c r="P74" s="157">
        <v>0</v>
      </c>
      <c r="Q74" s="157">
        <f t="shared" ref="Q74:Q81" si="19">ROUND(E74*P74,2)</f>
        <v>0</v>
      </c>
      <c r="R74" s="157"/>
      <c r="S74" s="157" t="s">
        <v>134</v>
      </c>
      <c r="T74" s="157" t="s">
        <v>164</v>
      </c>
      <c r="U74" s="157">
        <v>1.45</v>
      </c>
      <c r="V74" s="157">
        <f t="shared" ref="V74:V81" si="20">ROUND(E74*U74,2)</f>
        <v>2.9</v>
      </c>
      <c r="W74" s="157"/>
      <c r="X74" s="157" t="s">
        <v>136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137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74">
        <v>41</v>
      </c>
      <c r="B75" s="175" t="s">
        <v>241</v>
      </c>
      <c r="C75" s="185" t="s">
        <v>242</v>
      </c>
      <c r="D75" s="176" t="s">
        <v>172</v>
      </c>
      <c r="E75" s="177">
        <v>7</v>
      </c>
      <c r="F75" s="178"/>
      <c r="G75" s="179">
        <f t="shared" si="14"/>
        <v>0</v>
      </c>
      <c r="H75" s="158"/>
      <c r="I75" s="157">
        <f t="shared" si="15"/>
        <v>0</v>
      </c>
      <c r="J75" s="158"/>
      <c r="K75" s="157">
        <f t="shared" si="16"/>
        <v>0</v>
      </c>
      <c r="L75" s="157">
        <v>15</v>
      </c>
      <c r="M75" s="157">
        <f t="shared" si="17"/>
        <v>0</v>
      </c>
      <c r="N75" s="157">
        <v>2.0000000000000002E-5</v>
      </c>
      <c r="O75" s="157">
        <f t="shared" si="18"/>
        <v>0</v>
      </c>
      <c r="P75" s="157">
        <v>0</v>
      </c>
      <c r="Q75" s="157">
        <f t="shared" si="19"/>
        <v>0</v>
      </c>
      <c r="R75" s="157"/>
      <c r="S75" s="157" t="s">
        <v>134</v>
      </c>
      <c r="T75" s="157" t="s">
        <v>135</v>
      </c>
      <c r="U75" s="157">
        <v>4.0199999999999996</v>
      </c>
      <c r="V75" s="157">
        <f t="shared" si="20"/>
        <v>28.14</v>
      </c>
      <c r="W75" s="157"/>
      <c r="X75" s="157" t="s">
        <v>136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137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ht="45" outlineLevel="1" x14ac:dyDescent="0.2">
      <c r="A76" s="174">
        <v>42</v>
      </c>
      <c r="B76" s="175" t="s">
        <v>243</v>
      </c>
      <c r="C76" s="185" t="s">
        <v>244</v>
      </c>
      <c r="D76" s="176" t="s">
        <v>172</v>
      </c>
      <c r="E76" s="177">
        <v>1</v>
      </c>
      <c r="F76" s="178"/>
      <c r="G76" s="179">
        <f t="shared" si="14"/>
        <v>0</v>
      </c>
      <c r="H76" s="158"/>
      <c r="I76" s="157">
        <f t="shared" si="15"/>
        <v>0</v>
      </c>
      <c r="J76" s="158"/>
      <c r="K76" s="157">
        <f t="shared" si="16"/>
        <v>0</v>
      </c>
      <c r="L76" s="157">
        <v>15</v>
      </c>
      <c r="M76" s="157">
        <f t="shared" si="17"/>
        <v>0</v>
      </c>
      <c r="N76" s="157">
        <v>0</v>
      </c>
      <c r="O76" s="157">
        <f t="shared" si="18"/>
        <v>0</v>
      </c>
      <c r="P76" s="157">
        <v>0</v>
      </c>
      <c r="Q76" s="157">
        <f t="shared" si="19"/>
        <v>0</v>
      </c>
      <c r="R76" s="157"/>
      <c r="S76" s="157" t="s">
        <v>134</v>
      </c>
      <c r="T76" s="157" t="s">
        <v>164</v>
      </c>
      <c r="U76" s="157">
        <v>10.728</v>
      </c>
      <c r="V76" s="157">
        <f t="shared" si="20"/>
        <v>10.73</v>
      </c>
      <c r="W76" s="157"/>
      <c r="X76" s="157" t="s">
        <v>136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137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4">
        <v>43</v>
      </c>
      <c r="B77" s="175" t="s">
        <v>245</v>
      </c>
      <c r="C77" s="185" t="s">
        <v>246</v>
      </c>
      <c r="D77" s="176" t="s">
        <v>172</v>
      </c>
      <c r="E77" s="177">
        <v>1</v>
      </c>
      <c r="F77" s="178"/>
      <c r="G77" s="179">
        <f t="shared" si="14"/>
        <v>0</v>
      </c>
      <c r="H77" s="158"/>
      <c r="I77" s="157">
        <f t="shared" si="15"/>
        <v>0</v>
      </c>
      <c r="J77" s="158"/>
      <c r="K77" s="157">
        <f t="shared" si="16"/>
        <v>0</v>
      </c>
      <c r="L77" s="157">
        <v>15</v>
      </c>
      <c r="M77" s="157">
        <f t="shared" si="17"/>
        <v>0</v>
      </c>
      <c r="N77" s="157">
        <v>0</v>
      </c>
      <c r="O77" s="157">
        <f t="shared" si="18"/>
        <v>0</v>
      </c>
      <c r="P77" s="157">
        <v>0.17399999999999999</v>
      </c>
      <c r="Q77" s="157">
        <f t="shared" si="19"/>
        <v>0.17</v>
      </c>
      <c r="R77" s="157"/>
      <c r="S77" s="157" t="s">
        <v>134</v>
      </c>
      <c r="T77" s="157" t="s">
        <v>135</v>
      </c>
      <c r="U77" s="157">
        <v>0.95</v>
      </c>
      <c r="V77" s="157">
        <f t="shared" si="20"/>
        <v>0.95</v>
      </c>
      <c r="W77" s="157"/>
      <c r="X77" s="157" t="s">
        <v>136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137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ht="22.5" outlineLevel="1" x14ac:dyDescent="0.2">
      <c r="A78" s="174">
        <v>44</v>
      </c>
      <c r="B78" s="175" t="s">
        <v>247</v>
      </c>
      <c r="C78" s="185" t="s">
        <v>248</v>
      </c>
      <c r="D78" s="176" t="s">
        <v>172</v>
      </c>
      <c r="E78" s="177">
        <v>1</v>
      </c>
      <c r="F78" s="178"/>
      <c r="G78" s="179">
        <f t="shared" si="14"/>
        <v>0</v>
      </c>
      <c r="H78" s="158"/>
      <c r="I78" s="157">
        <f t="shared" si="15"/>
        <v>0</v>
      </c>
      <c r="J78" s="158"/>
      <c r="K78" s="157">
        <f t="shared" si="16"/>
        <v>0</v>
      </c>
      <c r="L78" s="157">
        <v>15</v>
      </c>
      <c r="M78" s="157">
        <f t="shared" si="17"/>
        <v>0</v>
      </c>
      <c r="N78" s="157">
        <v>1.9000000000000001E-4</v>
      </c>
      <c r="O78" s="157">
        <f t="shared" si="18"/>
        <v>0</v>
      </c>
      <c r="P78" s="157">
        <v>0</v>
      </c>
      <c r="Q78" s="157">
        <f t="shared" si="19"/>
        <v>0</v>
      </c>
      <c r="R78" s="157"/>
      <c r="S78" s="157" t="s">
        <v>134</v>
      </c>
      <c r="T78" s="157" t="s">
        <v>164</v>
      </c>
      <c r="U78" s="157">
        <v>2.3220000000000001</v>
      </c>
      <c r="V78" s="157">
        <f t="shared" si="20"/>
        <v>2.3199999999999998</v>
      </c>
      <c r="W78" s="157"/>
      <c r="X78" s="157" t="s">
        <v>136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137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4">
        <v>45</v>
      </c>
      <c r="B79" s="175" t="s">
        <v>249</v>
      </c>
      <c r="C79" s="185" t="s">
        <v>250</v>
      </c>
      <c r="D79" s="176" t="s">
        <v>251</v>
      </c>
      <c r="E79" s="177">
        <v>1</v>
      </c>
      <c r="F79" s="178"/>
      <c r="G79" s="179">
        <f t="shared" si="14"/>
        <v>0</v>
      </c>
      <c r="H79" s="158"/>
      <c r="I79" s="157">
        <f t="shared" si="15"/>
        <v>0</v>
      </c>
      <c r="J79" s="158"/>
      <c r="K79" s="157">
        <f t="shared" si="16"/>
        <v>0</v>
      </c>
      <c r="L79" s="157">
        <v>15</v>
      </c>
      <c r="M79" s="157">
        <f t="shared" si="17"/>
        <v>0</v>
      </c>
      <c r="N79" s="157">
        <v>0</v>
      </c>
      <c r="O79" s="157">
        <f t="shared" si="18"/>
        <v>0</v>
      </c>
      <c r="P79" s="157">
        <v>8.8099999999999998E-2</v>
      </c>
      <c r="Q79" s="157">
        <f t="shared" si="19"/>
        <v>0.09</v>
      </c>
      <c r="R79" s="157"/>
      <c r="S79" s="157" t="s">
        <v>134</v>
      </c>
      <c r="T79" s="157" t="s">
        <v>135</v>
      </c>
      <c r="U79" s="157">
        <v>0.39</v>
      </c>
      <c r="V79" s="157">
        <f t="shared" si="20"/>
        <v>0.39</v>
      </c>
      <c r="W79" s="157"/>
      <c r="X79" s="157" t="s">
        <v>136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137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74">
        <v>46</v>
      </c>
      <c r="B80" s="175" t="s">
        <v>252</v>
      </c>
      <c r="C80" s="185" t="s">
        <v>253</v>
      </c>
      <c r="D80" s="176" t="s">
        <v>172</v>
      </c>
      <c r="E80" s="177">
        <v>4</v>
      </c>
      <c r="F80" s="178"/>
      <c r="G80" s="179">
        <f t="shared" si="14"/>
        <v>0</v>
      </c>
      <c r="H80" s="158"/>
      <c r="I80" s="157">
        <f t="shared" si="15"/>
        <v>0</v>
      </c>
      <c r="J80" s="158"/>
      <c r="K80" s="157">
        <f t="shared" si="16"/>
        <v>0</v>
      </c>
      <c r="L80" s="157">
        <v>15</v>
      </c>
      <c r="M80" s="157">
        <f t="shared" si="17"/>
        <v>0</v>
      </c>
      <c r="N80" s="157">
        <v>0</v>
      </c>
      <c r="O80" s="157">
        <f t="shared" si="18"/>
        <v>0</v>
      </c>
      <c r="P80" s="157">
        <v>0</v>
      </c>
      <c r="Q80" s="157">
        <f t="shared" si="19"/>
        <v>0</v>
      </c>
      <c r="R80" s="157"/>
      <c r="S80" s="157" t="s">
        <v>196</v>
      </c>
      <c r="T80" s="157" t="s">
        <v>164</v>
      </c>
      <c r="U80" s="157">
        <v>1.45</v>
      </c>
      <c r="V80" s="157">
        <f t="shared" si="20"/>
        <v>5.8</v>
      </c>
      <c r="W80" s="157"/>
      <c r="X80" s="157" t="s">
        <v>136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137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74">
        <v>47</v>
      </c>
      <c r="B81" s="175" t="s">
        <v>254</v>
      </c>
      <c r="C81" s="185" t="s">
        <v>255</v>
      </c>
      <c r="D81" s="176" t="s">
        <v>172</v>
      </c>
      <c r="E81" s="177">
        <v>1</v>
      </c>
      <c r="F81" s="178"/>
      <c r="G81" s="179">
        <f t="shared" si="14"/>
        <v>0</v>
      </c>
      <c r="H81" s="158"/>
      <c r="I81" s="157">
        <f t="shared" si="15"/>
        <v>0</v>
      </c>
      <c r="J81" s="158"/>
      <c r="K81" s="157">
        <f t="shared" si="16"/>
        <v>0</v>
      </c>
      <c r="L81" s="157">
        <v>15</v>
      </c>
      <c r="M81" s="157">
        <f t="shared" si="17"/>
        <v>0</v>
      </c>
      <c r="N81" s="157">
        <v>0</v>
      </c>
      <c r="O81" s="157">
        <f t="shared" si="18"/>
        <v>0</v>
      </c>
      <c r="P81" s="157">
        <v>0</v>
      </c>
      <c r="Q81" s="157">
        <f t="shared" si="19"/>
        <v>0</v>
      </c>
      <c r="R81" s="157"/>
      <c r="S81" s="157" t="s">
        <v>196</v>
      </c>
      <c r="T81" s="157" t="s">
        <v>164</v>
      </c>
      <c r="U81" s="157">
        <v>1.45</v>
      </c>
      <c r="V81" s="157">
        <f t="shared" si="20"/>
        <v>1.45</v>
      </c>
      <c r="W81" s="157"/>
      <c r="X81" s="157" t="s">
        <v>136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137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2" t="s">
        <v>129</v>
      </c>
      <c r="B82" s="163" t="s">
        <v>85</v>
      </c>
      <c r="C82" s="182" t="s">
        <v>86</v>
      </c>
      <c r="D82" s="164"/>
      <c r="E82" s="165"/>
      <c r="F82" s="166"/>
      <c r="G82" s="167">
        <f>SUMIF(AG83:AG84,"&lt;&gt;NOR",G83:G84)</f>
        <v>0</v>
      </c>
      <c r="H82" s="161"/>
      <c r="I82" s="161">
        <f>SUM(I83:I84)</f>
        <v>0</v>
      </c>
      <c r="J82" s="161"/>
      <c r="K82" s="161">
        <f>SUM(K83:K84)</f>
        <v>0</v>
      </c>
      <c r="L82" s="161"/>
      <c r="M82" s="161">
        <f>SUM(M83:M84)</f>
        <v>0</v>
      </c>
      <c r="N82" s="161"/>
      <c r="O82" s="161">
        <f>SUM(O83:O84)</f>
        <v>6.9999999999999993E-2</v>
      </c>
      <c r="P82" s="161"/>
      <c r="Q82" s="161">
        <f>SUM(Q83:Q84)</f>
        <v>0</v>
      </c>
      <c r="R82" s="161"/>
      <c r="S82" s="161"/>
      <c r="T82" s="161"/>
      <c r="U82" s="161"/>
      <c r="V82" s="161">
        <f>SUM(V83:V84)</f>
        <v>2.76</v>
      </c>
      <c r="W82" s="161"/>
      <c r="X82" s="161"/>
      <c r="AG82" t="s">
        <v>130</v>
      </c>
    </row>
    <row r="83" spans="1:60" ht="22.5" outlineLevel="1" x14ac:dyDescent="0.2">
      <c r="A83" s="174">
        <v>48</v>
      </c>
      <c r="B83" s="175" t="s">
        <v>256</v>
      </c>
      <c r="C83" s="185" t="s">
        <v>257</v>
      </c>
      <c r="D83" s="176" t="s">
        <v>133</v>
      </c>
      <c r="E83" s="177">
        <v>2.65</v>
      </c>
      <c r="F83" s="178"/>
      <c r="G83" s="179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15</v>
      </c>
      <c r="M83" s="157">
        <f>G83*(1+L83/100)</f>
        <v>0</v>
      </c>
      <c r="N83" s="157">
        <v>4.7600000000000003E-3</v>
      </c>
      <c r="O83" s="157">
        <f>ROUND(E83*N83,2)</f>
        <v>0.01</v>
      </c>
      <c r="P83" s="157">
        <v>0</v>
      </c>
      <c r="Q83" s="157">
        <f>ROUND(E83*P83,2)</f>
        <v>0</v>
      </c>
      <c r="R83" s="157"/>
      <c r="S83" s="157" t="s">
        <v>134</v>
      </c>
      <c r="T83" s="157" t="s">
        <v>135</v>
      </c>
      <c r="U83" s="157">
        <v>1.04</v>
      </c>
      <c r="V83" s="157">
        <f>ROUND(E83*U83,2)</f>
        <v>2.76</v>
      </c>
      <c r="W83" s="157"/>
      <c r="X83" s="157" t="s">
        <v>136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137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74">
        <v>49</v>
      </c>
      <c r="B84" s="175" t="s">
        <v>258</v>
      </c>
      <c r="C84" s="185" t="s">
        <v>259</v>
      </c>
      <c r="D84" s="176" t="s">
        <v>133</v>
      </c>
      <c r="E84" s="177">
        <v>3.05</v>
      </c>
      <c r="F84" s="178"/>
      <c r="G84" s="179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15</v>
      </c>
      <c r="M84" s="157">
        <f>G84*(1+L84/100)</f>
        <v>0</v>
      </c>
      <c r="N84" s="157">
        <v>2.07E-2</v>
      </c>
      <c r="O84" s="157">
        <f>ROUND(E84*N84,2)</f>
        <v>0.06</v>
      </c>
      <c r="P84" s="157">
        <v>0</v>
      </c>
      <c r="Q84" s="157">
        <f>ROUND(E84*P84,2)</f>
        <v>0</v>
      </c>
      <c r="R84" s="157" t="s">
        <v>177</v>
      </c>
      <c r="S84" s="157" t="s">
        <v>134</v>
      </c>
      <c r="T84" s="157" t="s">
        <v>135</v>
      </c>
      <c r="U84" s="157">
        <v>0</v>
      </c>
      <c r="V84" s="157">
        <f>ROUND(E84*U84,2)</f>
        <v>0</v>
      </c>
      <c r="W84" s="157"/>
      <c r="X84" s="157" t="s">
        <v>178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179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x14ac:dyDescent="0.2">
      <c r="A85" s="162" t="s">
        <v>129</v>
      </c>
      <c r="B85" s="163" t="s">
        <v>87</v>
      </c>
      <c r="C85" s="182" t="s">
        <v>88</v>
      </c>
      <c r="D85" s="164"/>
      <c r="E85" s="165"/>
      <c r="F85" s="166"/>
      <c r="G85" s="167">
        <f>SUMIF(AG86:AG99,"&lt;&gt;NOR",G86:G99)</f>
        <v>0</v>
      </c>
      <c r="H85" s="161"/>
      <c r="I85" s="161">
        <f>SUM(I86:I99)</f>
        <v>0</v>
      </c>
      <c r="J85" s="161"/>
      <c r="K85" s="161">
        <f>SUM(K86:K99)</f>
        <v>0</v>
      </c>
      <c r="L85" s="161"/>
      <c r="M85" s="161">
        <f>SUM(M86:M99)</f>
        <v>0</v>
      </c>
      <c r="N85" s="161"/>
      <c r="O85" s="161">
        <f>SUM(O86:O99)</f>
        <v>0.28000000000000003</v>
      </c>
      <c r="P85" s="161"/>
      <c r="Q85" s="161">
        <f>SUM(Q86:Q99)</f>
        <v>0.06</v>
      </c>
      <c r="R85" s="161"/>
      <c r="S85" s="161"/>
      <c r="T85" s="161"/>
      <c r="U85" s="161"/>
      <c r="V85" s="161">
        <f>SUM(V86:V99)</f>
        <v>52.85</v>
      </c>
      <c r="W85" s="161"/>
      <c r="X85" s="161"/>
      <c r="AG85" t="s">
        <v>130</v>
      </c>
    </row>
    <row r="86" spans="1:60" outlineLevel="1" x14ac:dyDescent="0.2">
      <c r="A86" s="174">
        <v>50</v>
      </c>
      <c r="B86" s="175" t="s">
        <v>260</v>
      </c>
      <c r="C86" s="185" t="s">
        <v>261</v>
      </c>
      <c r="D86" s="176" t="s">
        <v>262</v>
      </c>
      <c r="E86" s="177">
        <v>66.8</v>
      </c>
      <c r="F86" s="178"/>
      <c r="G86" s="179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15</v>
      </c>
      <c r="M86" s="157">
        <f>G86*(1+L86/100)</f>
        <v>0</v>
      </c>
      <c r="N86" s="157">
        <v>0</v>
      </c>
      <c r="O86" s="157">
        <f>ROUND(E86*N86,2)</f>
        <v>0</v>
      </c>
      <c r="P86" s="157">
        <v>0</v>
      </c>
      <c r="Q86" s="157">
        <f>ROUND(E86*P86,2)</f>
        <v>0</v>
      </c>
      <c r="R86" s="157"/>
      <c r="S86" s="157" t="s">
        <v>134</v>
      </c>
      <c r="T86" s="157" t="s">
        <v>135</v>
      </c>
      <c r="U86" s="157">
        <v>0.18099999999999999</v>
      </c>
      <c r="V86" s="157">
        <f>ROUND(E86*U86,2)</f>
        <v>12.09</v>
      </c>
      <c r="W86" s="157"/>
      <c r="X86" s="157" t="s">
        <v>136</v>
      </c>
      <c r="Y86" s="148"/>
      <c r="Z86" s="148"/>
      <c r="AA86" s="148"/>
      <c r="AB86" s="148"/>
      <c r="AC86" s="148"/>
      <c r="AD86" s="148"/>
      <c r="AE86" s="148"/>
      <c r="AF86" s="148"/>
      <c r="AG86" s="148" t="s">
        <v>137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4">
        <v>51</v>
      </c>
      <c r="B87" s="175" t="s">
        <v>263</v>
      </c>
      <c r="C87" s="185" t="s">
        <v>264</v>
      </c>
      <c r="D87" s="176" t="s">
        <v>133</v>
      </c>
      <c r="E87" s="177">
        <v>59.87</v>
      </c>
      <c r="F87" s="178"/>
      <c r="G87" s="179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15</v>
      </c>
      <c r="M87" s="157">
        <f>G87*(1+L87/100)</f>
        <v>0</v>
      </c>
      <c r="N87" s="157">
        <v>0</v>
      </c>
      <c r="O87" s="157">
        <f>ROUND(E87*N87,2)</f>
        <v>0</v>
      </c>
      <c r="P87" s="157">
        <v>1E-3</v>
      </c>
      <c r="Q87" s="157">
        <f>ROUND(E87*P87,2)</f>
        <v>0.06</v>
      </c>
      <c r="R87" s="157"/>
      <c r="S87" s="157" t="s">
        <v>134</v>
      </c>
      <c r="T87" s="157" t="s">
        <v>135</v>
      </c>
      <c r="U87" s="157">
        <v>0.255</v>
      </c>
      <c r="V87" s="157">
        <f>ROUND(E87*U87,2)</f>
        <v>15.27</v>
      </c>
      <c r="W87" s="157"/>
      <c r="X87" s="157" t="s">
        <v>136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137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68">
        <v>52</v>
      </c>
      <c r="B88" s="169" t="s">
        <v>265</v>
      </c>
      <c r="C88" s="183" t="s">
        <v>266</v>
      </c>
      <c r="D88" s="170" t="s">
        <v>133</v>
      </c>
      <c r="E88" s="171">
        <v>56.17</v>
      </c>
      <c r="F88" s="172"/>
      <c r="G88" s="173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15</v>
      </c>
      <c r="M88" s="157">
        <f>G88*(1+L88/100)</f>
        <v>0</v>
      </c>
      <c r="N88" s="157">
        <v>3.3E-4</v>
      </c>
      <c r="O88" s="157">
        <f>ROUND(E88*N88,2)</f>
        <v>0.02</v>
      </c>
      <c r="P88" s="157">
        <v>0</v>
      </c>
      <c r="Q88" s="157">
        <f>ROUND(E88*P88,2)</f>
        <v>0</v>
      </c>
      <c r="R88" s="157"/>
      <c r="S88" s="157" t="s">
        <v>134</v>
      </c>
      <c r="T88" s="157" t="s">
        <v>135</v>
      </c>
      <c r="U88" s="157">
        <v>0.45</v>
      </c>
      <c r="V88" s="157">
        <f>ROUND(E88*U88,2)</f>
        <v>25.28</v>
      </c>
      <c r="W88" s="157"/>
      <c r="X88" s="157" t="s">
        <v>136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137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4" t="s">
        <v>267</v>
      </c>
      <c r="D89" s="159"/>
      <c r="E89" s="160">
        <v>8.14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139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4" t="s">
        <v>268</v>
      </c>
      <c r="D90" s="159"/>
      <c r="E90" s="160">
        <v>16.190000000000001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139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4" t="s">
        <v>269</v>
      </c>
      <c r="D91" s="159"/>
      <c r="E91" s="160">
        <v>11.49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139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4" t="s">
        <v>270</v>
      </c>
      <c r="D92" s="159"/>
      <c r="E92" s="160">
        <v>12.01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139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4" t="s">
        <v>271</v>
      </c>
      <c r="D93" s="159"/>
      <c r="E93" s="160">
        <v>8.34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139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74">
        <v>53</v>
      </c>
      <c r="B94" s="175" t="s">
        <v>272</v>
      </c>
      <c r="C94" s="185" t="s">
        <v>273</v>
      </c>
      <c r="D94" s="176" t="s">
        <v>262</v>
      </c>
      <c r="E94" s="177">
        <v>1.4</v>
      </c>
      <c r="F94" s="178"/>
      <c r="G94" s="179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15</v>
      </c>
      <c r="M94" s="157">
        <f>G94*(1+L94/100)</f>
        <v>0</v>
      </c>
      <c r="N94" s="157">
        <v>0</v>
      </c>
      <c r="O94" s="157">
        <f>ROUND(E94*N94,2)</f>
        <v>0</v>
      </c>
      <c r="P94" s="157">
        <v>0</v>
      </c>
      <c r="Q94" s="157">
        <f>ROUND(E94*P94,2)</f>
        <v>0</v>
      </c>
      <c r="R94" s="157"/>
      <c r="S94" s="157" t="s">
        <v>134</v>
      </c>
      <c r="T94" s="157" t="s">
        <v>135</v>
      </c>
      <c r="U94" s="157">
        <v>0.152</v>
      </c>
      <c r="V94" s="157">
        <f>ROUND(E94*U94,2)</f>
        <v>0.21</v>
      </c>
      <c r="W94" s="157"/>
      <c r="X94" s="157" t="s">
        <v>136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137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68">
        <v>54</v>
      </c>
      <c r="B95" s="169" t="s">
        <v>274</v>
      </c>
      <c r="C95" s="183" t="s">
        <v>275</v>
      </c>
      <c r="D95" s="170" t="s">
        <v>262</v>
      </c>
      <c r="E95" s="171">
        <v>73.48</v>
      </c>
      <c r="F95" s="172"/>
      <c r="G95" s="173">
        <f>ROUND(E95*F95,2)</f>
        <v>0</v>
      </c>
      <c r="H95" s="158"/>
      <c r="I95" s="157">
        <f>ROUND(E95*H95,2)</f>
        <v>0</v>
      </c>
      <c r="J95" s="158"/>
      <c r="K95" s="157">
        <f>ROUND(E95*J95,2)</f>
        <v>0</v>
      </c>
      <c r="L95" s="157">
        <v>15</v>
      </c>
      <c r="M95" s="157">
        <f>G95*(1+L95/100)</f>
        <v>0</v>
      </c>
      <c r="N95" s="157">
        <v>5.0000000000000001E-4</v>
      </c>
      <c r="O95" s="157">
        <f>ROUND(E95*N95,2)</f>
        <v>0.04</v>
      </c>
      <c r="P95" s="157">
        <v>0</v>
      </c>
      <c r="Q95" s="157">
        <f>ROUND(E95*P95,2)</f>
        <v>0</v>
      </c>
      <c r="R95" s="157" t="s">
        <v>177</v>
      </c>
      <c r="S95" s="157" t="s">
        <v>134</v>
      </c>
      <c r="T95" s="157" t="s">
        <v>135</v>
      </c>
      <c r="U95" s="157">
        <v>0</v>
      </c>
      <c r="V95" s="157">
        <f>ROUND(E95*U95,2)</f>
        <v>0</v>
      </c>
      <c r="W95" s="157"/>
      <c r="X95" s="157" t="s">
        <v>178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179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4" t="s">
        <v>276</v>
      </c>
      <c r="D96" s="159"/>
      <c r="E96" s="160">
        <v>73.48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139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22.5" outlineLevel="1" x14ac:dyDescent="0.2">
      <c r="A97" s="168">
        <v>55</v>
      </c>
      <c r="B97" s="169" t="s">
        <v>277</v>
      </c>
      <c r="C97" s="183" t="s">
        <v>278</v>
      </c>
      <c r="D97" s="170" t="s">
        <v>133</v>
      </c>
      <c r="E97" s="171">
        <v>61.786999999999999</v>
      </c>
      <c r="F97" s="172"/>
      <c r="G97" s="173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15</v>
      </c>
      <c r="M97" s="157">
        <f>G97*(1+L97/100)</f>
        <v>0</v>
      </c>
      <c r="N97" s="157">
        <v>3.5999999999999999E-3</v>
      </c>
      <c r="O97" s="157">
        <f>ROUND(E97*N97,2)</f>
        <v>0.22</v>
      </c>
      <c r="P97" s="157">
        <v>0</v>
      </c>
      <c r="Q97" s="157">
        <f>ROUND(E97*P97,2)</f>
        <v>0</v>
      </c>
      <c r="R97" s="157" t="s">
        <v>177</v>
      </c>
      <c r="S97" s="157" t="s">
        <v>134</v>
      </c>
      <c r="T97" s="157" t="s">
        <v>135</v>
      </c>
      <c r="U97" s="157">
        <v>0</v>
      </c>
      <c r="V97" s="157">
        <f>ROUND(E97*U97,2)</f>
        <v>0</v>
      </c>
      <c r="W97" s="157"/>
      <c r="X97" s="157" t="s">
        <v>178</v>
      </c>
      <c r="Y97" s="148"/>
      <c r="Z97" s="148"/>
      <c r="AA97" s="148"/>
      <c r="AB97" s="148"/>
      <c r="AC97" s="148"/>
      <c r="AD97" s="148"/>
      <c r="AE97" s="148"/>
      <c r="AF97" s="148"/>
      <c r="AG97" s="148" t="s">
        <v>179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4" t="s">
        <v>279</v>
      </c>
      <c r="D98" s="159"/>
      <c r="E98" s="160">
        <v>61.786999999999999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139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74">
        <v>56</v>
      </c>
      <c r="B99" s="175" t="s">
        <v>280</v>
      </c>
      <c r="C99" s="185" t="s">
        <v>281</v>
      </c>
      <c r="D99" s="176" t="s">
        <v>172</v>
      </c>
      <c r="E99" s="177">
        <v>2</v>
      </c>
      <c r="F99" s="178"/>
      <c r="G99" s="179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15</v>
      </c>
      <c r="M99" s="157">
        <f>G99*(1+L99/100)</f>
        <v>0</v>
      </c>
      <c r="N99" s="157">
        <v>1.3999999999999999E-4</v>
      </c>
      <c r="O99" s="157">
        <f>ROUND(E99*N99,2)</f>
        <v>0</v>
      </c>
      <c r="P99" s="157">
        <v>0</v>
      </c>
      <c r="Q99" s="157">
        <f>ROUND(E99*P99,2)</f>
        <v>0</v>
      </c>
      <c r="R99" s="157" t="s">
        <v>177</v>
      </c>
      <c r="S99" s="157" t="s">
        <v>134</v>
      </c>
      <c r="T99" s="157" t="s">
        <v>135</v>
      </c>
      <c r="U99" s="157">
        <v>0</v>
      </c>
      <c r="V99" s="157">
        <f>ROUND(E99*U99,2)</f>
        <v>0</v>
      </c>
      <c r="W99" s="157"/>
      <c r="X99" s="157" t="s">
        <v>178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179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x14ac:dyDescent="0.2">
      <c r="A100" s="162" t="s">
        <v>129</v>
      </c>
      <c r="B100" s="163" t="s">
        <v>89</v>
      </c>
      <c r="C100" s="182" t="s">
        <v>90</v>
      </c>
      <c r="D100" s="164"/>
      <c r="E100" s="165"/>
      <c r="F100" s="166"/>
      <c r="G100" s="167">
        <f>SUMIF(AG101:AG105,"&lt;&gt;NOR",G101:G105)</f>
        <v>0</v>
      </c>
      <c r="H100" s="161"/>
      <c r="I100" s="161">
        <f>SUM(I101:I105)</f>
        <v>0</v>
      </c>
      <c r="J100" s="161"/>
      <c r="K100" s="161">
        <f>SUM(K101:K105)</f>
        <v>0</v>
      </c>
      <c r="L100" s="161"/>
      <c r="M100" s="161">
        <f>SUM(M101:M105)</f>
        <v>0</v>
      </c>
      <c r="N100" s="161"/>
      <c r="O100" s="161">
        <f>SUM(O101:O105)</f>
        <v>0.53</v>
      </c>
      <c r="P100" s="161"/>
      <c r="Q100" s="161">
        <f>SUM(Q101:Q105)</f>
        <v>0</v>
      </c>
      <c r="R100" s="161"/>
      <c r="S100" s="161"/>
      <c r="T100" s="161"/>
      <c r="U100" s="161"/>
      <c r="V100" s="161">
        <f>SUM(V101:V105)</f>
        <v>19.95</v>
      </c>
      <c r="W100" s="161"/>
      <c r="X100" s="161"/>
      <c r="AG100" t="s">
        <v>130</v>
      </c>
    </row>
    <row r="101" spans="1:60" outlineLevel="1" x14ac:dyDescent="0.2">
      <c r="A101" s="168">
        <v>57</v>
      </c>
      <c r="B101" s="169" t="s">
        <v>282</v>
      </c>
      <c r="C101" s="183" t="s">
        <v>283</v>
      </c>
      <c r="D101" s="170" t="s">
        <v>133</v>
      </c>
      <c r="E101" s="171">
        <v>20.277000000000001</v>
      </c>
      <c r="F101" s="172"/>
      <c r="G101" s="173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15</v>
      </c>
      <c r="M101" s="157">
        <f>G101*(1+L101/100)</f>
        <v>0</v>
      </c>
      <c r="N101" s="157">
        <v>4.9699999999999996E-3</v>
      </c>
      <c r="O101" s="157">
        <f>ROUND(E101*N101,2)</f>
        <v>0.1</v>
      </c>
      <c r="P101" s="157">
        <v>0</v>
      </c>
      <c r="Q101" s="157">
        <f>ROUND(E101*P101,2)</f>
        <v>0</v>
      </c>
      <c r="R101" s="157"/>
      <c r="S101" s="157" t="s">
        <v>134</v>
      </c>
      <c r="T101" s="157" t="s">
        <v>135</v>
      </c>
      <c r="U101" s="157">
        <v>0.98399999999999999</v>
      </c>
      <c r="V101" s="157">
        <f>ROUND(E101*U101,2)</f>
        <v>19.95</v>
      </c>
      <c r="W101" s="157"/>
      <c r="X101" s="157" t="s">
        <v>136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137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4" t="s">
        <v>284</v>
      </c>
      <c r="D102" s="159"/>
      <c r="E102" s="160">
        <v>13.276999999999999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139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4" t="s">
        <v>285</v>
      </c>
      <c r="D103" s="159"/>
      <c r="E103" s="160">
        <v>7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139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8">
        <v>58</v>
      </c>
      <c r="B104" s="169" t="s">
        <v>286</v>
      </c>
      <c r="C104" s="183" t="s">
        <v>287</v>
      </c>
      <c r="D104" s="170" t="s">
        <v>133</v>
      </c>
      <c r="E104" s="171">
        <v>23.344999999999999</v>
      </c>
      <c r="F104" s="172"/>
      <c r="G104" s="173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15</v>
      </c>
      <c r="M104" s="157">
        <f>G104*(1+L104/100)</f>
        <v>0</v>
      </c>
      <c r="N104" s="157">
        <v>1.8499999999999999E-2</v>
      </c>
      <c r="O104" s="157">
        <f>ROUND(E104*N104,2)</f>
        <v>0.43</v>
      </c>
      <c r="P104" s="157">
        <v>0</v>
      </c>
      <c r="Q104" s="157">
        <f>ROUND(E104*P104,2)</f>
        <v>0</v>
      </c>
      <c r="R104" s="157" t="s">
        <v>177</v>
      </c>
      <c r="S104" s="157" t="s">
        <v>134</v>
      </c>
      <c r="T104" s="157" t="s">
        <v>135</v>
      </c>
      <c r="U104" s="157">
        <v>0</v>
      </c>
      <c r="V104" s="157">
        <f>ROUND(E104*U104,2)</f>
        <v>0</v>
      </c>
      <c r="W104" s="157"/>
      <c r="X104" s="157" t="s">
        <v>178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179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55"/>
      <c r="B105" s="156"/>
      <c r="C105" s="184" t="s">
        <v>288</v>
      </c>
      <c r="D105" s="159"/>
      <c r="E105" s="160">
        <v>23.344999999999999</v>
      </c>
      <c r="F105" s="157"/>
      <c r="G105" s="15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139</v>
      </c>
      <c r="AH105" s="148">
        <v>0</v>
      </c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x14ac:dyDescent="0.2">
      <c r="A106" s="162" t="s">
        <v>129</v>
      </c>
      <c r="B106" s="163" t="s">
        <v>91</v>
      </c>
      <c r="C106" s="182" t="s">
        <v>92</v>
      </c>
      <c r="D106" s="164"/>
      <c r="E106" s="165"/>
      <c r="F106" s="166"/>
      <c r="G106" s="167">
        <f>SUMIF(AG107:AG107,"&lt;&gt;NOR",G107:G107)</f>
        <v>0</v>
      </c>
      <c r="H106" s="161"/>
      <c r="I106" s="161">
        <f>SUM(I107:I107)</f>
        <v>0</v>
      </c>
      <c r="J106" s="161"/>
      <c r="K106" s="161">
        <f>SUM(K107:K107)</f>
        <v>0</v>
      </c>
      <c r="L106" s="161"/>
      <c r="M106" s="161">
        <f>SUM(M107:M107)</f>
        <v>0</v>
      </c>
      <c r="N106" s="161"/>
      <c r="O106" s="161">
        <f>SUM(O107:O107)</f>
        <v>0</v>
      </c>
      <c r="P106" s="161"/>
      <c r="Q106" s="161">
        <f>SUM(Q107:Q107)</f>
        <v>0</v>
      </c>
      <c r="R106" s="161"/>
      <c r="S106" s="161"/>
      <c r="T106" s="161"/>
      <c r="U106" s="161"/>
      <c r="V106" s="161">
        <f>SUM(V107:V107)</f>
        <v>2.2599999999999998</v>
      </c>
      <c r="W106" s="161"/>
      <c r="X106" s="161"/>
      <c r="AG106" t="s">
        <v>130</v>
      </c>
    </row>
    <row r="107" spans="1:60" outlineLevel="1" x14ac:dyDescent="0.2">
      <c r="A107" s="174">
        <v>59</v>
      </c>
      <c r="B107" s="175" t="s">
        <v>289</v>
      </c>
      <c r="C107" s="185" t="s">
        <v>290</v>
      </c>
      <c r="D107" s="176" t="s">
        <v>262</v>
      </c>
      <c r="E107" s="177">
        <v>26</v>
      </c>
      <c r="F107" s="178"/>
      <c r="G107" s="179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15</v>
      </c>
      <c r="M107" s="157">
        <f>G107*(1+L107/100)</f>
        <v>0</v>
      </c>
      <c r="N107" s="157">
        <v>6.9999999999999994E-5</v>
      </c>
      <c r="O107" s="157">
        <f>ROUND(E107*N107,2)</f>
        <v>0</v>
      </c>
      <c r="P107" s="157">
        <v>0</v>
      </c>
      <c r="Q107" s="157">
        <f>ROUND(E107*P107,2)</f>
        <v>0</v>
      </c>
      <c r="R107" s="157"/>
      <c r="S107" s="157" t="s">
        <v>134</v>
      </c>
      <c r="T107" s="157" t="s">
        <v>135</v>
      </c>
      <c r="U107" s="157">
        <v>8.6999999999999994E-2</v>
      </c>
      <c r="V107" s="157">
        <f>ROUND(E107*U107,2)</f>
        <v>2.2599999999999998</v>
      </c>
      <c r="W107" s="157"/>
      <c r="X107" s="157" t="s">
        <v>136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137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x14ac:dyDescent="0.2">
      <c r="A108" s="162" t="s">
        <v>129</v>
      </c>
      <c r="B108" s="163" t="s">
        <v>93</v>
      </c>
      <c r="C108" s="182" t="s">
        <v>94</v>
      </c>
      <c r="D108" s="164"/>
      <c r="E108" s="165"/>
      <c r="F108" s="166"/>
      <c r="G108" s="167">
        <f>SUMIF(AG109:AG130,"&lt;&gt;NOR",G109:G130)</f>
        <v>0</v>
      </c>
      <c r="H108" s="161"/>
      <c r="I108" s="161">
        <f>SUM(I109:I130)</f>
        <v>0</v>
      </c>
      <c r="J108" s="161"/>
      <c r="K108" s="161">
        <f>SUM(K109:K130)</f>
        <v>0</v>
      </c>
      <c r="L108" s="161"/>
      <c r="M108" s="161">
        <f>SUM(M109:M130)</f>
        <v>0</v>
      </c>
      <c r="N108" s="161"/>
      <c r="O108" s="161">
        <f>SUM(O109:O130)</f>
        <v>0.06</v>
      </c>
      <c r="P108" s="161"/>
      <c r="Q108" s="161">
        <f>SUM(Q109:Q130)</f>
        <v>0</v>
      </c>
      <c r="R108" s="161"/>
      <c r="S108" s="161"/>
      <c r="T108" s="161"/>
      <c r="U108" s="161"/>
      <c r="V108" s="161">
        <f>SUM(V109:V130)</f>
        <v>50.35</v>
      </c>
      <c r="W108" s="161"/>
      <c r="X108" s="161"/>
      <c r="AG108" t="s">
        <v>130</v>
      </c>
    </row>
    <row r="109" spans="1:60" outlineLevel="1" x14ac:dyDescent="0.2">
      <c r="A109" s="168">
        <v>60</v>
      </c>
      <c r="B109" s="169" t="s">
        <v>291</v>
      </c>
      <c r="C109" s="183" t="s">
        <v>292</v>
      </c>
      <c r="D109" s="170" t="s">
        <v>133</v>
      </c>
      <c r="E109" s="171">
        <v>239.0352</v>
      </c>
      <c r="F109" s="172"/>
      <c r="G109" s="173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15</v>
      </c>
      <c r="M109" s="157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7"/>
      <c r="S109" s="157" t="s">
        <v>134</v>
      </c>
      <c r="T109" s="157" t="s">
        <v>135</v>
      </c>
      <c r="U109" s="157">
        <v>6.9709999999999994E-2</v>
      </c>
      <c r="V109" s="157">
        <f>ROUND(E109*U109,2)</f>
        <v>16.66</v>
      </c>
      <c r="W109" s="157"/>
      <c r="X109" s="157" t="s">
        <v>136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137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4" t="s">
        <v>293</v>
      </c>
      <c r="D110" s="159"/>
      <c r="E110" s="160">
        <v>46.65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4" t="s">
        <v>294</v>
      </c>
      <c r="D111" s="159"/>
      <c r="E111" s="160">
        <v>59.274799999999999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55"/>
      <c r="B112" s="156"/>
      <c r="C112" s="184" t="s">
        <v>295</v>
      </c>
      <c r="D112" s="159"/>
      <c r="E112" s="160">
        <v>45.018000000000001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139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4" t="s">
        <v>296</v>
      </c>
      <c r="D113" s="159"/>
      <c r="E113" s="160">
        <v>48.547600000000003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4" t="s">
        <v>297</v>
      </c>
      <c r="D114" s="159"/>
      <c r="E114" s="160">
        <v>39.544800000000002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139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68">
        <v>61</v>
      </c>
      <c r="B115" s="169" t="s">
        <v>298</v>
      </c>
      <c r="C115" s="183" t="s">
        <v>299</v>
      </c>
      <c r="D115" s="170" t="s">
        <v>133</v>
      </c>
      <c r="E115" s="171">
        <v>250.6892</v>
      </c>
      <c r="F115" s="172"/>
      <c r="G115" s="173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15</v>
      </c>
      <c r="M115" s="157">
        <f>G115*(1+L115/100)</f>
        <v>0</v>
      </c>
      <c r="N115" s="157">
        <v>6.9999999999999994E-5</v>
      </c>
      <c r="O115" s="157">
        <f>ROUND(E115*N115,2)</f>
        <v>0.02</v>
      </c>
      <c r="P115" s="157">
        <v>0</v>
      </c>
      <c r="Q115" s="157">
        <f>ROUND(E115*P115,2)</f>
        <v>0</v>
      </c>
      <c r="R115" s="157"/>
      <c r="S115" s="157" t="s">
        <v>134</v>
      </c>
      <c r="T115" s="157" t="s">
        <v>135</v>
      </c>
      <c r="U115" s="157">
        <v>3.2480000000000002E-2</v>
      </c>
      <c r="V115" s="157">
        <f>ROUND(E115*U115,2)</f>
        <v>8.14</v>
      </c>
      <c r="W115" s="157"/>
      <c r="X115" s="157" t="s">
        <v>136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137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184" t="s">
        <v>300</v>
      </c>
      <c r="D116" s="159"/>
      <c r="E116" s="160">
        <v>52.923999999999999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139</v>
      </c>
      <c r="AH116" s="148">
        <v>0</v>
      </c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4" t="s">
        <v>294</v>
      </c>
      <c r="D117" s="159"/>
      <c r="E117" s="160">
        <v>59.274799999999999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139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ht="22.5" outlineLevel="1" x14ac:dyDescent="0.2">
      <c r="A118" s="155"/>
      <c r="B118" s="156"/>
      <c r="C118" s="184" t="s">
        <v>295</v>
      </c>
      <c r="D118" s="159"/>
      <c r="E118" s="160">
        <v>45.018000000000001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139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4" t="s">
        <v>301</v>
      </c>
      <c r="D119" s="159"/>
      <c r="E119" s="160">
        <v>2.68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139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4" t="s">
        <v>302</v>
      </c>
      <c r="D120" s="159"/>
      <c r="E120" s="160">
        <v>2.7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4" t="s">
        <v>296</v>
      </c>
      <c r="D121" s="159"/>
      <c r="E121" s="160">
        <v>48.547600000000003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139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84" t="s">
        <v>297</v>
      </c>
      <c r="D122" s="159"/>
      <c r="E122" s="160">
        <v>39.544800000000002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139</v>
      </c>
      <c r="AH122" s="148">
        <v>0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68">
        <v>62</v>
      </c>
      <c r="B123" s="169" t="s">
        <v>303</v>
      </c>
      <c r="C123" s="183" t="s">
        <v>304</v>
      </c>
      <c r="D123" s="170" t="s">
        <v>133</v>
      </c>
      <c r="E123" s="171">
        <v>250.6892</v>
      </c>
      <c r="F123" s="172"/>
      <c r="G123" s="173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15</v>
      </c>
      <c r="M123" s="157">
        <f>G123*(1+L123/100)</f>
        <v>0</v>
      </c>
      <c r="N123" s="157">
        <v>1.4999999999999999E-4</v>
      </c>
      <c r="O123" s="157">
        <f>ROUND(E123*N123,2)</f>
        <v>0.04</v>
      </c>
      <c r="P123" s="157">
        <v>0</v>
      </c>
      <c r="Q123" s="157">
        <f>ROUND(E123*P123,2)</f>
        <v>0</v>
      </c>
      <c r="R123" s="157"/>
      <c r="S123" s="157" t="s">
        <v>134</v>
      </c>
      <c r="T123" s="157" t="s">
        <v>135</v>
      </c>
      <c r="U123" s="157">
        <v>0.10191</v>
      </c>
      <c r="V123" s="157">
        <f>ROUND(E123*U123,2)</f>
        <v>25.55</v>
      </c>
      <c r="W123" s="157"/>
      <c r="X123" s="157" t="s">
        <v>136</v>
      </c>
      <c r="Y123" s="148"/>
      <c r="Z123" s="148"/>
      <c r="AA123" s="148"/>
      <c r="AB123" s="148"/>
      <c r="AC123" s="148"/>
      <c r="AD123" s="148"/>
      <c r="AE123" s="148"/>
      <c r="AF123" s="148"/>
      <c r="AG123" s="148" t="s">
        <v>137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55"/>
      <c r="B124" s="156"/>
      <c r="C124" s="184" t="s">
        <v>300</v>
      </c>
      <c r="D124" s="159"/>
      <c r="E124" s="160">
        <v>52.923999999999999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8"/>
      <c r="Z124" s="148"/>
      <c r="AA124" s="148"/>
      <c r="AB124" s="148"/>
      <c r="AC124" s="148"/>
      <c r="AD124" s="148"/>
      <c r="AE124" s="148"/>
      <c r="AF124" s="148"/>
      <c r="AG124" s="148" t="s">
        <v>139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4" t="s">
        <v>294</v>
      </c>
      <c r="D125" s="159"/>
      <c r="E125" s="160">
        <v>59.274799999999999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139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55"/>
      <c r="B126" s="156"/>
      <c r="C126" s="184" t="s">
        <v>295</v>
      </c>
      <c r="D126" s="159"/>
      <c r="E126" s="160">
        <v>45.018000000000001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139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4" t="s">
        <v>301</v>
      </c>
      <c r="D127" s="159"/>
      <c r="E127" s="160">
        <v>2.68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4" t="s">
        <v>302</v>
      </c>
      <c r="D128" s="159"/>
      <c r="E128" s="160">
        <v>2.7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139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4" t="s">
        <v>296</v>
      </c>
      <c r="D129" s="159"/>
      <c r="E129" s="160">
        <v>48.547600000000003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139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84" t="s">
        <v>297</v>
      </c>
      <c r="D130" s="159"/>
      <c r="E130" s="160">
        <v>39.544800000000002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139</v>
      </c>
      <c r="AH130" s="148">
        <v>0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x14ac:dyDescent="0.2">
      <c r="A131" s="162" t="s">
        <v>129</v>
      </c>
      <c r="B131" s="163" t="s">
        <v>95</v>
      </c>
      <c r="C131" s="182" t="s">
        <v>96</v>
      </c>
      <c r="D131" s="164"/>
      <c r="E131" s="165"/>
      <c r="F131" s="166"/>
      <c r="G131" s="167">
        <f>SUMIF(AG132:AG132,"&lt;&gt;NOR",G132:G132)</f>
        <v>0</v>
      </c>
      <c r="H131" s="161"/>
      <c r="I131" s="161">
        <f>SUM(I132:I132)</f>
        <v>0</v>
      </c>
      <c r="J131" s="161"/>
      <c r="K131" s="161">
        <f>SUM(K132:K132)</f>
        <v>0</v>
      </c>
      <c r="L131" s="161"/>
      <c r="M131" s="161">
        <f>SUM(M132:M132)</f>
        <v>0</v>
      </c>
      <c r="N131" s="161"/>
      <c r="O131" s="161">
        <f>SUM(O132:O132)</f>
        <v>0.03</v>
      </c>
      <c r="P131" s="161"/>
      <c r="Q131" s="161">
        <f>SUM(Q132:Q132)</f>
        <v>0</v>
      </c>
      <c r="R131" s="161"/>
      <c r="S131" s="161"/>
      <c r="T131" s="161"/>
      <c r="U131" s="161"/>
      <c r="V131" s="161">
        <f>SUM(V132:V132)</f>
        <v>4.78</v>
      </c>
      <c r="W131" s="161"/>
      <c r="X131" s="161"/>
      <c r="AG131" t="s">
        <v>130</v>
      </c>
    </row>
    <row r="132" spans="1:60" outlineLevel="1" x14ac:dyDescent="0.2">
      <c r="A132" s="174">
        <v>63</v>
      </c>
      <c r="B132" s="175" t="s">
        <v>305</v>
      </c>
      <c r="C132" s="185" t="s">
        <v>306</v>
      </c>
      <c r="D132" s="176" t="s">
        <v>133</v>
      </c>
      <c r="E132" s="177">
        <v>11.3</v>
      </c>
      <c r="F132" s="178"/>
      <c r="G132" s="179">
        <f>ROUND(E132*F132,2)</f>
        <v>0</v>
      </c>
      <c r="H132" s="158"/>
      <c r="I132" s="157">
        <f>ROUND(E132*H132,2)</f>
        <v>0</v>
      </c>
      <c r="J132" s="158"/>
      <c r="K132" s="157">
        <f>ROUND(E132*J132,2)</f>
        <v>0</v>
      </c>
      <c r="L132" s="157">
        <v>15</v>
      </c>
      <c r="M132" s="157">
        <f>G132*(1+L132/100)</f>
        <v>0</v>
      </c>
      <c r="N132" s="157">
        <v>2.6199999999999999E-3</v>
      </c>
      <c r="O132" s="157">
        <f>ROUND(E132*N132,2)</f>
        <v>0.03</v>
      </c>
      <c r="P132" s="157">
        <v>0</v>
      </c>
      <c r="Q132" s="157">
        <f>ROUND(E132*P132,2)</f>
        <v>0</v>
      </c>
      <c r="R132" s="157"/>
      <c r="S132" s="157" t="s">
        <v>134</v>
      </c>
      <c r="T132" s="157" t="s">
        <v>135</v>
      </c>
      <c r="U132" s="157">
        <v>0.42299999999999999</v>
      </c>
      <c r="V132" s="157">
        <f>ROUND(E132*U132,2)</f>
        <v>4.78</v>
      </c>
      <c r="W132" s="157"/>
      <c r="X132" s="157" t="s">
        <v>136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137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x14ac:dyDescent="0.2">
      <c r="A133" s="162" t="s">
        <v>129</v>
      </c>
      <c r="B133" s="163" t="s">
        <v>97</v>
      </c>
      <c r="C133" s="182" t="s">
        <v>98</v>
      </c>
      <c r="D133" s="164"/>
      <c r="E133" s="165"/>
      <c r="F133" s="166"/>
      <c r="G133" s="167">
        <f>SUMIF(AG134:AG134,"&lt;&gt;NOR",G134:G134)</f>
        <v>0</v>
      </c>
      <c r="H133" s="161"/>
      <c r="I133" s="161">
        <f>SUM(I134:I134)</f>
        <v>0</v>
      </c>
      <c r="J133" s="161"/>
      <c r="K133" s="161">
        <f>SUM(K134:K134)</f>
        <v>0</v>
      </c>
      <c r="L133" s="161"/>
      <c r="M133" s="161">
        <f>SUM(M134:M134)</f>
        <v>0</v>
      </c>
      <c r="N133" s="161"/>
      <c r="O133" s="161">
        <f>SUM(O134:O134)</f>
        <v>0</v>
      </c>
      <c r="P133" s="161"/>
      <c r="Q133" s="161">
        <f>SUM(Q134:Q134)</f>
        <v>0</v>
      </c>
      <c r="R133" s="161"/>
      <c r="S133" s="161"/>
      <c r="T133" s="161"/>
      <c r="U133" s="161"/>
      <c r="V133" s="161">
        <f>SUM(V134:V134)</f>
        <v>0</v>
      </c>
      <c r="W133" s="161"/>
      <c r="X133" s="161"/>
      <c r="AG133" t="s">
        <v>130</v>
      </c>
    </row>
    <row r="134" spans="1:60" ht="22.5" outlineLevel="1" x14ac:dyDescent="0.2">
      <c r="A134" s="174">
        <v>64</v>
      </c>
      <c r="B134" s="175" t="s">
        <v>307</v>
      </c>
      <c r="C134" s="185" t="s">
        <v>308</v>
      </c>
      <c r="D134" s="176" t="s">
        <v>163</v>
      </c>
      <c r="E134" s="177">
        <v>1</v>
      </c>
      <c r="F134" s="178"/>
      <c r="G134" s="179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15</v>
      </c>
      <c r="M134" s="157">
        <f>G134*(1+L134/100)</f>
        <v>0</v>
      </c>
      <c r="N134" s="157">
        <v>0</v>
      </c>
      <c r="O134" s="157">
        <f>ROUND(E134*N134,2)</f>
        <v>0</v>
      </c>
      <c r="P134" s="157">
        <v>0</v>
      </c>
      <c r="Q134" s="157">
        <f>ROUND(E134*P134,2)</f>
        <v>0</v>
      </c>
      <c r="R134" s="157"/>
      <c r="S134" s="157" t="s">
        <v>196</v>
      </c>
      <c r="T134" s="157" t="s">
        <v>164</v>
      </c>
      <c r="U134" s="157">
        <v>0</v>
      </c>
      <c r="V134" s="157">
        <f>ROUND(E134*U134,2)</f>
        <v>0</v>
      </c>
      <c r="W134" s="157"/>
      <c r="X134" s="157" t="s">
        <v>136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137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x14ac:dyDescent="0.2">
      <c r="A135" s="162" t="s">
        <v>129</v>
      </c>
      <c r="B135" s="163" t="s">
        <v>99</v>
      </c>
      <c r="C135" s="182" t="s">
        <v>100</v>
      </c>
      <c r="D135" s="164"/>
      <c r="E135" s="165"/>
      <c r="F135" s="166"/>
      <c r="G135" s="167">
        <f>SUMIF(AG136:AG139,"&lt;&gt;NOR",G136:G139)</f>
        <v>0</v>
      </c>
      <c r="H135" s="161"/>
      <c r="I135" s="161">
        <f>SUM(I136:I139)</f>
        <v>0</v>
      </c>
      <c r="J135" s="161"/>
      <c r="K135" s="161">
        <f>SUM(K136:K139)</f>
        <v>0</v>
      </c>
      <c r="L135" s="161"/>
      <c r="M135" s="161">
        <f>SUM(M136:M139)</f>
        <v>0</v>
      </c>
      <c r="N135" s="161"/>
      <c r="O135" s="161">
        <f>SUM(O136:O139)</f>
        <v>0</v>
      </c>
      <c r="P135" s="161"/>
      <c r="Q135" s="161">
        <f>SUM(Q136:Q139)</f>
        <v>0</v>
      </c>
      <c r="R135" s="161"/>
      <c r="S135" s="161"/>
      <c r="T135" s="161"/>
      <c r="U135" s="161"/>
      <c r="V135" s="161">
        <f>SUM(V136:V139)</f>
        <v>2.36</v>
      </c>
      <c r="W135" s="161"/>
      <c r="X135" s="161"/>
      <c r="AG135" t="s">
        <v>130</v>
      </c>
    </row>
    <row r="136" spans="1:60" outlineLevel="1" x14ac:dyDescent="0.2">
      <c r="A136" s="174">
        <v>65</v>
      </c>
      <c r="B136" s="175" t="s">
        <v>309</v>
      </c>
      <c r="C136" s="185" t="s">
        <v>310</v>
      </c>
      <c r="D136" s="176" t="s">
        <v>201</v>
      </c>
      <c r="E136" s="177">
        <v>1.90326</v>
      </c>
      <c r="F136" s="178"/>
      <c r="G136" s="179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15</v>
      </c>
      <c r="M136" s="157">
        <f>G136*(1+L136/100)</f>
        <v>0</v>
      </c>
      <c r="N136" s="157">
        <v>0</v>
      </c>
      <c r="O136" s="157">
        <f>ROUND(E136*N136,2)</f>
        <v>0</v>
      </c>
      <c r="P136" s="157">
        <v>0</v>
      </c>
      <c r="Q136" s="157">
        <f>ROUND(E136*P136,2)</f>
        <v>0</v>
      </c>
      <c r="R136" s="157"/>
      <c r="S136" s="157" t="s">
        <v>134</v>
      </c>
      <c r="T136" s="157" t="s">
        <v>135</v>
      </c>
      <c r="U136" s="157">
        <v>0.49</v>
      </c>
      <c r="V136" s="157">
        <f>ROUND(E136*U136,2)</f>
        <v>0.93</v>
      </c>
      <c r="W136" s="157"/>
      <c r="X136" s="157" t="s">
        <v>311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312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4">
        <v>66</v>
      </c>
      <c r="B137" s="175" t="s">
        <v>313</v>
      </c>
      <c r="C137" s="185" t="s">
        <v>314</v>
      </c>
      <c r="D137" s="176" t="s">
        <v>201</v>
      </c>
      <c r="E137" s="177">
        <v>1.90326</v>
      </c>
      <c r="F137" s="178"/>
      <c r="G137" s="179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15</v>
      </c>
      <c r="M137" s="157">
        <f>G137*(1+L137/100)</f>
        <v>0</v>
      </c>
      <c r="N137" s="157">
        <v>0</v>
      </c>
      <c r="O137" s="157">
        <f>ROUND(E137*N137,2)</f>
        <v>0</v>
      </c>
      <c r="P137" s="157">
        <v>0</v>
      </c>
      <c r="Q137" s="157">
        <f>ROUND(E137*P137,2)</f>
        <v>0</v>
      </c>
      <c r="R137" s="157"/>
      <c r="S137" s="157" t="s">
        <v>134</v>
      </c>
      <c r="T137" s="157" t="s">
        <v>135</v>
      </c>
      <c r="U137" s="157">
        <v>0</v>
      </c>
      <c r="V137" s="157">
        <f>ROUND(E137*U137,2)</f>
        <v>0</v>
      </c>
      <c r="W137" s="157"/>
      <c r="X137" s="157" t="s">
        <v>311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312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74">
        <v>67</v>
      </c>
      <c r="B138" s="175" t="s">
        <v>315</v>
      </c>
      <c r="C138" s="185" t="s">
        <v>316</v>
      </c>
      <c r="D138" s="176" t="s">
        <v>201</v>
      </c>
      <c r="E138" s="177">
        <v>1.90326</v>
      </c>
      <c r="F138" s="178"/>
      <c r="G138" s="179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15</v>
      </c>
      <c r="M138" s="157">
        <f>G138*(1+L138/100)</f>
        <v>0</v>
      </c>
      <c r="N138" s="157">
        <v>0</v>
      </c>
      <c r="O138" s="157">
        <f>ROUND(E138*N138,2)</f>
        <v>0</v>
      </c>
      <c r="P138" s="157">
        <v>0</v>
      </c>
      <c r="Q138" s="157">
        <f>ROUND(E138*P138,2)</f>
        <v>0</v>
      </c>
      <c r="R138" s="157"/>
      <c r="S138" s="157" t="s">
        <v>134</v>
      </c>
      <c r="T138" s="157" t="s">
        <v>135</v>
      </c>
      <c r="U138" s="157">
        <v>0</v>
      </c>
      <c r="V138" s="157">
        <f>ROUND(E138*U138,2)</f>
        <v>0</v>
      </c>
      <c r="W138" s="157"/>
      <c r="X138" s="157" t="s">
        <v>311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312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68">
        <v>68</v>
      </c>
      <c r="B139" s="169" t="s">
        <v>317</v>
      </c>
      <c r="C139" s="183" t="s">
        <v>318</v>
      </c>
      <c r="D139" s="170" t="s">
        <v>201</v>
      </c>
      <c r="E139" s="171">
        <v>1.90326</v>
      </c>
      <c r="F139" s="172"/>
      <c r="G139" s="173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15</v>
      </c>
      <c r="M139" s="157">
        <f>G139*(1+L139/100)</f>
        <v>0</v>
      </c>
      <c r="N139" s="157">
        <v>0</v>
      </c>
      <c r="O139" s="157">
        <f>ROUND(E139*N139,2)</f>
        <v>0</v>
      </c>
      <c r="P139" s="157">
        <v>0</v>
      </c>
      <c r="Q139" s="157">
        <f>ROUND(E139*P139,2)</f>
        <v>0</v>
      </c>
      <c r="R139" s="157"/>
      <c r="S139" s="157" t="s">
        <v>134</v>
      </c>
      <c r="T139" s="157" t="s">
        <v>135</v>
      </c>
      <c r="U139" s="157">
        <v>0.752</v>
      </c>
      <c r="V139" s="157">
        <f>ROUND(E139*U139,2)</f>
        <v>1.43</v>
      </c>
      <c r="W139" s="157"/>
      <c r="X139" s="157" t="s">
        <v>311</v>
      </c>
      <c r="Y139" s="148"/>
      <c r="Z139" s="148"/>
      <c r="AA139" s="148"/>
      <c r="AB139" s="148"/>
      <c r="AC139" s="148"/>
      <c r="AD139" s="148"/>
      <c r="AE139" s="148"/>
      <c r="AF139" s="148"/>
      <c r="AG139" s="148" t="s">
        <v>312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x14ac:dyDescent="0.2">
      <c r="A140" s="3"/>
      <c r="B140" s="4"/>
      <c r="C140" s="186"/>
      <c r="D140" s="6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AE140">
        <v>15</v>
      </c>
      <c r="AF140">
        <v>21</v>
      </c>
      <c r="AG140" t="s">
        <v>116</v>
      </c>
    </row>
    <row r="141" spans="1:60" x14ac:dyDescent="0.2">
      <c r="A141" s="151"/>
      <c r="B141" s="152" t="s">
        <v>31</v>
      </c>
      <c r="C141" s="187"/>
      <c r="D141" s="153"/>
      <c r="E141" s="154"/>
      <c r="F141" s="154"/>
      <c r="G141" s="181">
        <f>G8+G14+G17+G30+G32+G37+G39+G42+G48+G50+G53+G61+G63+G66+G73+G82+G85+G100+G106+G108+G131+G133+G135</f>
        <v>0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f>SUMIF(L7:L139,AE140,G7:G139)</f>
        <v>0</v>
      </c>
      <c r="AF141">
        <f>SUMIF(L7:L139,AF140,G7:G139)</f>
        <v>0</v>
      </c>
      <c r="AG141" t="s">
        <v>319</v>
      </c>
    </row>
    <row r="142" spans="1:60" x14ac:dyDescent="0.2">
      <c r="A142" s="3"/>
      <c r="B142" s="4"/>
      <c r="C142" s="186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60" x14ac:dyDescent="0.2">
      <c r="A143" s="3"/>
      <c r="B143" s="4"/>
      <c r="C143" s="186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60" x14ac:dyDescent="0.2">
      <c r="A144" s="253" t="s">
        <v>320</v>
      </c>
      <c r="B144" s="253"/>
      <c r="C144" s="254"/>
      <c r="D144" s="6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33" x14ac:dyDescent="0.2">
      <c r="A145" s="255"/>
      <c r="B145" s="256"/>
      <c r="C145" s="257"/>
      <c r="D145" s="256"/>
      <c r="E145" s="256"/>
      <c r="F145" s="256"/>
      <c r="G145" s="258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AG145" t="s">
        <v>321</v>
      </c>
    </row>
    <row r="146" spans="1:33" x14ac:dyDescent="0.2">
      <c r="A146" s="259"/>
      <c r="B146" s="260"/>
      <c r="C146" s="261"/>
      <c r="D146" s="260"/>
      <c r="E146" s="260"/>
      <c r="F146" s="260"/>
      <c r="G146" s="26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33" x14ac:dyDescent="0.2">
      <c r="A147" s="259"/>
      <c r="B147" s="260"/>
      <c r="C147" s="261"/>
      <c r="D147" s="260"/>
      <c r="E147" s="260"/>
      <c r="F147" s="260"/>
      <c r="G147" s="26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33" x14ac:dyDescent="0.2">
      <c r="A148" s="259"/>
      <c r="B148" s="260"/>
      <c r="C148" s="261"/>
      <c r="D148" s="260"/>
      <c r="E148" s="260"/>
      <c r="F148" s="260"/>
      <c r="G148" s="26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33" x14ac:dyDescent="0.2">
      <c r="A149" s="263"/>
      <c r="B149" s="264"/>
      <c r="C149" s="265"/>
      <c r="D149" s="264"/>
      <c r="E149" s="264"/>
      <c r="F149" s="264"/>
      <c r="G149" s="266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33" x14ac:dyDescent="0.2">
      <c r="A150" s="3"/>
      <c r="B150" s="4"/>
      <c r="C150" s="186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33" x14ac:dyDescent="0.2">
      <c r="C151" s="188"/>
      <c r="D151" s="10"/>
      <c r="AG151" t="s">
        <v>322</v>
      </c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wwCOeaLl4qwM2FE2+ZKgW/CAqv3MMplamo1KwKrBYtCaExbV5j+BXjk5nA//UdC1xIlXmhq8ixNbWBIOoOr8A==" saltValue="uudgod2QTDFlatfBBkqIAA==" spinCount="100000" sheet="1" objects="1" scenarios="1"/>
  <mergeCells count="7">
    <mergeCell ref="A145:G149"/>
    <mergeCell ref="C41:G41"/>
    <mergeCell ref="A1:G1"/>
    <mergeCell ref="C2:G2"/>
    <mergeCell ref="C3:G3"/>
    <mergeCell ref="C4:G4"/>
    <mergeCell ref="A144:C1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04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'04 01 Pol'!Názvy_tisku</vt:lpstr>
      <vt:lpstr>oadresa</vt:lpstr>
      <vt:lpstr>Stavba!Objednatel</vt:lpstr>
      <vt:lpstr>Stavba!Objekt</vt:lpstr>
      <vt:lpstr>'04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Mikošek</dc:creator>
  <cp:lastModifiedBy>HP</cp:lastModifiedBy>
  <cp:lastPrinted>2020-12-01T13:25:25Z</cp:lastPrinted>
  <dcterms:created xsi:type="dcterms:W3CDTF">2009-04-08T07:15:50Z</dcterms:created>
  <dcterms:modified xsi:type="dcterms:W3CDTF">2020-12-01T13:29:27Z</dcterms:modified>
</cp:coreProperties>
</file>