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\frenštát\projekty\byt rožnovská 346\"/>
    </mc:Choice>
  </mc:AlternateContent>
  <bookViews>
    <workbookView xWindow="0" yWindow="0" windowWidth="9180" windowHeight="13575" activeTab="1"/>
  </bookViews>
  <sheets>
    <sheet name="Pokyny pro vyplnění" sheetId="11" r:id="rId1"/>
    <sheet name="Stavba" sheetId="1" r:id="rId2"/>
    <sheet name="VzorPolozky" sheetId="10" state="hidden" r:id="rId3"/>
    <sheet name="03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'03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'03 01 Pol'!$A$1:$X$124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8" i="1"/>
  <c r="I67" i="1"/>
  <c r="I66" i="1"/>
  <c r="I65" i="1"/>
  <c r="I64" i="1"/>
  <c r="I63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O15" i="12"/>
  <c r="G16" i="12"/>
  <c r="I16" i="12"/>
  <c r="I15" i="12" s="1"/>
  <c r="K16" i="12"/>
  <c r="K15" i="12" s="1"/>
  <c r="M16" i="12"/>
  <c r="M15" i="12" s="1"/>
  <c r="O16" i="12"/>
  <c r="Q16" i="12"/>
  <c r="Q15" i="12" s="1"/>
  <c r="V16" i="12"/>
  <c r="V15" i="12" s="1"/>
  <c r="K18" i="12"/>
  <c r="V18" i="12"/>
  <c r="G19" i="12"/>
  <c r="I19" i="12"/>
  <c r="I18" i="12" s="1"/>
  <c r="K19" i="12"/>
  <c r="M19" i="12"/>
  <c r="O19" i="12"/>
  <c r="Q19" i="12"/>
  <c r="Q18" i="12" s="1"/>
  <c r="V19" i="12"/>
  <c r="G21" i="12"/>
  <c r="G18" i="12" s="1"/>
  <c r="I21" i="12"/>
  <c r="K21" i="12"/>
  <c r="O21" i="12"/>
  <c r="O18" i="12" s="1"/>
  <c r="Q21" i="12"/>
  <c r="V21" i="12"/>
  <c r="I22" i="12"/>
  <c r="Q22" i="12"/>
  <c r="G23" i="12"/>
  <c r="M23" i="12" s="1"/>
  <c r="M22" i="12" s="1"/>
  <c r="I23" i="12"/>
  <c r="K23" i="12"/>
  <c r="K22" i="12" s="1"/>
  <c r="O23" i="12"/>
  <c r="O22" i="12" s="1"/>
  <c r="Q23" i="12"/>
  <c r="V23" i="12"/>
  <c r="V22" i="12" s="1"/>
  <c r="G25" i="12"/>
  <c r="I25" i="12"/>
  <c r="K25" i="12"/>
  <c r="M25" i="12"/>
  <c r="O25" i="12"/>
  <c r="Q25" i="12"/>
  <c r="V25" i="12"/>
  <c r="G27" i="12"/>
  <c r="I27" i="12"/>
  <c r="I26" i="12" s="1"/>
  <c r="K27" i="12"/>
  <c r="M27" i="12"/>
  <c r="O27" i="12"/>
  <c r="Q27" i="12"/>
  <c r="Q26" i="12" s="1"/>
  <c r="V27" i="12"/>
  <c r="G28" i="12"/>
  <c r="M28" i="12" s="1"/>
  <c r="I28" i="12"/>
  <c r="K28" i="12"/>
  <c r="K26" i="12" s="1"/>
  <c r="O28" i="12"/>
  <c r="Q28" i="12"/>
  <c r="V28" i="12"/>
  <c r="V26" i="12" s="1"/>
  <c r="G29" i="12"/>
  <c r="I29" i="12"/>
  <c r="K29" i="12"/>
  <c r="M29" i="12"/>
  <c r="O29" i="12"/>
  <c r="Q29" i="12"/>
  <c r="V29" i="12"/>
  <c r="G30" i="12"/>
  <c r="G26" i="12" s="1"/>
  <c r="I30" i="12"/>
  <c r="K30" i="12"/>
  <c r="O30" i="12"/>
  <c r="O26" i="12" s="1"/>
  <c r="Q30" i="12"/>
  <c r="V30" i="12"/>
  <c r="G31" i="12"/>
  <c r="I31" i="12"/>
  <c r="K31" i="12"/>
  <c r="M31" i="12"/>
  <c r="O31" i="12"/>
  <c r="Q31" i="12"/>
  <c r="V31" i="12"/>
  <c r="G32" i="12"/>
  <c r="K32" i="12"/>
  <c r="O32" i="12"/>
  <c r="V32" i="12"/>
  <c r="G33" i="12"/>
  <c r="I33" i="12"/>
  <c r="I32" i="12" s="1"/>
  <c r="K33" i="12"/>
  <c r="M33" i="12"/>
  <c r="M32" i="12" s="1"/>
  <c r="O33" i="12"/>
  <c r="Q33" i="12"/>
  <c r="Q32" i="12" s="1"/>
  <c r="V33" i="12"/>
  <c r="G34" i="12"/>
  <c r="K34" i="12"/>
  <c r="O34" i="12"/>
  <c r="V34" i="12"/>
  <c r="G35" i="12"/>
  <c r="I35" i="12"/>
  <c r="I34" i="12" s="1"/>
  <c r="K35" i="12"/>
  <c r="M35" i="12"/>
  <c r="M34" i="12" s="1"/>
  <c r="O35" i="12"/>
  <c r="Q35" i="12"/>
  <c r="Q34" i="12" s="1"/>
  <c r="V35" i="12"/>
  <c r="G37" i="12"/>
  <c r="I37" i="12"/>
  <c r="I36" i="12" s="1"/>
  <c r="K37" i="12"/>
  <c r="M37" i="12"/>
  <c r="O37" i="12"/>
  <c r="Q37" i="12"/>
  <c r="Q36" i="12" s="1"/>
  <c r="V37" i="12"/>
  <c r="G39" i="12"/>
  <c r="G36" i="12" s="1"/>
  <c r="I39" i="12"/>
  <c r="K39" i="12"/>
  <c r="O39" i="12"/>
  <c r="O36" i="12" s="1"/>
  <c r="Q39" i="12"/>
  <c r="V39" i="12"/>
  <c r="G41" i="12"/>
  <c r="I41" i="12"/>
  <c r="K41" i="12"/>
  <c r="M41" i="12"/>
  <c r="O41" i="12"/>
  <c r="Q41" i="12"/>
  <c r="V41" i="12"/>
  <c r="G43" i="12"/>
  <c r="M43" i="12" s="1"/>
  <c r="I43" i="12"/>
  <c r="K43" i="12"/>
  <c r="K36" i="12" s="1"/>
  <c r="O43" i="12"/>
  <c r="Q43" i="12"/>
  <c r="V43" i="12"/>
  <c r="V36" i="12" s="1"/>
  <c r="G44" i="12"/>
  <c r="I44" i="12"/>
  <c r="K44" i="12"/>
  <c r="M44" i="12"/>
  <c r="O44" i="12"/>
  <c r="Q44" i="12"/>
  <c r="V44" i="12"/>
  <c r="G45" i="12"/>
  <c r="M45" i="12" s="1"/>
  <c r="I45" i="12"/>
  <c r="K45" i="12"/>
  <c r="O45" i="12"/>
  <c r="Q45" i="12"/>
  <c r="V45" i="12"/>
  <c r="G46" i="12"/>
  <c r="I46" i="12"/>
  <c r="K46" i="12"/>
  <c r="M46" i="12"/>
  <c r="O46" i="12"/>
  <c r="Q46" i="12"/>
  <c r="V46" i="12"/>
  <c r="G47" i="12"/>
  <c r="K47" i="12"/>
  <c r="O47" i="12"/>
  <c r="V47" i="12"/>
  <c r="G48" i="12"/>
  <c r="I48" i="12"/>
  <c r="I47" i="12" s="1"/>
  <c r="K48" i="12"/>
  <c r="M48" i="12"/>
  <c r="M47" i="12" s="1"/>
  <c r="O48" i="12"/>
  <c r="Q48" i="12"/>
  <c r="Q47" i="12" s="1"/>
  <c r="V48" i="12"/>
  <c r="G49" i="12"/>
  <c r="K49" i="12"/>
  <c r="O49" i="12"/>
  <c r="V49" i="12"/>
  <c r="G50" i="12"/>
  <c r="I50" i="12"/>
  <c r="I49" i="12" s="1"/>
  <c r="K50" i="12"/>
  <c r="M50" i="12"/>
  <c r="M49" i="12" s="1"/>
  <c r="O50" i="12"/>
  <c r="Q50" i="12"/>
  <c r="Q49" i="12" s="1"/>
  <c r="V50" i="12"/>
  <c r="G53" i="12"/>
  <c r="I53" i="12"/>
  <c r="I52" i="12" s="1"/>
  <c r="K53" i="12"/>
  <c r="M53" i="12"/>
  <c r="O53" i="12"/>
  <c r="Q53" i="12"/>
  <c r="Q52" i="12" s="1"/>
  <c r="V53" i="12"/>
  <c r="G54" i="12"/>
  <c r="G52" i="12" s="1"/>
  <c r="I54" i="12"/>
  <c r="K54" i="12"/>
  <c r="O54" i="12"/>
  <c r="O52" i="12" s="1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K52" i="12" s="1"/>
  <c r="O56" i="12"/>
  <c r="Q56" i="12"/>
  <c r="V56" i="12"/>
  <c r="V52" i="12" s="1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K66" i="12"/>
  <c r="G67" i="12"/>
  <c r="I67" i="12"/>
  <c r="I66" i="12" s="1"/>
  <c r="K67" i="12"/>
  <c r="M67" i="12"/>
  <c r="O67" i="12"/>
  <c r="Q67" i="12"/>
  <c r="Q66" i="12" s="1"/>
  <c r="V67" i="12"/>
  <c r="G68" i="12"/>
  <c r="G66" i="12" s="1"/>
  <c r="I68" i="12"/>
  <c r="K68" i="12"/>
  <c r="O68" i="12"/>
  <c r="O66" i="12" s="1"/>
  <c r="Q68" i="12"/>
  <c r="V68" i="12"/>
  <c r="V66" i="12" s="1"/>
  <c r="G70" i="12"/>
  <c r="M70" i="12" s="1"/>
  <c r="I70" i="12"/>
  <c r="K70" i="12"/>
  <c r="K69" i="12" s="1"/>
  <c r="O70" i="12"/>
  <c r="O69" i="12" s="1"/>
  <c r="Q70" i="12"/>
  <c r="V70" i="12"/>
  <c r="V69" i="12" s="1"/>
  <c r="G71" i="12"/>
  <c r="I71" i="12"/>
  <c r="I69" i="12" s="1"/>
  <c r="K71" i="12"/>
  <c r="M71" i="12"/>
  <c r="O71" i="12"/>
  <c r="Q71" i="12"/>
  <c r="Q69" i="12" s="1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5" i="12"/>
  <c r="I75" i="12"/>
  <c r="I74" i="12" s="1"/>
  <c r="K75" i="12"/>
  <c r="M75" i="12"/>
  <c r="O75" i="12"/>
  <c r="Q75" i="12"/>
  <c r="Q74" i="12" s="1"/>
  <c r="V75" i="12"/>
  <c r="G76" i="12"/>
  <c r="I76" i="12"/>
  <c r="K76" i="12"/>
  <c r="K74" i="12" s="1"/>
  <c r="O76" i="12"/>
  <c r="O74" i="12" s="1"/>
  <c r="Q76" i="12"/>
  <c r="V76" i="12"/>
  <c r="V74" i="12" s="1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2" i="12"/>
  <c r="M82" i="12" s="1"/>
  <c r="M81" i="12" s="1"/>
  <c r="I82" i="12"/>
  <c r="K82" i="12"/>
  <c r="K81" i="12" s="1"/>
  <c r="O82" i="12"/>
  <c r="O81" i="12" s="1"/>
  <c r="Q82" i="12"/>
  <c r="V82" i="12"/>
  <c r="V81" i="12" s="1"/>
  <c r="G83" i="12"/>
  <c r="I83" i="12"/>
  <c r="I81" i="12" s="1"/>
  <c r="K83" i="12"/>
  <c r="M83" i="12"/>
  <c r="O83" i="12"/>
  <c r="Q83" i="12"/>
  <c r="Q81" i="12" s="1"/>
  <c r="V83" i="12"/>
  <c r="G85" i="12"/>
  <c r="I85" i="12"/>
  <c r="I84" i="12" s="1"/>
  <c r="K85" i="12"/>
  <c r="M85" i="12"/>
  <c r="O85" i="12"/>
  <c r="Q85" i="12"/>
  <c r="Q84" i="12" s="1"/>
  <c r="V85" i="12"/>
  <c r="G86" i="12"/>
  <c r="M86" i="12" s="1"/>
  <c r="I86" i="12"/>
  <c r="K86" i="12"/>
  <c r="K84" i="12" s="1"/>
  <c r="O86" i="12"/>
  <c r="Q86" i="12"/>
  <c r="V86" i="12"/>
  <c r="V84" i="12" s="1"/>
  <c r="G87" i="12"/>
  <c r="I87" i="12"/>
  <c r="K87" i="12"/>
  <c r="M87" i="12"/>
  <c r="O87" i="12"/>
  <c r="Q87" i="12"/>
  <c r="V87" i="12"/>
  <c r="G88" i="12"/>
  <c r="G84" i="12" s="1"/>
  <c r="I88" i="12"/>
  <c r="K88" i="12"/>
  <c r="O88" i="12"/>
  <c r="O84" i="12" s="1"/>
  <c r="Q88" i="12"/>
  <c r="V88" i="12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2" i="12"/>
  <c r="O92" i="12"/>
  <c r="G93" i="12"/>
  <c r="I93" i="12"/>
  <c r="I92" i="12" s="1"/>
  <c r="K93" i="12"/>
  <c r="M93" i="12"/>
  <c r="O93" i="12"/>
  <c r="Q93" i="12"/>
  <c r="Q92" i="12" s="1"/>
  <c r="V93" i="12"/>
  <c r="G95" i="12"/>
  <c r="M95" i="12" s="1"/>
  <c r="I95" i="12"/>
  <c r="K95" i="12"/>
  <c r="K92" i="12" s="1"/>
  <c r="O95" i="12"/>
  <c r="Q95" i="12"/>
  <c r="V95" i="12"/>
  <c r="V92" i="12" s="1"/>
  <c r="I96" i="12"/>
  <c r="Q96" i="12"/>
  <c r="G97" i="12"/>
  <c r="G96" i="12" s="1"/>
  <c r="I97" i="12"/>
  <c r="K97" i="12"/>
  <c r="K96" i="12" s="1"/>
  <c r="O97" i="12"/>
  <c r="O96" i="12" s="1"/>
  <c r="Q97" i="12"/>
  <c r="V97" i="12"/>
  <c r="V96" i="12" s="1"/>
  <c r="I98" i="12"/>
  <c r="Q98" i="12"/>
  <c r="G99" i="12"/>
  <c r="M99" i="12" s="1"/>
  <c r="I99" i="12"/>
  <c r="K99" i="12"/>
  <c r="K98" i="12" s="1"/>
  <c r="O99" i="12"/>
  <c r="O98" i="12" s="1"/>
  <c r="Q99" i="12"/>
  <c r="V99" i="12"/>
  <c r="V98" i="12" s="1"/>
  <c r="G101" i="12"/>
  <c r="I101" i="12"/>
  <c r="K101" i="12"/>
  <c r="M101" i="12"/>
  <c r="O101" i="12"/>
  <c r="Q101" i="12"/>
  <c r="V101" i="12"/>
  <c r="G103" i="12"/>
  <c r="M103" i="12" s="1"/>
  <c r="I103" i="12"/>
  <c r="K103" i="12"/>
  <c r="O103" i="12"/>
  <c r="Q103" i="12"/>
  <c r="V103" i="12"/>
  <c r="I104" i="12"/>
  <c r="Q104" i="12"/>
  <c r="G105" i="12"/>
  <c r="M105" i="12" s="1"/>
  <c r="M104" i="12" s="1"/>
  <c r="I105" i="12"/>
  <c r="K105" i="12"/>
  <c r="K104" i="12" s="1"/>
  <c r="O105" i="12"/>
  <c r="O104" i="12" s="1"/>
  <c r="Q105" i="12"/>
  <c r="V105" i="12"/>
  <c r="V104" i="12" s="1"/>
  <c r="I106" i="12"/>
  <c r="Q106" i="12"/>
  <c r="G107" i="12"/>
  <c r="G106" i="12" s="1"/>
  <c r="I107" i="12"/>
  <c r="K107" i="12"/>
  <c r="K106" i="12" s="1"/>
  <c r="O107" i="12"/>
  <c r="O106" i="12" s="1"/>
  <c r="Q107" i="12"/>
  <c r="V107" i="12"/>
  <c r="V106" i="12" s="1"/>
  <c r="G109" i="12"/>
  <c r="M109" i="12" s="1"/>
  <c r="I109" i="12"/>
  <c r="K109" i="12"/>
  <c r="K108" i="12" s="1"/>
  <c r="O109" i="12"/>
  <c r="O108" i="12" s="1"/>
  <c r="Q109" i="12"/>
  <c r="V109" i="12"/>
  <c r="V108" i="12" s="1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I112" i="12"/>
  <c r="I108" i="12" s="1"/>
  <c r="K112" i="12"/>
  <c r="M112" i="12"/>
  <c r="O112" i="12"/>
  <c r="Q112" i="12"/>
  <c r="Q108" i="12" s="1"/>
  <c r="V112" i="12"/>
  <c r="AF114" i="12"/>
  <c r="G40" i="1" s="1"/>
  <c r="I20" i="1"/>
  <c r="I19" i="1"/>
  <c r="I16" i="1"/>
  <c r="AE114" i="12" l="1"/>
  <c r="F40" i="1" s="1"/>
  <c r="H40" i="1" s="1"/>
  <c r="I40" i="1" s="1"/>
  <c r="G74" i="12"/>
  <c r="I62" i="1" s="1"/>
  <c r="I17" i="1" s="1"/>
  <c r="F39" i="1"/>
  <c r="F41" i="1"/>
  <c r="G39" i="1"/>
  <c r="G42" i="1" s="1"/>
  <c r="G25" i="1" s="1"/>
  <c r="A25" i="1" s="1"/>
  <c r="G26" i="1" s="1"/>
  <c r="G41" i="1"/>
  <c r="I69" i="1"/>
  <c r="M98" i="12"/>
  <c r="M92" i="12"/>
  <c r="M108" i="12"/>
  <c r="M69" i="12"/>
  <c r="G108" i="12"/>
  <c r="M107" i="12"/>
  <c r="M106" i="12" s="1"/>
  <c r="G104" i="12"/>
  <c r="G98" i="12"/>
  <c r="M97" i="12"/>
  <c r="M96" i="12" s="1"/>
  <c r="M88" i="12"/>
  <c r="M84" i="12" s="1"/>
  <c r="G81" i="12"/>
  <c r="M76" i="12"/>
  <c r="M74" i="12" s="1"/>
  <c r="G69" i="12"/>
  <c r="M68" i="12"/>
  <c r="M66" i="12" s="1"/>
  <c r="M54" i="12"/>
  <c r="M52" i="12" s="1"/>
  <c r="M39" i="12"/>
  <c r="M36" i="12" s="1"/>
  <c r="M30" i="12"/>
  <c r="M26" i="12" s="1"/>
  <c r="G22" i="12"/>
  <c r="M21" i="12"/>
  <c r="M18" i="12" s="1"/>
  <c r="J28" i="1"/>
  <c r="J26" i="1"/>
  <c r="G38" i="1"/>
  <c r="F38" i="1"/>
  <c r="J23" i="1"/>
  <c r="J24" i="1"/>
  <c r="J25" i="1"/>
  <c r="J27" i="1"/>
  <c r="E24" i="1"/>
  <c r="E26" i="1"/>
  <c r="G114" i="12" l="1"/>
  <c r="H41" i="1"/>
  <c r="I41" i="1" s="1"/>
  <c r="A26" i="1"/>
  <c r="I71" i="1"/>
  <c r="I18" i="1"/>
  <c r="I21" i="1" s="1"/>
  <c r="F42" i="1"/>
  <c r="H39" i="1"/>
  <c r="J49" i="1" l="1"/>
  <c r="J68" i="1"/>
  <c r="J56" i="1"/>
  <c r="J51" i="1"/>
  <c r="J59" i="1"/>
  <c r="J67" i="1"/>
  <c r="J50" i="1"/>
  <c r="J64" i="1"/>
  <c r="J61" i="1"/>
  <c r="J69" i="1"/>
  <c r="J62" i="1"/>
  <c r="J66" i="1"/>
  <c r="J58" i="1"/>
  <c r="J55" i="1"/>
  <c r="J63" i="1"/>
  <c r="J60" i="1"/>
  <c r="J52" i="1"/>
  <c r="J70" i="1"/>
  <c r="J57" i="1"/>
  <c r="J65" i="1"/>
  <c r="J54" i="1"/>
  <c r="J53" i="1"/>
  <c r="I39" i="1"/>
  <c r="I42" i="1" s="1"/>
  <c r="H42" i="1"/>
  <c r="G23" i="1"/>
  <c r="A23" i="1" s="1"/>
  <c r="G28" i="1"/>
  <c r="J41" i="1" l="1"/>
  <c r="J39" i="1"/>
  <c r="J42" i="1" s="1"/>
  <c r="J40" i="1"/>
  <c r="A24" i="1"/>
  <c r="G24" i="1"/>
  <c r="A27" i="1" s="1"/>
  <c r="J71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Marek Mikošek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<sst xmlns="http://schemas.openxmlformats.org/spreadsheetml/2006/main" count="769" uniqueCount="303">
  <si>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</si>
  <si>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</si>
  <si>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</si>
  <si>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</si>
  <si>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</si>
  <si>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</si>
  <si>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</si>
  <si>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</si>
  <si>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</si>
  <si>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</si>
  <si>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</si>
  <si>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</si>
  <si>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</si>
  <si>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</si>
  <si>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</si>
  <si>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</si>
  <si>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</si>
  <si>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</si>
  <si>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</si>
  <si>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</si>
  <si>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</si>
  <si>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</si>
  <si>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</si>
  <si>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</si>
  <si>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</si>
  <si>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</si>
  <si>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</si>
  <si>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</si>
  <si>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</si>
  <si>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</si>
  <si>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</si>
  <si>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</si>
  <si>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</si>
  <si>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</si>
  <si>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</si>
  <si>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</si>
  <si>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</si>
  <si>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</si>
  <si>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</si>
  <si>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</si>
  <si>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</si>
  <si>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</si>
  <si>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</si>
  <si>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</si>
  <si>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Stavební úpravy bytu</t>
  </si>
  <si>
    <t>03</t>
  </si>
  <si>
    <t>Rožnovská 346</t>
  </si>
  <si>
    <t>Objekt:</t>
  </si>
  <si>
    <t>Rozpočet:</t>
  </si>
  <si>
    <t>04</t>
  </si>
  <si>
    <t>Frenštát pod Radhoštěm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</si>
  <si>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</si>
  <si>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</si>
  <si>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</si>
  <si>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</si>
  <si>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</si>
  <si>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</si>
  <si>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</si>
  <si>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</si>
  <si>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</si>
  <si>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</si>
  <si>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</si>
  <si>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</si>
  <si>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</si>
  <si>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</si>
  <si>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</si>
  <si>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</si>
  <si>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</si>
  <si>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</si>
  <si>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</si>
  <si>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</si>
  <si>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</si>
  <si>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</si>
  <si>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</si>
  <si>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</si>
  <si>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</si>
  <si>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</si>
  <si>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</si>
  <si>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728</t>
  </si>
  <si>
    <t>Vzduchotechnika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</si>
  <si>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</si>
  <si>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</si>
  <si>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</si>
  <si>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</si>
  <si>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</si>
  <si>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</si>
  <si>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</si>
  <si>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</si>
  <si>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</si>
  <si>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</si>
  <si>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</si>
  <si>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</si>
  <si>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</si>
  <si>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</si>
  <si>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</si>
  <si>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</si>
  <si>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</si>
  <si>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</si>
  <si>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</si>
  <si>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</si>
  <si>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</si>
  <si>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</si>
  <si>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</si>
  <si>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</si>
  <si>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</si>
  <si>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</si>
  <si>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</si>
  <si>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</si>
  <si>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</si>
  <si>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</si>
  <si>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</si>
  <si>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</si>
  <si>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</si>
  <si>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</si>
  <si>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</si>
  <si>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</si>
  <si>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</si>
  <si>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</si>
  <si>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</si>
  <si>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</si>
  <si>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</si>
  <si>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</si>
  <si>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</si>
  <si>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</si>
  <si>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</si>
  <si>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</si>
  <si>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</si>
  <si>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</si>
  <si>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</si>
  <si>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</si>
  <si>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342012223R00</t>
  </si>
  <si>
    <t>Příčka SDK tl.100mm,ocel.kce,1x oplášť.,RBI 12,5mm</t>
  </si>
  <si>
    <t>m2</t>
  </si>
  <si>
    <t>RTS 20/ II</t>
  </si>
  <si>
    <t>RTS 20/ I</t>
  </si>
  <si>
    <t>Práce</t>
  </si>
  <si>
    <t>POL1_</t>
  </si>
  <si>
    <t>2,25*2,6-0,9*2</t>
  </si>
  <si>
    <t>VV</t>
  </si>
  <si>
    <t>342262411RT3</t>
  </si>
  <si>
    <t>Příčka SDK instalační 2x OK, 2x opl. tl. 250 mm desky standard impreg.tl.12,5 mm, minerál tl. 5 cm</t>
  </si>
  <si>
    <t>2,36*2,6</t>
  </si>
  <si>
    <t>342262641R00</t>
  </si>
  <si>
    <t>Předsazená stěna ( šachtová) s kovovou podkonstrukcí 2x opl. tl. 75mm CW 50  desky standard impreg.tl.12,5 mm</t>
  </si>
  <si>
    <t>(0,7*2+0,6)*2,6 + 0,5*1+0,5*0,7</t>
  </si>
  <si>
    <t>416021123R00</t>
  </si>
  <si>
    <t>Podhledy SDK, kovová.kce CD. 1x deska RBI 12,5 mm</t>
  </si>
  <si>
    <t>4,4</t>
  </si>
  <si>
    <t>612421331RT2</t>
  </si>
  <si>
    <t>Oprava vápen.omítek stěn do 30 % pl. - štukových s použitím suché maltové směsi vč. potažení spojů panelů sklotextilní síťovinou</t>
  </si>
  <si>
    <t>(2,25+1,2*2+5,38*2+3,46+1,1)*2,6</t>
  </si>
  <si>
    <t>612425931R00</t>
  </si>
  <si>
    <t>Zapravení vnitřního a vnějšího ostění po montáži balkonových dveří</t>
  </si>
  <si>
    <t>soubor</t>
  </si>
  <si>
    <t>632411105R00</t>
  </si>
  <si>
    <t>Samonivelační stěrka tl.3 mm</t>
  </si>
  <si>
    <t>2,7+18,8</t>
  </si>
  <si>
    <t>632411110RT1</t>
  </si>
  <si>
    <t>642945111R00</t>
  </si>
  <si>
    <t>Osazení zárubní ocel. požár.1křídl. s obetonováním a zednickým zapravením</t>
  </si>
  <si>
    <t>kus</t>
  </si>
  <si>
    <t>767646510R00</t>
  </si>
  <si>
    <t>Montáž dveří protipožárních jednokřídlových 900/1970</t>
  </si>
  <si>
    <t>1</t>
  </si>
  <si>
    <t>D+M Dveře balkonová sestava plastová dveře 115x245 cm, okno 120x155 cm</t>
  </si>
  <si>
    <t>Vlastní</t>
  </si>
  <si>
    <t>Indiv</t>
  </si>
  <si>
    <t>Specifikace</t>
  </si>
  <si>
    <t>POL3_</t>
  </si>
  <si>
    <t>55330422R</t>
  </si>
  <si>
    <t>Zárubeň ocelová požární   900x1970 levá</t>
  </si>
  <si>
    <t>SPCM</t>
  </si>
  <si>
    <t>55345502R</t>
  </si>
  <si>
    <t>Dveře požární 900x1970 cm s kukátkem, levé</t>
  </si>
  <si>
    <t>941955001R00</t>
  </si>
  <si>
    <t>Lešení lehké pomocné, výška podlahy do 1,2 m</t>
  </si>
  <si>
    <t>952901111R00</t>
  </si>
  <si>
    <t>Vyčištění budov o výšce podlaží do 4 m</t>
  </si>
  <si>
    <t>962051115R00</t>
  </si>
  <si>
    <t>0,6*2,6+0,62*2,6+0,1*2*2</t>
  </si>
  <si>
    <t>962051116R00</t>
  </si>
  <si>
    <t>0,9*0,15+0,25*2,45</t>
  </si>
  <si>
    <t>965048515R00</t>
  </si>
  <si>
    <t>Broušení betonových povrchů do tl. 5 mm</t>
  </si>
  <si>
    <t>25,9</t>
  </si>
  <si>
    <t>968061125R00</t>
  </si>
  <si>
    <t>Vyvěšení dřevěných dveřních křídel pl. do 2 m2</t>
  </si>
  <si>
    <t>968072455R00</t>
  </si>
  <si>
    <t>Vybourání kovových dveřních zárubní pl. do 2 m2</t>
  </si>
  <si>
    <t>786   01</t>
  </si>
  <si>
    <t>Demontáž žaluzií</t>
  </si>
  <si>
    <t>kompl</t>
  </si>
  <si>
    <t>96   01</t>
  </si>
  <si>
    <t>Vybourání bytového jádra vč. rozvodů ZTI a zařizovacích předmětů</t>
  </si>
  <si>
    <t>999281111R00</t>
  </si>
  <si>
    <t>Přesun hmot pro opravy a údržbu do výšky 25 m</t>
  </si>
  <si>
    <t>t</t>
  </si>
  <si>
    <t>Přesun hmot</t>
  </si>
  <si>
    <t>POL7_</t>
  </si>
  <si>
    <t>711212002RT3</t>
  </si>
  <si>
    <t>Hydroizolační povlak - nátěr nebo stěrka vč. rohových pásek tl. 2mm</t>
  </si>
  <si>
    <t>4+(1,2*2+1,5)*2+(2,16+0,7+1,1)*0,1</t>
  </si>
  <si>
    <t>713582115R00</t>
  </si>
  <si>
    <t>D+M revizní dvířka pod obklad 600x600 mm</t>
  </si>
  <si>
    <t>725017122R00</t>
  </si>
  <si>
    <t>D+M Umyvadlo pro tělesně postižené, vč. baterie</t>
  </si>
  <si>
    <t xml:space="preserve">ks    </t>
  </si>
  <si>
    <t>725845111RT1</t>
  </si>
  <si>
    <t>Baterie sprchová nástěnná ruční, vč. sprchové hlavice</t>
  </si>
  <si>
    <t>726211321R00</t>
  </si>
  <si>
    <t>D+M Modul-WC Duofix, závěsné WC bezbariérové, sedátko, tlačítko</t>
  </si>
  <si>
    <t>720   01</t>
  </si>
  <si>
    <t>sprchový žlab</t>
  </si>
  <si>
    <t>720   02</t>
  </si>
  <si>
    <t>Zdravotechnika (rozvody vody a kanalizace v rekonstruovaném bytovém jádru,  úprava potrubí v instalační šachtě)</t>
  </si>
  <si>
    <t>720   03</t>
  </si>
  <si>
    <t>koupelnové doplňky</t>
  </si>
  <si>
    <t>1x sedátko sklopné</t>
  </si>
  <si>
    <t>POP</t>
  </si>
  <si>
    <t>1x prchový závěs 1500/2000</t>
  </si>
  <si>
    <t>1x madlo pevné nerez</t>
  </si>
  <si>
    <t>2x madlo sklopné nerez</t>
  </si>
  <si>
    <t>1x madlo nástěnné sprchové nerez</t>
  </si>
  <si>
    <t>2x háček na oblečení nerez</t>
  </si>
  <si>
    <t>728414611R00</t>
  </si>
  <si>
    <t>D+M digestoře vestavěné vč. napojení na stávající odtah</t>
  </si>
  <si>
    <t>728611113R00</t>
  </si>
  <si>
    <t>D+M ventilátoru, napojení na potrubí WC, koupelna</t>
  </si>
  <si>
    <t>735111810R00</t>
  </si>
  <si>
    <t>735139002R00</t>
  </si>
  <si>
    <t>Montáž otopných těles vč. armatur a termostatických hlavic</t>
  </si>
  <si>
    <t>735151668R00</t>
  </si>
  <si>
    <t>Otopná tělesa panel. 600/1200</t>
  </si>
  <si>
    <t>735179110R00</t>
  </si>
  <si>
    <t>D+M otopných těles koupelnových elektrických (žebříků)</t>
  </si>
  <si>
    <t>766661112R00</t>
  </si>
  <si>
    <t>D+M dveří plných posuvných 900/1970 vč. stavebního pouzdra do SDK příčky</t>
  </si>
  <si>
    <t>766670011R00</t>
  </si>
  <si>
    <t>D+M obložkové zárubně</t>
  </si>
  <si>
    <t>766812115R00</t>
  </si>
  <si>
    <t>766812840R00</t>
  </si>
  <si>
    <t>Demontáž kuchyňských linek do 2,1 m</t>
  </si>
  <si>
    <t>766825811R00</t>
  </si>
  <si>
    <t>Demontáž vestavěných skříní 1křídlových</t>
  </si>
  <si>
    <t>766661112R0</t>
  </si>
  <si>
    <t>D+M dveří 2/3 prosklené 900/1970</t>
  </si>
  <si>
    <t>771575111RT1</t>
  </si>
  <si>
    <t>Montáž podlah keram.,hladké, tmel, 45x45 cm weberfor profiflex (lep),webercolor perfect (sp)</t>
  </si>
  <si>
    <t>59782030R</t>
  </si>
  <si>
    <t>Dlaždice 45x45 cm</t>
  </si>
  <si>
    <t>775413021R00</t>
  </si>
  <si>
    <t>Montáž podlahové lišty</t>
  </si>
  <si>
    <t>m</t>
  </si>
  <si>
    <t>776511820R00</t>
  </si>
  <si>
    <t>Odstranění PVC a koberců lepených s podložkou</t>
  </si>
  <si>
    <t>776521110R00</t>
  </si>
  <si>
    <t>Lepení povlak.podlah z pásů PVC na lepidlo V7508</t>
  </si>
  <si>
    <t>776981101R00</t>
  </si>
  <si>
    <t>Montáž přechodové, podlahové lišty samolepicí</t>
  </si>
  <si>
    <t>28342451R</t>
  </si>
  <si>
    <t xml:space="preserve">Lišta soklová PVC pro vinyl </t>
  </si>
  <si>
    <t>284122151R</t>
  </si>
  <si>
    <t>Podlahovina PVC  tl. 2,8 mm nášlapná vrstva 0,35 mm, oblast použití 23/32</t>
  </si>
  <si>
    <t>5537000111R</t>
  </si>
  <si>
    <t>Lišta přechodová Al výškový rozdíl 20mm š 30 mm</t>
  </si>
  <si>
    <t>781415016RT1</t>
  </si>
  <si>
    <t>Montáž obkladů stěn, porovin.,tmel, nad 20x25 cm</t>
  </si>
  <si>
    <t>(2,16*2+2,25*2+0,7*2)*2+0,7*0,55</t>
  </si>
  <si>
    <t>597813726R</t>
  </si>
  <si>
    <t>Obkládačka 20x40 šedá mat Color One</t>
  </si>
  <si>
    <t>783424140R00</t>
  </si>
  <si>
    <t>Nátěr syntetický potrubí do DN 50 mm  Z + 2x</t>
  </si>
  <si>
    <t>784402801R00</t>
  </si>
  <si>
    <t>Odstranění malby oškrábáním v místnosti H do 3,8 m</t>
  </si>
  <si>
    <t>(5,38*2+3,46*2+2,25*2)*2,6+2,7+18,8</t>
  </si>
  <si>
    <t>784191201R00</t>
  </si>
  <si>
    <t>Penetrace podkladu hloubková Primalex 1x</t>
  </si>
  <si>
    <t>(5,38*2+3,46*2+1,2*2+2,25*2)*2,6+(2,16*2+2,25*2+0,7*2)*0,45+2,7+18,8+4,4</t>
  </si>
  <si>
    <t>784195212R00</t>
  </si>
  <si>
    <t>Malba Primalex Plus, bílá, bez penetrace, 2 x</t>
  </si>
  <si>
    <t>786622113R00</t>
  </si>
  <si>
    <t>Žaluzie interiérové</t>
  </si>
  <si>
    <t>M21   01</t>
  </si>
  <si>
    <t>Elektroinstalace- nové zásuvkové a světelné okruhy , jistič, revize elektro, domovní telefon nový přívod do bytového rozvaděče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</si>
  <si>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</si>
  <si>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</si>
  <si>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</si>
  <si>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</si>
  <si>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</si>
  <si>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</si>
  <si>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979990001R00</t>
  </si>
  <si>
    <t>Poplatek za skládku stavební suti</t>
  </si>
  <si>
    <t>979087311R00</t>
  </si>
  <si>
    <t>Vodorovné přemístění suti nošením do 10 m</t>
  </si>
  <si>
    <t>SUM</t>
  </si>
  <si>
    <t>Poznámky uchazeče k zadání</t>
  </si>
  <si>
    <t>POPUZIV</t>
  </si>
  <si>
    <t>END</t>
  </si>
  <si>
    <t>Bourání stěn železobetonových do tl. 30 cm vč. řezání</t>
  </si>
  <si>
    <t>Bourání příček železobetonových tl. 10 cm vč. řezání</t>
  </si>
  <si>
    <t>Samonivelační stěrka tl. 15mm samonivelační polymercementová stěrka 20 MPa</t>
  </si>
  <si>
    <t xml:space="preserve">Demontáž těles otopných vč. armatur </t>
  </si>
  <si>
    <t>D+M Montáž kuchyňské linky 2,35m, vč. nerezového dřezu, sifon, dřezová baterie, horní skříňky, zadní obkladová deska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</si>
</sst>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E31" sqref="E3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9" t="s">
        <v>4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">
      <c r="A2" s="2"/>
      <c r="B2" s="77" t="s">
        <v>24</v>
      </c>
      <c r="C2" s="78"/>
      <c r="D2" s="79" t="s">
        <v>49</v>
      </c>
      <c r="E2" s="198" t="s">
        <v>50</v>
      </c>
      <c r="F2" s="199"/>
      <c r="G2" s="199"/>
      <c r="H2" s="199"/>
      <c r="I2" s="199"/>
      <c r="J2" s="200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01" t="s">
        <v>46</v>
      </c>
      <c r="F3" s="202"/>
      <c r="G3" s="202"/>
      <c r="H3" s="202"/>
      <c r="I3" s="202"/>
      <c r="J3" s="203"/>
    </row>
    <row r="4" spans="1:15" ht="23.25" customHeight="1" x14ac:dyDescent="0.2">
      <c r="A4" s="76">
        <v>327</v>
      </c>
      <c r="B4" s="82" t="s">
        <v>48</v>
      </c>
      <c r="C4" s="83"/>
      <c r="D4" s="84" t="s">
        <v>43</v>
      </c>
      <c r="E4" s="211" t="s">
        <v>44</v>
      </c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23</v>
      </c>
      <c r="D5" s="216"/>
      <c r="E5" s="217"/>
      <c r="F5" s="217"/>
      <c r="G5" s="217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8"/>
      <c r="E6" s="219"/>
      <c r="F6" s="219"/>
      <c r="G6" s="21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4"/>
      <c r="F15" s="204"/>
      <c r="G15" s="206"/>
      <c r="H15" s="206"/>
      <c r="I15" s="206" t="s">
        <v>31</v>
      </c>
      <c r="J15" s="207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5"/>
      <c r="F16" s="196"/>
      <c r="G16" s="195"/>
      <c r="H16" s="196"/>
      <c r="I16" s="195">
        <f>SUMIF(F49:F70,A16,I49:I70)+SUMIF(F49:F70,"PSU",I49:I70)</f>
        <v>0</v>
      </c>
      <c r="J16" s="197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5"/>
      <c r="F17" s="196"/>
      <c r="G17" s="195"/>
      <c r="H17" s="196"/>
      <c r="I17" s="195">
        <f>SUMIF(F49:F70,A17,I49:I70)</f>
        <v>0</v>
      </c>
      <c r="J17" s="197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5"/>
      <c r="F18" s="196"/>
      <c r="G18" s="195"/>
      <c r="H18" s="196"/>
      <c r="I18" s="195">
        <f>SUMIF(F49:F70,A18,I49:I70)</f>
        <v>0</v>
      </c>
      <c r="J18" s="197"/>
    </row>
    <row r="19" spans="1:10" ht="23.25" customHeight="1" x14ac:dyDescent="0.2">
      <c r="A19" s="139" t="s">
        <v>101</v>
      </c>
      <c r="B19" s="38" t="s">
        <v>29</v>
      </c>
      <c r="C19" s="62"/>
      <c r="D19" s="63"/>
      <c r="E19" s="195"/>
      <c r="F19" s="196"/>
      <c r="G19" s="195"/>
      <c r="H19" s="196"/>
      <c r="I19" s="195">
        <f>SUMIF(F49:F70,A19,I49:I70)</f>
        <v>0</v>
      </c>
      <c r="J19" s="197"/>
    </row>
    <row r="20" spans="1:10" ht="23.25" customHeight="1" x14ac:dyDescent="0.2">
      <c r="A20" s="139" t="s">
        <v>102</v>
      </c>
      <c r="B20" s="38" t="s">
        <v>30</v>
      </c>
      <c r="C20" s="62"/>
      <c r="D20" s="63"/>
      <c r="E20" s="195"/>
      <c r="F20" s="196"/>
      <c r="G20" s="195"/>
      <c r="H20" s="196"/>
      <c r="I20" s="195">
        <f>SUMIF(F49:F70,A20,I49:I70)</f>
        <v>0</v>
      </c>
      <c r="J20" s="19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09"/>
      <c r="G21" s="208"/>
      <c r="H21" s="209"/>
      <c r="I21" s="208">
        <f>SUM(I16:J20)</f>
        <v>0</v>
      </c>
      <c r="J21" s="22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5">
        <f>ZakladDPHSniVypocet</f>
        <v>0</v>
      </c>
      <c r="H23" s="226"/>
      <c r="I23" s="22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3">
        <f>A23</f>
        <v>0</v>
      </c>
      <c r="H24" s="224"/>
      <c r="I24" s="22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5">
        <f>ZakladDPHZaklVypocet</f>
        <v>0</v>
      </c>
      <c r="H25" s="226"/>
      <c r="I25" s="22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2">
        <f>A25</f>
        <v>0</v>
      </c>
      <c r="H26" s="193"/>
      <c r="I26" s="19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4">
        <f>CenaCelkem-(ZakladDPHSni+DPHSni+ZakladDPHZakl+DPHZakl)</f>
        <v>0</v>
      </c>
      <c r="H27" s="194"/>
      <c r="I27" s="194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9">
        <f>ZakladDPHSniVypocet+ZakladDPHZaklVypocet</f>
        <v>0</v>
      </c>
      <c r="H28" s="229"/>
      <c r="I28" s="229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28">
        <f>A27</f>
        <v>0</v>
      </c>
      <c r="H29" s="228"/>
      <c r="I29" s="228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0"/>
      <c r="E34" s="231"/>
      <c r="G34" s="232"/>
      <c r="H34" s="233"/>
      <c r="I34" s="233"/>
      <c r="J34" s="25"/>
    </row>
    <row r="35" spans="1:10" ht="12.75" customHeight="1" x14ac:dyDescent="0.2">
      <c r="A35" s="2"/>
      <c r="B35" s="2"/>
      <c r="D35" s="222" t="s">
        <v>2</v>
      </c>
      <c r="E35" s="22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34"/>
      <c r="D39" s="234"/>
      <c r="E39" s="234"/>
      <c r="F39" s="100">
        <f>'03 01 Pol'!AE114</f>
        <v>0</v>
      </c>
      <c r="G39" s="101">
        <f>'03 01 Pol'!AF114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235" t="s">
        <v>46</v>
      </c>
      <c r="D40" s="235"/>
      <c r="E40" s="235"/>
      <c r="F40" s="105">
        <f>'03 01 Pol'!AE114</f>
        <v>0</v>
      </c>
      <c r="G40" s="106">
        <f>'03 01 Pol'!AF114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234" t="s">
        <v>44</v>
      </c>
      <c r="D41" s="234"/>
      <c r="E41" s="234"/>
      <c r="F41" s="109">
        <f>'03 01 Pol'!AE114</f>
        <v>0</v>
      </c>
      <c r="G41" s="102">
        <f>'03 01 Pol'!AF114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36" t="s">
        <v>52</v>
      </c>
      <c r="C42" s="237"/>
      <c r="D42" s="237"/>
      <c r="E42" s="238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54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55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56</v>
      </c>
      <c r="C49" s="239" t="s">
        <v>57</v>
      </c>
      <c r="D49" s="240"/>
      <c r="E49" s="240"/>
      <c r="F49" s="135" t="s">
        <v>26</v>
      </c>
      <c r="G49" s="136"/>
      <c r="H49" s="136"/>
      <c r="I49" s="136">
        <f>'03 01 Pol'!G8</f>
        <v>0</v>
      </c>
      <c r="J49" s="133" t="str">
        <f>IF(I71=0,"",I49/I71*100)</f>
        <v/>
      </c>
    </row>
    <row r="50" spans="1:10" ht="36.75" customHeight="1" x14ac:dyDescent="0.2">
      <c r="A50" s="124"/>
      <c r="B50" s="129" t="s">
        <v>58</v>
      </c>
      <c r="C50" s="239" t="s">
        <v>59</v>
      </c>
      <c r="D50" s="240"/>
      <c r="E50" s="240"/>
      <c r="F50" s="135" t="s">
        <v>26</v>
      </c>
      <c r="G50" s="136"/>
      <c r="H50" s="136"/>
      <c r="I50" s="136">
        <f>'03 01 Pol'!G15</f>
        <v>0</v>
      </c>
      <c r="J50" s="133" t="str">
        <f>IF(I71=0,"",I50/I71*100)</f>
        <v/>
      </c>
    </row>
    <row r="51" spans="1:10" ht="36.75" customHeight="1" x14ac:dyDescent="0.2">
      <c r="A51" s="124"/>
      <c r="B51" s="129" t="s">
        <v>60</v>
      </c>
      <c r="C51" s="239" t="s">
        <v>61</v>
      </c>
      <c r="D51" s="240"/>
      <c r="E51" s="240"/>
      <c r="F51" s="135" t="s">
        <v>26</v>
      </c>
      <c r="G51" s="136"/>
      <c r="H51" s="136"/>
      <c r="I51" s="136">
        <f>'03 01 Pol'!G18</f>
        <v>0</v>
      </c>
      <c r="J51" s="133" t="str">
        <f>IF(I71=0,"",I51/I71*100)</f>
        <v/>
      </c>
    </row>
    <row r="52" spans="1:10" ht="36.75" customHeight="1" x14ac:dyDescent="0.2">
      <c r="A52" s="124"/>
      <c r="B52" s="129" t="s">
        <v>62</v>
      </c>
      <c r="C52" s="239" t="s">
        <v>63</v>
      </c>
      <c r="D52" s="240"/>
      <c r="E52" s="240"/>
      <c r="F52" s="135" t="s">
        <v>26</v>
      </c>
      <c r="G52" s="136"/>
      <c r="H52" s="136"/>
      <c r="I52" s="136">
        <f>'03 01 Pol'!G22</f>
        <v>0</v>
      </c>
      <c r="J52" s="133" t="str">
        <f>IF(I71=0,"",I52/I71*100)</f>
        <v/>
      </c>
    </row>
    <row r="53" spans="1:10" ht="36.75" customHeight="1" x14ac:dyDescent="0.2">
      <c r="A53" s="124"/>
      <c r="B53" s="129" t="s">
        <v>64</v>
      </c>
      <c r="C53" s="239" t="s">
        <v>65</v>
      </c>
      <c r="D53" s="240"/>
      <c r="E53" s="240"/>
      <c r="F53" s="135" t="s">
        <v>26</v>
      </c>
      <c r="G53" s="136"/>
      <c r="H53" s="136"/>
      <c r="I53" s="136">
        <f>'03 01 Pol'!G26</f>
        <v>0</v>
      </c>
      <c r="J53" s="133" t="str">
        <f>IF(I71=0,"",I53/I71*100)</f>
        <v/>
      </c>
    </row>
    <row r="54" spans="1:10" ht="36.75" customHeight="1" x14ac:dyDescent="0.2">
      <c r="A54" s="124"/>
      <c r="B54" s="129" t="s">
        <v>66</v>
      </c>
      <c r="C54" s="239" t="s">
        <v>67</v>
      </c>
      <c r="D54" s="240"/>
      <c r="E54" s="240"/>
      <c r="F54" s="135" t="s">
        <v>26</v>
      </c>
      <c r="G54" s="136"/>
      <c r="H54" s="136"/>
      <c r="I54" s="136">
        <f>'03 01 Pol'!G32</f>
        <v>0</v>
      </c>
      <c r="J54" s="133" t="str">
        <f>IF(I71=0,"",I54/I71*100)</f>
        <v/>
      </c>
    </row>
    <row r="55" spans="1:10" ht="36.75" customHeight="1" x14ac:dyDescent="0.2">
      <c r="A55" s="124"/>
      <c r="B55" s="129" t="s">
        <v>68</v>
      </c>
      <c r="C55" s="239" t="s">
        <v>69</v>
      </c>
      <c r="D55" s="240"/>
      <c r="E55" s="240"/>
      <c r="F55" s="135" t="s">
        <v>26</v>
      </c>
      <c r="G55" s="136"/>
      <c r="H55" s="136"/>
      <c r="I55" s="136">
        <f>'03 01 Pol'!G34</f>
        <v>0</v>
      </c>
      <c r="J55" s="133" t="str">
        <f>IF(I71=0,"",I55/I71*100)</f>
        <v/>
      </c>
    </row>
    <row r="56" spans="1:10" ht="36.75" customHeight="1" x14ac:dyDescent="0.2">
      <c r="A56" s="124"/>
      <c r="B56" s="129" t="s">
        <v>70</v>
      </c>
      <c r="C56" s="239" t="s">
        <v>71</v>
      </c>
      <c r="D56" s="240"/>
      <c r="E56" s="240"/>
      <c r="F56" s="135" t="s">
        <v>26</v>
      </c>
      <c r="G56" s="136"/>
      <c r="H56" s="136"/>
      <c r="I56" s="136">
        <f>'03 01 Pol'!G36</f>
        <v>0</v>
      </c>
      <c r="J56" s="133" t="str">
        <f>IF(I71=0,"",I56/I71*100)</f>
        <v/>
      </c>
    </row>
    <row r="57" spans="1:10" ht="36.75" customHeight="1" x14ac:dyDescent="0.2">
      <c r="A57" s="124"/>
      <c r="B57" s="129" t="s">
        <v>72</v>
      </c>
      <c r="C57" s="239" t="s">
        <v>73</v>
      </c>
      <c r="D57" s="240"/>
      <c r="E57" s="240"/>
      <c r="F57" s="135" t="s">
        <v>26</v>
      </c>
      <c r="G57" s="136"/>
      <c r="H57" s="136"/>
      <c r="I57" s="136">
        <f>'03 01 Pol'!G47</f>
        <v>0</v>
      </c>
      <c r="J57" s="133" t="str">
        <f>IF(I71=0,"",I57/I71*100)</f>
        <v/>
      </c>
    </row>
    <row r="58" spans="1:10" ht="36.75" customHeight="1" x14ac:dyDescent="0.2">
      <c r="A58" s="124"/>
      <c r="B58" s="129" t="s">
        <v>74</v>
      </c>
      <c r="C58" s="239" t="s">
        <v>75</v>
      </c>
      <c r="D58" s="240"/>
      <c r="E58" s="240"/>
      <c r="F58" s="135" t="s">
        <v>27</v>
      </c>
      <c r="G58" s="136"/>
      <c r="H58" s="136"/>
      <c r="I58" s="136">
        <f>'03 01 Pol'!G49</f>
        <v>0</v>
      </c>
      <c r="J58" s="133" t="str">
        <f>IF(I71=0,"",I58/I71*100)</f>
        <v/>
      </c>
    </row>
    <row r="59" spans="1:10" ht="36.75" customHeight="1" x14ac:dyDescent="0.2">
      <c r="A59" s="124"/>
      <c r="B59" s="129" t="s">
        <v>76</v>
      </c>
      <c r="C59" s="239" t="s">
        <v>77</v>
      </c>
      <c r="D59" s="240"/>
      <c r="E59" s="240"/>
      <c r="F59" s="135" t="s">
        <v>27</v>
      </c>
      <c r="G59" s="136"/>
      <c r="H59" s="136"/>
      <c r="I59" s="136">
        <f>'03 01 Pol'!G52</f>
        <v>0</v>
      </c>
      <c r="J59" s="133" t="str">
        <f>IF(I71=0,"",I59/I71*100)</f>
        <v/>
      </c>
    </row>
    <row r="60" spans="1:10" ht="36.75" customHeight="1" x14ac:dyDescent="0.2">
      <c r="A60" s="124"/>
      <c r="B60" s="129" t="s">
        <v>78</v>
      </c>
      <c r="C60" s="239" t="s">
        <v>79</v>
      </c>
      <c r="D60" s="240"/>
      <c r="E60" s="240"/>
      <c r="F60" s="135" t="s">
        <v>27</v>
      </c>
      <c r="G60" s="136"/>
      <c r="H60" s="136"/>
      <c r="I60" s="136">
        <f>'03 01 Pol'!G66</f>
        <v>0</v>
      </c>
      <c r="J60" s="133" t="str">
        <f>IF(I71=0,"",I60/I71*100)</f>
        <v/>
      </c>
    </row>
    <row r="61" spans="1:10" ht="36.75" customHeight="1" x14ac:dyDescent="0.2">
      <c r="A61" s="124"/>
      <c r="B61" s="129" t="s">
        <v>80</v>
      </c>
      <c r="C61" s="239" t="s">
        <v>81</v>
      </c>
      <c r="D61" s="240"/>
      <c r="E61" s="240"/>
      <c r="F61" s="135" t="s">
        <v>27</v>
      </c>
      <c r="G61" s="136"/>
      <c r="H61" s="136"/>
      <c r="I61" s="136">
        <f>'03 01 Pol'!G69</f>
        <v>0</v>
      </c>
      <c r="J61" s="133" t="str">
        <f>IF(I71=0,"",I61/I71*100)</f>
        <v/>
      </c>
    </row>
    <row r="62" spans="1:10" ht="36.75" customHeight="1" x14ac:dyDescent="0.2">
      <c r="A62" s="124"/>
      <c r="B62" s="129" t="s">
        <v>82</v>
      </c>
      <c r="C62" s="239" t="s">
        <v>83</v>
      </c>
      <c r="D62" s="240"/>
      <c r="E62" s="240"/>
      <c r="F62" s="135" t="s">
        <v>27</v>
      </c>
      <c r="G62" s="136"/>
      <c r="H62" s="136"/>
      <c r="I62" s="136">
        <f>'03 01 Pol'!G74</f>
        <v>0</v>
      </c>
      <c r="J62" s="133" t="str">
        <f>IF(I71=0,"",I62/I71*100)</f>
        <v/>
      </c>
    </row>
    <row r="63" spans="1:10" ht="36.75" customHeight="1" x14ac:dyDescent="0.2">
      <c r="A63" s="124"/>
      <c r="B63" s="129" t="s">
        <v>84</v>
      </c>
      <c r="C63" s="239" t="s">
        <v>85</v>
      </c>
      <c r="D63" s="240"/>
      <c r="E63" s="240"/>
      <c r="F63" s="135" t="s">
        <v>27</v>
      </c>
      <c r="G63" s="136"/>
      <c r="H63" s="136"/>
      <c r="I63" s="136">
        <f>'03 01 Pol'!G81</f>
        <v>0</v>
      </c>
      <c r="J63" s="133" t="str">
        <f>IF(I71=0,"",I63/I71*100)</f>
        <v/>
      </c>
    </row>
    <row r="64" spans="1:10" ht="36.75" customHeight="1" x14ac:dyDescent="0.2">
      <c r="A64" s="124"/>
      <c r="B64" s="129" t="s">
        <v>86</v>
      </c>
      <c r="C64" s="239" t="s">
        <v>87</v>
      </c>
      <c r="D64" s="240"/>
      <c r="E64" s="240"/>
      <c r="F64" s="135" t="s">
        <v>27</v>
      </c>
      <c r="G64" s="136"/>
      <c r="H64" s="136"/>
      <c r="I64" s="136">
        <f>'03 01 Pol'!G84</f>
        <v>0</v>
      </c>
      <c r="J64" s="133" t="str">
        <f>IF(I71=0,"",I64/I71*100)</f>
        <v/>
      </c>
    </row>
    <row r="65" spans="1:10" ht="36.75" customHeight="1" x14ac:dyDescent="0.2">
      <c r="A65" s="124"/>
      <c r="B65" s="129" t="s">
        <v>88</v>
      </c>
      <c r="C65" s="239" t="s">
        <v>89</v>
      </c>
      <c r="D65" s="240"/>
      <c r="E65" s="240"/>
      <c r="F65" s="135" t="s">
        <v>27</v>
      </c>
      <c r="G65" s="136"/>
      <c r="H65" s="136"/>
      <c r="I65" s="136">
        <f>'03 01 Pol'!G92</f>
        <v>0</v>
      </c>
      <c r="J65" s="133" t="str">
        <f>IF(I71=0,"",I65/I71*100)</f>
        <v/>
      </c>
    </row>
    <row r="66" spans="1:10" ht="36.75" customHeight="1" x14ac:dyDescent="0.2">
      <c r="A66" s="124"/>
      <c r="B66" s="129" t="s">
        <v>90</v>
      </c>
      <c r="C66" s="239" t="s">
        <v>91</v>
      </c>
      <c r="D66" s="240"/>
      <c r="E66" s="240"/>
      <c r="F66" s="135" t="s">
        <v>27</v>
      </c>
      <c r="G66" s="136"/>
      <c r="H66" s="136"/>
      <c r="I66" s="136">
        <f>'03 01 Pol'!G96</f>
        <v>0</v>
      </c>
      <c r="J66" s="133" t="str">
        <f>IF(I71=0,"",I66/I71*100)</f>
        <v/>
      </c>
    </row>
    <row r="67" spans="1:10" ht="36.75" customHeight="1" x14ac:dyDescent="0.2">
      <c r="A67" s="124"/>
      <c r="B67" s="129" t="s">
        <v>92</v>
      </c>
      <c r="C67" s="239" t="s">
        <v>93</v>
      </c>
      <c r="D67" s="240"/>
      <c r="E67" s="240"/>
      <c r="F67" s="135" t="s">
        <v>27</v>
      </c>
      <c r="G67" s="136"/>
      <c r="H67" s="136"/>
      <c r="I67" s="136">
        <f>'03 01 Pol'!G98</f>
        <v>0</v>
      </c>
      <c r="J67" s="133" t="str">
        <f>IF(I71=0,"",I67/I71*100)</f>
        <v/>
      </c>
    </row>
    <row r="68" spans="1:10" ht="36.75" customHeight="1" x14ac:dyDescent="0.2">
      <c r="A68" s="124"/>
      <c r="B68" s="129" t="s">
        <v>94</v>
      </c>
      <c r="C68" s="239" t="s">
        <v>95</v>
      </c>
      <c r="D68" s="240"/>
      <c r="E68" s="240"/>
      <c r="F68" s="135" t="s">
        <v>27</v>
      </c>
      <c r="G68" s="136"/>
      <c r="H68" s="136"/>
      <c r="I68" s="136">
        <f>'03 01 Pol'!G104</f>
        <v>0</v>
      </c>
      <c r="J68" s="133" t="str">
        <f>IF(I71=0,"",I68/I71*100)</f>
        <v/>
      </c>
    </row>
    <row r="69" spans="1:10" ht="36.75" customHeight="1" x14ac:dyDescent="0.2">
      <c r="A69" s="124"/>
      <c r="B69" s="129" t="s">
        <v>96</v>
      </c>
      <c r="C69" s="239" t="s">
        <v>97</v>
      </c>
      <c r="D69" s="240"/>
      <c r="E69" s="240"/>
      <c r="F69" s="135" t="s">
        <v>28</v>
      </c>
      <c r="G69" s="136"/>
      <c r="H69" s="136"/>
      <c r="I69" s="136">
        <f>'03 01 Pol'!G106</f>
        <v>0</v>
      </c>
      <c r="J69" s="133" t="str">
        <f>IF(I71=0,"",I69/I71*100)</f>
        <v/>
      </c>
    </row>
    <row r="70" spans="1:10" ht="36.75" customHeight="1" x14ac:dyDescent="0.2">
      <c r="A70" s="124"/>
      <c r="B70" s="129" t="s">
        <v>98</v>
      </c>
      <c r="C70" s="239" t="s">
        <v>99</v>
      </c>
      <c r="D70" s="240"/>
      <c r="E70" s="240"/>
      <c r="F70" s="135" t="s">
        <v>100</v>
      </c>
      <c r="G70" s="136"/>
      <c r="H70" s="136"/>
      <c r="I70" s="136">
        <f>'03 01 Pol'!G108</f>
        <v>0</v>
      </c>
      <c r="J70" s="133" t="str">
        <f>IF(I71=0,"",I70/I71*100)</f>
        <v/>
      </c>
    </row>
    <row r="71" spans="1:10" ht="25.5" customHeight="1" x14ac:dyDescent="0.2">
      <c r="A71" s="125"/>
      <c r="B71" s="130" t="s">
        <v>1</v>
      </c>
      <c r="C71" s="131"/>
      <c r="D71" s="132"/>
      <c r="E71" s="132"/>
      <c r="F71" s="137"/>
      <c r="G71" s="138"/>
      <c r="H71" s="138"/>
      <c r="I71" s="138">
        <f>SUM(I49:I70)</f>
        <v>0</v>
      </c>
      <c r="J71" s="134">
        <f>SUM(J49:J70)</f>
        <v>0</v>
      </c>
    </row>
    <row r="72" spans="1:10" x14ac:dyDescent="0.2">
      <c r="F72" s="87"/>
      <c r="G72" s="87"/>
      <c r="H72" s="87"/>
      <c r="I72" s="87"/>
      <c r="J72" s="88"/>
    </row>
    <row r="73" spans="1:10" x14ac:dyDescent="0.2">
      <c r="F73" s="87"/>
      <c r="G73" s="87"/>
      <c r="H73" s="87"/>
      <c r="I73" s="87"/>
      <c r="J73" s="88"/>
    </row>
    <row r="74" spans="1:10" x14ac:dyDescent="0.2">
      <c r="F74" s="87"/>
      <c r="G74" s="87"/>
      <c r="H74" s="87"/>
      <c r="I74" s="87"/>
      <c r="J74" s="88"/>
    </row>
  </sheetData>
  <sheetProtection algorithmName="SHA-512" hashValue="Bk3hm33XZgvshkWvmPX3zRJpEsuFGotcnaSG9+0sa2dP3hgD6WONux87R3fWa4YSYHeFqxypAw5RCGSWzf4TYA==" saltValue="nWZYV5EiU67s4R7k7i7rB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Q79" sqref="AQ79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103</v>
      </c>
    </row>
    <row r="2" spans="1:60" ht="25.15" customHeight="1" x14ac:dyDescent="0.2">
      <c r="A2" s="140" t="s">
        <v>8</v>
      </c>
      <c r="B2" s="49" t="s">
        <v>49</v>
      </c>
      <c r="C2" s="264" t="s">
        <v>50</v>
      </c>
      <c r="D2" s="265"/>
      <c r="E2" s="265"/>
      <c r="F2" s="265"/>
      <c r="G2" s="266"/>
      <c r="AG2" t="s">
        <v>104</v>
      </c>
    </row>
    <row r="3" spans="1:60" ht="25.15" customHeight="1" x14ac:dyDescent="0.2">
      <c r="A3" s="140" t="s">
        <v>9</v>
      </c>
      <c r="B3" s="49" t="s">
        <v>45</v>
      </c>
      <c r="C3" s="264" t="s">
        <v>46</v>
      </c>
      <c r="D3" s="265"/>
      <c r="E3" s="265"/>
      <c r="F3" s="265"/>
      <c r="G3" s="266"/>
      <c r="AC3" s="122" t="s">
        <v>104</v>
      </c>
      <c r="AG3" t="s">
        <v>105</v>
      </c>
    </row>
    <row r="4" spans="1:60" ht="25.15" customHeight="1" x14ac:dyDescent="0.2">
      <c r="A4" s="141" t="s">
        <v>10</v>
      </c>
      <c r="B4" s="142" t="s">
        <v>43</v>
      </c>
      <c r="C4" s="267" t="s">
        <v>44</v>
      </c>
      <c r="D4" s="268"/>
      <c r="E4" s="268"/>
      <c r="F4" s="268"/>
      <c r="G4" s="269"/>
      <c r="AG4" t="s">
        <v>106</v>
      </c>
    </row>
    <row r="5" spans="1:60" x14ac:dyDescent="0.2">
      <c r="D5" s="10"/>
    </row>
    <row r="6" spans="1:60" ht="38.25" x14ac:dyDescent="0.2">
      <c r="A6" s="144" t="s">
        <v>107</v>
      </c>
      <c r="B6" s="146" t="s">
        <v>108</v>
      </c>
      <c r="C6" s="146" t="s">
        <v>109</v>
      </c>
      <c r="D6" s="145" t="s">
        <v>110</v>
      </c>
      <c r="E6" s="144" t="s">
        <v>111</v>
      </c>
      <c r="F6" s="143" t="s">
        <v>112</v>
      </c>
      <c r="G6" s="144" t="s">
        <v>31</v>
      </c>
      <c r="H6" s="147" t="s">
        <v>32</v>
      </c>
      <c r="I6" s="147" t="s">
        <v>113</v>
      </c>
      <c r="J6" s="147" t="s">
        <v>33</v>
      </c>
      <c r="K6" s="147" t="s">
        <v>114</v>
      </c>
      <c r="L6" s="147" t="s">
        <v>115</v>
      </c>
      <c r="M6" s="147" t="s">
        <v>116</v>
      </c>
      <c r="N6" s="147" t="s">
        <v>117</v>
      </c>
      <c r="O6" s="147" t="s">
        <v>118</v>
      </c>
      <c r="P6" s="147" t="s">
        <v>119</v>
      </c>
      <c r="Q6" s="147" t="s">
        <v>120</v>
      </c>
      <c r="R6" s="147" t="s">
        <v>121</v>
      </c>
      <c r="S6" s="147" t="s">
        <v>122</v>
      </c>
      <c r="T6" s="147" t="s">
        <v>123</v>
      </c>
      <c r="U6" s="147" t="s">
        <v>124</v>
      </c>
      <c r="V6" s="147" t="s">
        <v>125</v>
      </c>
      <c r="W6" s="147" t="s">
        <v>126</v>
      </c>
      <c r="X6" s="147" t="s">
        <v>127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2" t="s">
        <v>128</v>
      </c>
      <c r="B8" s="163" t="s">
        <v>56</v>
      </c>
      <c r="C8" s="181" t="s">
        <v>57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0.45999999999999996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22.6</v>
      </c>
      <c r="W8" s="161"/>
      <c r="X8" s="161"/>
      <c r="AG8" t="s">
        <v>129</v>
      </c>
    </row>
    <row r="9" spans="1:60" outlineLevel="1" x14ac:dyDescent="0.2">
      <c r="A9" s="168">
        <v>1</v>
      </c>
      <c r="B9" s="169" t="s">
        <v>130</v>
      </c>
      <c r="C9" s="182" t="s">
        <v>131</v>
      </c>
      <c r="D9" s="170" t="s">
        <v>132</v>
      </c>
      <c r="E9" s="171">
        <v>4.05</v>
      </c>
      <c r="F9" s="172"/>
      <c r="G9" s="173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2.5860000000000001E-2</v>
      </c>
      <c r="O9" s="157">
        <f>ROUND(E9*N9,2)</f>
        <v>0.1</v>
      </c>
      <c r="P9" s="157">
        <v>0</v>
      </c>
      <c r="Q9" s="157">
        <f>ROUND(E9*P9,2)</f>
        <v>0</v>
      </c>
      <c r="R9" s="157"/>
      <c r="S9" s="157" t="s">
        <v>133</v>
      </c>
      <c r="T9" s="157" t="s">
        <v>134</v>
      </c>
      <c r="U9" s="157">
        <v>0.99</v>
      </c>
      <c r="V9" s="157">
        <f>ROUND(E9*U9,2)</f>
        <v>4.01</v>
      </c>
      <c r="W9" s="157"/>
      <c r="X9" s="157" t="s">
        <v>135</v>
      </c>
      <c r="Y9" s="148"/>
      <c r="Z9" s="148"/>
      <c r="AA9" s="148"/>
      <c r="AB9" s="148"/>
      <c r="AC9" s="148"/>
      <c r="AD9" s="148"/>
      <c r="AE9" s="148"/>
      <c r="AF9" s="148"/>
      <c r="AG9" s="148" t="s">
        <v>136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3" t="s">
        <v>137</v>
      </c>
      <c r="D10" s="159"/>
      <c r="E10" s="160">
        <v>4.05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8">
        <v>2</v>
      </c>
      <c r="B11" s="169" t="s">
        <v>139</v>
      </c>
      <c r="C11" s="182" t="s">
        <v>140</v>
      </c>
      <c r="D11" s="170" t="s">
        <v>132</v>
      </c>
      <c r="E11" s="171">
        <v>6.1360000000000001</v>
      </c>
      <c r="F11" s="172"/>
      <c r="G11" s="173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15</v>
      </c>
      <c r="M11" s="157">
        <f>G11*(1+L11/100)</f>
        <v>0</v>
      </c>
      <c r="N11" s="157">
        <v>4.4670000000000001E-2</v>
      </c>
      <c r="O11" s="157">
        <f>ROUND(E11*N11,2)</f>
        <v>0.27</v>
      </c>
      <c r="P11" s="157">
        <v>0</v>
      </c>
      <c r="Q11" s="157">
        <f>ROUND(E11*P11,2)</f>
        <v>0</v>
      </c>
      <c r="R11" s="157"/>
      <c r="S11" s="157" t="s">
        <v>133</v>
      </c>
      <c r="T11" s="157" t="s">
        <v>134</v>
      </c>
      <c r="U11" s="157">
        <v>1.9810000000000001</v>
      </c>
      <c r="V11" s="157">
        <f>ROUND(E11*U11,2)</f>
        <v>12.16</v>
      </c>
      <c r="W11" s="157"/>
      <c r="X11" s="157" t="s">
        <v>135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136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3" t="s">
        <v>141</v>
      </c>
      <c r="D12" s="159"/>
      <c r="E12" s="160">
        <v>6.1360000000000001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33.75" outlineLevel="1" x14ac:dyDescent="0.2">
      <c r="A13" s="168">
        <v>3</v>
      </c>
      <c r="B13" s="169" t="s">
        <v>142</v>
      </c>
      <c r="C13" s="182" t="s">
        <v>143</v>
      </c>
      <c r="D13" s="170" t="s">
        <v>132</v>
      </c>
      <c r="E13" s="171">
        <v>6.05</v>
      </c>
      <c r="F13" s="172"/>
      <c r="G13" s="173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15</v>
      </c>
      <c r="M13" s="157">
        <f>G13*(1+L13/100)</f>
        <v>0</v>
      </c>
      <c r="N13" s="157">
        <v>1.5350000000000001E-2</v>
      </c>
      <c r="O13" s="157">
        <f>ROUND(E13*N13,2)</f>
        <v>0.09</v>
      </c>
      <c r="P13" s="157">
        <v>0</v>
      </c>
      <c r="Q13" s="157">
        <f>ROUND(E13*P13,2)</f>
        <v>0</v>
      </c>
      <c r="R13" s="157"/>
      <c r="S13" s="157" t="s">
        <v>133</v>
      </c>
      <c r="T13" s="157" t="s">
        <v>134</v>
      </c>
      <c r="U13" s="157">
        <v>1.0629999999999999</v>
      </c>
      <c r="V13" s="157">
        <f>ROUND(E13*U13,2)</f>
        <v>6.43</v>
      </c>
      <c r="W13" s="157"/>
      <c r="X13" s="157" t="s">
        <v>135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136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3" t="s">
        <v>144</v>
      </c>
      <c r="D14" s="159"/>
      <c r="E14" s="160">
        <v>6.05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2" t="s">
        <v>128</v>
      </c>
      <c r="B15" s="163" t="s">
        <v>58</v>
      </c>
      <c r="C15" s="181" t="s">
        <v>59</v>
      </c>
      <c r="D15" s="164"/>
      <c r="E15" s="165"/>
      <c r="F15" s="166"/>
      <c r="G15" s="167">
        <f>SUMIF(AG16:AG17,"&lt;&gt;NOR",G16:G17)</f>
        <v>0</v>
      </c>
      <c r="H15" s="161"/>
      <c r="I15" s="161">
        <f>SUM(I16:I17)</f>
        <v>0</v>
      </c>
      <c r="J15" s="161"/>
      <c r="K15" s="161">
        <f>SUM(K16:K17)</f>
        <v>0</v>
      </c>
      <c r="L15" s="161"/>
      <c r="M15" s="161">
        <f>SUM(M16:M17)</f>
        <v>0</v>
      </c>
      <c r="N15" s="161"/>
      <c r="O15" s="161">
        <f>SUM(O16:O17)</f>
        <v>0.05</v>
      </c>
      <c r="P15" s="161"/>
      <c r="Q15" s="161">
        <f>SUM(Q16:Q17)</f>
        <v>0</v>
      </c>
      <c r="R15" s="161"/>
      <c r="S15" s="161"/>
      <c r="T15" s="161"/>
      <c r="U15" s="161"/>
      <c r="V15" s="161">
        <f>SUM(V16:V17)</f>
        <v>4.18</v>
      </c>
      <c r="W15" s="161"/>
      <c r="X15" s="161"/>
      <c r="AG15" t="s">
        <v>129</v>
      </c>
    </row>
    <row r="16" spans="1:60" ht="22.5" outlineLevel="1" x14ac:dyDescent="0.2">
      <c r="A16" s="168">
        <v>4</v>
      </c>
      <c r="B16" s="169" t="s">
        <v>145</v>
      </c>
      <c r="C16" s="182" t="s">
        <v>146</v>
      </c>
      <c r="D16" s="170" t="s">
        <v>132</v>
      </c>
      <c r="E16" s="171">
        <v>4.4000000000000004</v>
      </c>
      <c r="F16" s="172"/>
      <c r="G16" s="173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15</v>
      </c>
      <c r="M16" s="157">
        <f>G16*(1+L16/100)</f>
        <v>0</v>
      </c>
      <c r="N16" s="157">
        <v>1.201E-2</v>
      </c>
      <c r="O16" s="157">
        <f>ROUND(E16*N16,2)</f>
        <v>0.05</v>
      </c>
      <c r="P16" s="157">
        <v>0</v>
      </c>
      <c r="Q16" s="157">
        <f>ROUND(E16*P16,2)</f>
        <v>0</v>
      </c>
      <c r="R16" s="157"/>
      <c r="S16" s="157" t="s">
        <v>133</v>
      </c>
      <c r="T16" s="157" t="s">
        <v>134</v>
      </c>
      <c r="U16" s="157">
        <v>0.95</v>
      </c>
      <c r="V16" s="157">
        <f>ROUND(E16*U16,2)</f>
        <v>4.18</v>
      </c>
      <c r="W16" s="157"/>
      <c r="X16" s="157" t="s">
        <v>135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136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3" t="s">
        <v>147</v>
      </c>
      <c r="D17" s="159"/>
      <c r="E17" s="160">
        <v>4.4000000000000004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2" t="s">
        <v>128</v>
      </c>
      <c r="B18" s="163" t="s">
        <v>60</v>
      </c>
      <c r="C18" s="181" t="s">
        <v>61</v>
      </c>
      <c r="D18" s="164"/>
      <c r="E18" s="165"/>
      <c r="F18" s="166"/>
      <c r="G18" s="167">
        <f>SUMIF(AG19:AG21,"&lt;&gt;NOR",G19:G21)</f>
        <v>0</v>
      </c>
      <c r="H18" s="161"/>
      <c r="I18" s="161">
        <f>SUM(I19:I21)</f>
        <v>0</v>
      </c>
      <c r="J18" s="161"/>
      <c r="K18" s="161">
        <f>SUM(K19:K21)</f>
        <v>0</v>
      </c>
      <c r="L18" s="161"/>
      <c r="M18" s="161">
        <f>SUM(M19:M21)</f>
        <v>0</v>
      </c>
      <c r="N18" s="161"/>
      <c r="O18" s="161">
        <f>SUM(O19:O21)</f>
        <v>0.59000000000000008</v>
      </c>
      <c r="P18" s="161"/>
      <c r="Q18" s="161">
        <f>SUM(Q19:Q21)</f>
        <v>0</v>
      </c>
      <c r="R18" s="161"/>
      <c r="S18" s="161"/>
      <c r="T18" s="161"/>
      <c r="U18" s="161"/>
      <c r="V18" s="161">
        <f>SUM(V19:V21)</f>
        <v>18.669999999999998</v>
      </c>
      <c r="W18" s="161"/>
      <c r="X18" s="161"/>
      <c r="AG18" t="s">
        <v>129</v>
      </c>
    </row>
    <row r="19" spans="1:60" ht="33.75" outlineLevel="1" x14ac:dyDescent="0.2">
      <c r="A19" s="168">
        <v>5</v>
      </c>
      <c r="B19" s="169" t="s">
        <v>148</v>
      </c>
      <c r="C19" s="182" t="s">
        <v>149</v>
      </c>
      <c r="D19" s="170" t="s">
        <v>132</v>
      </c>
      <c r="E19" s="171">
        <v>51.921999999999997</v>
      </c>
      <c r="F19" s="172"/>
      <c r="G19" s="173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15</v>
      </c>
      <c r="M19" s="157">
        <f>G19*(1+L19/100)</f>
        <v>0</v>
      </c>
      <c r="N19" s="157">
        <v>1.038E-2</v>
      </c>
      <c r="O19" s="157">
        <f>ROUND(E19*N19,2)</f>
        <v>0.54</v>
      </c>
      <c r="P19" s="157">
        <v>0</v>
      </c>
      <c r="Q19" s="157">
        <f>ROUND(E19*P19,2)</f>
        <v>0</v>
      </c>
      <c r="R19" s="157"/>
      <c r="S19" s="157" t="s">
        <v>133</v>
      </c>
      <c r="T19" s="157" t="s">
        <v>134</v>
      </c>
      <c r="U19" s="157">
        <v>0.33688000000000001</v>
      </c>
      <c r="V19" s="157">
        <f>ROUND(E19*U19,2)</f>
        <v>17.489999999999998</v>
      </c>
      <c r="W19" s="157"/>
      <c r="X19" s="157" t="s">
        <v>135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136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3" t="s">
        <v>150</v>
      </c>
      <c r="D20" s="159"/>
      <c r="E20" s="160">
        <v>51.921999999999997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4">
        <v>6</v>
      </c>
      <c r="B21" s="175" t="s">
        <v>151</v>
      </c>
      <c r="C21" s="184" t="s">
        <v>152</v>
      </c>
      <c r="D21" s="176" t="s">
        <v>153</v>
      </c>
      <c r="E21" s="177">
        <v>1</v>
      </c>
      <c r="F21" s="178"/>
      <c r="G21" s="179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15</v>
      </c>
      <c r="M21" s="157">
        <f>G21*(1+L21/100)</f>
        <v>0</v>
      </c>
      <c r="N21" s="157">
        <v>5.3690000000000002E-2</v>
      </c>
      <c r="O21" s="157">
        <f>ROUND(E21*N21,2)</f>
        <v>0.05</v>
      </c>
      <c r="P21" s="157">
        <v>0</v>
      </c>
      <c r="Q21" s="157">
        <f>ROUND(E21*P21,2)</f>
        <v>0</v>
      </c>
      <c r="R21" s="157"/>
      <c r="S21" s="157" t="s">
        <v>133</v>
      </c>
      <c r="T21" s="157" t="s">
        <v>134</v>
      </c>
      <c r="U21" s="157">
        <v>1.17717</v>
      </c>
      <c r="V21" s="157">
        <f>ROUND(E21*U21,2)</f>
        <v>1.18</v>
      </c>
      <c r="W21" s="157"/>
      <c r="X21" s="157" t="s">
        <v>135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2" t="s">
        <v>128</v>
      </c>
      <c r="B22" s="163" t="s">
        <v>62</v>
      </c>
      <c r="C22" s="181" t="s">
        <v>63</v>
      </c>
      <c r="D22" s="164"/>
      <c r="E22" s="165"/>
      <c r="F22" s="166"/>
      <c r="G22" s="167">
        <f>SUMIF(AG23:AG25,"&lt;&gt;NOR",G23:G25)</f>
        <v>0</v>
      </c>
      <c r="H22" s="161"/>
      <c r="I22" s="161">
        <f>SUM(I23:I25)</f>
        <v>0</v>
      </c>
      <c r="J22" s="161"/>
      <c r="K22" s="161">
        <f>SUM(K23:K25)</f>
        <v>0</v>
      </c>
      <c r="L22" s="161"/>
      <c r="M22" s="161">
        <f>SUM(M23:M25)</f>
        <v>0</v>
      </c>
      <c r="N22" s="161"/>
      <c r="O22" s="161">
        <f>SUM(O23:O25)</f>
        <v>0.26</v>
      </c>
      <c r="P22" s="161"/>
      <c r="Q22" s="161">
        <f>SUM(Q23:Q25)</f>
        <v>0</v>
      </c>
      <c r="R22" s="161"/>
      <c r="S22" s="161"/>
      <c r="T22" s="161"/>
      <c r="U22" s="161"/>
      <c r="V22" s="161">
        <f>SUM(V23:V25)</f>
        <v>6.68</v>
      </c>
      <c r="W22" s="161"/>
      <c r="X22" s="161"/>
      <c r="AG22" t="s">
        <v>129</v>
      </c>
    </row>
    <row r="23" spans="1:60" outlineLevel="1" x14ac:dyDescent="0.2">
      <c r="A23" s="168">
        <v>7</v>
      </c>
      <c r="B23" s="169" t="s">
        <v>154</v>
      </c>
      <c r="C23" s="182" t="s">
        <v>155</v>
      </c>
      <c r="D23" s="170" t="s">
        <v>132</v>
      </c>
      <c r="E23" s="171">
        <v>21.5</v>
      </c>
      <c r="F23" s="172"/>
      <c r="G23" s="173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8.9200000000000008E-3</v>
      </c>
      <c r="O23" s="157">
        <f>ROUND(E23*N23,2)</f>
        <v>0.19</v>
      </c>
      <c r="P23" s="157">
        <v>0</v>
      </c>
      <c r="Q23" s="157">
        <f>ROUND(E23*P23,2)</f>
        <v>0</v>
      </c>
      <c r="R23" s="157"/>
      <c r="S23" s="157" t="s">
        <v>133</v>
      </c>
      <c r="T23" s="157" t="s">
        <v>134</v>
      </c>
      <c r="U23" s="157">
        <v>0.25800000000000001</v>
      </c>
      <c r="V23" s="157">
        <f>ROUND(E23*U23,2)</f>
        <v>5.55</v>
      </c>
      <c r="W23" s="157"/>
      <c r="X23" s="157" t="s">
        <v>135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136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3" t="s">
        <v>156</v>
      </c>
      <c r="D24" s="159"/>
      <c r="E24" s="160">
        <v>21.5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4">
        <v>8</v>
      </c>
      <c r="B25" s="175" t="s">
        <v>157</v>
      </c>
      <c r="C25" s="184" t="s">
        <v>300</v>
      </c>
      <c r="D25" s="176" t="s">
        <v>132</v>
      </c>
      <c r="E25" s="177">
        <v>4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1.7850000000000001E-2</v>
      </c>
      <c r="O25" s="157">
        <f>ROUND(E25*N25,2)</f>
        <v>7.0000000000000007E-2</v>
      </c>
      <c r="P25" s="157">
        <v>0</v>
      </c>
      <c r="Q25" s="157">
        <f>ROUND(E25*P25,2)</f>
        <v>0</v>
      </c>
      <c r="R25" s="157"/>
      <c r="S25" s="157" t="s">
        <v>133</v>
      </c>
      <c r="T25" s="157" t="s">
        <v>134</v>
      </c>
      <c r="U25" s="157">
        <v>0.28199999999999997</v>
      </c>
      <c r="V25" s="157">
        <f>ROUND(E25*U25,2)</f>
        <v>1.1299999999999999</v>
      </c>
      <c r="W25" s="157"/>
      <c r="X25" s="157" t="s">
        <v>135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136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2" t="s">
        <v>128</v>
      </c>
      <c r="B26" s="163" t="s">
        <v>64</v>
      </c>
      <c r="C26" s="181" t="s">
        <v>65</v>
      </c>
      <c r="D26" s="164"/>
      <c r="E26" s="165"/>
      <c r="F26" s="166"/>
      <c r="G26" s="167">
        <f>SUMIF(AG27:AG31,"&lt;&gt;NOR",G27:G31)</f>
        <v>0</v>
      </c>
      <c r="H26" s="161"/>
      <c r="I26" s="161">
        <f>SUM(I27:I31)</f>
        <v>0</v>
      </c>
      <c r="J26" s="161"/>
      <c r="K26" s="161">
        <f>SUM(K27:K31)</f>
        <v>0</v>
      </c>
      <c r="L26" s="161"/>
      <c r="M26" s="161">
        <f>SUM(M27:M31)</f>
        <v>0</v>
      </c>
      <c r="N26" s="161"/>
      <c r="O26" s="161">
        <f>SUM(O27:O31)</f>
        <v>0.62000000000000011</v>
      </c>
      <c r="P26" s="161"/>
      <c r="Q26" s="161">
        <f>SUM(Q27:Q31)</f>
        <v>0</v>
      </c>
      <c r="R26" s="161"/>
      <c r="S26" s="161"/>
      <c r="T26" s="161"/>
      <c r="U26" s="161"/>
      <c r="V26" s="161">
        <f>SUM(V27:V31)</f>
        <v>12.64</v>
      </c>
      <c r="W26" s="161"/>
      <c r="X26" s="161"/>
      <c r="AG26" t="s">
        <v>129</v>
      </c>
    </row>
    <row r="27" spans="1:60" ht="22.5" outlineLevel="1" x14ac:dyDescent="0.2">
      <c r="A27" s="174">
        <v>9</v>
      </c>
      <c r="B27" s="175" t="s">
        <v>158</v>
      </c>
      <c r="C27" s="184" t="s">
        <v>159</v>
      </c>
      <c r="D27" s="176" t="s">
        <v>160</v>
      </c>
      <c r="E27" s="177">
        <v>1</v>
      </c>
      <c r="F27" s="178"/>
      <c r="G27" s="179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0.49075000000000002</v>
      </c>
      <c r="O27" s="157">
        <f>ROUND(E27*N27,2)</f>
        <v>0.49</v>
      </c>
      <c r="P27" s="157">
        <v>0</v>
      </c>
      <c r="Q27" s="157">
        <f>ROUND(E27*P27,2)</f>
        <v>0</v>
      </c>
      <c r="R27" s="157"/>
      <c r="S27" s="157" t="s">
        <v>133</v>
      </c>
      <c r="T27" s="157" t="s">
        <v>134</v>
      </c>
      <c r="U27" s="157">
        <v>8.82</v>
      </c>
      <c r="V27" s="157">
        <f>ROUND(E27*U27,2)</f>
        <v>8.82</v>
      </c>
      <c r="W27" s="157"/>
      <c r="X27" s="157" t="s">
        <v>135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136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4">
        <v>10</v>
      </c>
      <c r="B28" s="175" t="s">
        <v>161</v>
      </c>
      <c r="C28" s="184" t="s">
        <v>162</v>
      </c>
      <c r="D28" s="176" t="s">
        <v>160</v>
      </c>
      <c r="E28" s="177">
        <v>1</v>
      </c>
      <c r="F28" s="178"/>
      <c r="G28" s="179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15</v>
      </c>
      <c r="M28" s="157">
        <f>G28*(1+L28/100)</f>
        <v>0</v>
      </c>
      <c r="N28" s="157">
        <v>4.2999999999999999E-4</v>
      </c>
      <c r="O28" s="157">
        <f>ROUND(E28*N28,2)</f>
        <v>0</v>
      </c>
      <c r="P28" s="157">
        <v>0</v>
      </c>
      <c r="Q28" s="157">
        <f>ROUND(E28*P28,2)</f>
        <v>0</v>
      </c>
      <c r="R28" s="157"/>
      <c r="S28" s="157" t="s">
        <v>133</v>
      </c>
      <c r="T28" s="157" t="s">
        <v>134</v>
      </c>
      <c r="U28" s="157">
        <v>3.82</v>
      </c>
      <c r="V28" s="157">
        <f>ROUND(E28*U28,2)</f>
        <v>3.82</v>
      </c>
      <c r="W28" s="157"/>
      <c r="X28" s="157" t="s">
        <v>135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4">
        <v>11</v>
      </c>
      <c r="B29" s="175" t="s">
        <v>163</v>
      </c>
      <c r="C29" s="184" t="s">
        <v>164</v>
      </c>
      <c r="D29" s="176" t="s">
        <v>160</v>
      </c>
      <c r="E29" s="177">
        <v>1</v>
      </c>
      <c r="F29" s="178"/>
      <c r="G29" s="179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4.5999999999999999E-2</v>
      </c>
      <c r="O29" s="157">
        <f>ROUND(E29*N29,2)</f>
        <v>0.05</v>
      </c>
      <c r="P29" s="157">
        <v>0</v>
      </c>
      <c r="Q29" s="157">
        <f>ROUND(E29*P29,2)</f>
        <v>0</v>
      </c>
      <c r="R29" s="157"/>
      <c r="S29" s="157" t="s">
        <v>165</v>
      </c>
      <c r="T29" s="157" t="s">
        <v>166</v>
      </c>
      <c r="U29" s="157">
        <v>0</v>
      </c>
      <c r="V29" s="157">
        <f>ROUND(E29*U29,2)</f>
        <v>0</v>
      </c>
      <c r="W29" s="157"/>
      <c r="X29" s="157" t="s">
        <v>167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168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4">
        <v>12</v>
      </c>
      <c r="B30" s="175" t="s">
        <v>169</v>
      </c>
      <c r="C30" s="184" t="s">
        <v>170</v>
      </c>
      <c r="D30" s="176" t="s">
        <v>160</v>
      </c>
      <c r="E30" s="177">
        <v>1</v>
      </c>
      <c r="F30" s="178"/>
      <c r="G30" s="179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1.474E-2</v>
      </c>
      <c r="O30" s="157">
        <f>ROUND(E30*N30,2)</f>
        <v>0.01</v>
      </c>
      <c r="P30" s="157">
        <v>0</v>
      </c>
      <c r="Q30" s="157">
        <f>ROUND(E30*P30,2)</f>
        <v>0</v>
      </c>
      <c r="R30" s="157" t="s">
        <v>171</v>
      </c>
      <c r="S30" s="157" t="s">
        <v>133</v>
      </c>
      <c r="T30" s="157" t="s">
        <v>134</v>
      </c>
      <c r="U30" s="157">
        <v>0</v>
      </c>
      <c r="V30" s="157">
        <f>ROUND(E30*U30,2)</f>
        <v>0</v>
      </c>
      <c r="W30" s="157"/>
      <c r="X30" s="157" t="s">
        <v>167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168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13</v>
      </c>
      <c r="B31" s="175" t="s">
        <v>172</v>
      </c>
      <c r="C31" s="184" t="s">
        <v>173</v>
      </c>
      <c r="D31" s="176" t="s">
        <v>160</v>
      </c>
      <c r="E31" s="177">
        <v>1</v>
      </c>
      <c r="F31" s="178"/>
      <c r="G31" s="179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15</v>
      </c>
      <c r="M31" s="157">
        <f>G31*(1+L31/100)</f>
        <v>0</v>
      </c>
      <c r="N31" s="157">
        <v>7.0999999999999994E-2</v>
      </c>
      <c r="O31" s="157">
        <f>ROUND(E31*N31,2)</f>
        <v>7.0000000000000007E-2</v>
      </c>
      <c r="P31" s="157">
        <v>0</v>
      </c>
      <c r="Q31" s="157">
        <f>ROUND(E31*P31,2)</f>
        <v>0</v>
      </c>
      <c r="R31" s="157" t="s">
        <v>171</v>
      </c>
      <c r="S31" s="157" t="s">
        <v>133</v>
      </c>
      <c r="T31" s="157" t="s">
        <v>134</v>
      </c>
      <c r="U31" s="157">
        <v>0</v>
      </c>
      <c r="V31" s="157">
        <f>ROUND(E31*U31,2)</f>
        <v>0</v>
      </c>
      <c r="W31" s="157"/>
      <c r="X31" s="157" t="s">
        <v>167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168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2" t="s">
        <v>128</v>
      </c>
      <c r="B32" s="163" t="s">
        <v>66</v>
      </c>
      <c r="C32" s="181" t="s">
        <v>67</v>
      </c>
      <c r="D32" s="164"/>
      <c r="E32" s="165"/>
      <c r="F32" s="166"/>
      <c r="G32" s="167">
        <f>SUMIF(AG33:AG33,"&lt;&gt;NOR",G33:G33)</f>
        <v>0</v>
      </c>
      <c r="H32" s="161"/>
      <c r="I32" s="161">
        <f>SUM(I33:I33)</f>
        <v>0</v>
      </c>
      <c r="J32" s="161"/>
      <c r="K32" s="161">
        <f>SUM(K33:K33)</f>
        <v>0</v>
      </c>
      <c r="L32" s="161"/>
      <c r="M32" s="161">
        <f>SUM(M33:M33)</f>
        <v>0</v>
      </c>
      <c r="N32" s="161"/>
      <c r="O32" s="161">
        <f>SUM(O33:O33)</f>
        <v>0.03</v>
      </c>
      <c r="P32" s="161"/>
      <c r="Q32" s="161">
        <f>SUM(Q33:Q33)</f>
        <v>0</v>
      </c>
      <c r="R32" s="161"/>
      <c r="S32" s="161"/>
      <c r="T32" s="161"/>
      <c r="U32" s="161"/>
      <c r="V32" s="161">
        <f>SUM(V33:V33)</f>
        <v>4.58</v>
      </c>
      <c r="W32" s="161"/>
      <c r="X32" s="161"/>
      <c r="AG32" t="s">
        <v>129</v>
      </c>
    </row>
    <row r="33" spans="1:60" outlineLevel="1" x14ac:dyDescent="0.2">
      <c r="A33" s="174">
        <v>14</v>
      </c>
      <c r="B33" s="175" t="s">
        <v>174</v>
      </c>
      <c r="C33" s="184" t="s">
        <v>175</v>
      </c>
      <c r="D33" s="176" t="s">
        <v>132</v>
      </c>
      <c r="E33" s="177">
        <v>25.9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1.2099999999999999E-3</v>
      </c>
      <c r="O33" s="157">
        <f>ROUND(E33*N33,2)</f>
        <v>0.03</v>
      </c>
      <c r="P33" s="157">
        <v>0</v>
      </c>
      <c r="Q33" s="157">
        <f>ROUND(E33*P33,2)</f>
        <v>0</v>
      </c>
      <c r="R33" s="157"/>
      <c r="S33" s="157" t="s">
        <v>133</v>
      </c>
      <c r="T33" s="157" t="s">
        <v>134</v>
      </c>
      <c r="U33" s="157">
        <v>0.17699999999999999</v>
      </c>
      <c r="V33" s="157">
        <f>ROUND(E33*U33,2)</f>
        <v>4.58</v>
      </c>
      <c r="W33" s="157"/>
      <c r="X33" s="157" t="s">
        <v>135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136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5.5" x14ac:dyDescent="0.2">
      <c r="A34" s="162" t="s">
        <v>128</v>
      </c>
      <c r="B34" s="163" t="s">
        <v>68</v>
      </c>
      <c r="C34" s="181" t="s">
        <v>69</v>
      </c>
      <c r="D34" s="164"/>
      <c r="E34" s="165"/>
      <c r="F34" s="166"/>
      <c r="G34" s="167">
        <f>SUMIF(AG35:AG35,"&lt;&gt;NOR",G35:G35)</f>
        <v>0</v>
      </c>
      <c r="H34" s="161"/>
      <c r="I34" s="161">
        <f>SUM(I35:I35)</f>
        <v>0</v>
      </c>
      <c r="J34" s="161"/>
      <c r="K34" s="161">
        <f>SUM(K35:K35)</f>
        <v>0</v>
      </c>
      <c r="L34" s="161"/>
      <c r="M34" s="161">
        <f>SUM(M35:M35)</f>
        <v>0</v>
      </c>
      <c r="N34" s="161"/>
      <c r="O34" s="161">
        <f>SUM(O35:O35)</f>
        <v>0</v>
      </c>
      <c r="P34" s="161"/>
      <c r="Q34" s="161">
        <f>SUM(Q35:Q35)</f>
        <v>0</v>
      </c>
      <c r="R34" s="161"/>
      <c r="S34" s="161"/>
      <c r="T34" s="161"/>
      <c r="U34" s="161"/>
      <c r="V34" s="161">
        <f>SUM(V35:V35)</f>
        <v>7.98</v>
      </c>
      <c r="W34" s="161"/>
      <c r="X34" s="161"/>
      <c r="AG34" t="s">
        <v>129</v>
      </c>
    </row>
    <row r="35" spans="1:60" outlineLevel="1" x14ac:dyDescent="0.2">
      <c r="A35" s="174">
        <v>15</v>
      </c>
      <c r="B35" s="175" t="s">
        <v>176</v>
      </c>
      <c r="C35" s="184" t="s">
        <v>177</v>
      </c>
      <c r="D35" s="176" t="s">
        <v>132</v>
      </c>
      <c r="E35" s="177">
        <v>25.9</v>
      </c>
      <c r="F35" s="178"/>
      <c r="G35" s="179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4.0000000000000003E-5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133</v>
      </c>
      <c r="T35" s="157" t="s">
        <v>134</v>
      </c>
      <c r="U35" s="157">
        <v>0.308</v>
      </c>
      <c r="V35" s="157">
        <f>ROUND(E35*U35,2)</f>
        <v>7.98</v>
      </c>
      <c r="W35" s="157"/>
      <c r="X35" s="157" t="s">
        <v>135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136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62" t="s">
        <v>128</v>
      </c>
      <c r="B36" s="163" t="s">
        <v>70</v>
      </c>
      <c r="C36" s="181" t="s">
        <v>71</v>
      </c>
      <c r="D36" s="164"/>
      <c r="E36" s="165"/>
      <c r="F36" s="166"/>
      <c r="G36" s="167">
        <f>SUMIF(AG37:AG46,"&lt;&gt;NOR",G37:G46)</f>
        <v>0</v>
      </c>
      <c r="H36" s="161"/>
      <c r="I36" s="161">
        <f>SUM(I37:I46)</f>
        <v>0</v>
      </c>
      <c r="J36" s="161"/>
      <c r="K36" s="161">
        <f>SUM(K37:K46)</f>
        <v>0</v>
      </c>
      <c r="L36" s="161"/>
      <c r="M36" s="161">
        <f>SUM(M37:M46)</f>
        <v>0</v>
      </c>
      <c r="N36" s="161"/>
      <c r="O36" s="161">
        <f>SUM(O37:O46)</f>
        <v>0</v>
      </c>
      <c r="P36" s="161"/>
      <c r="Q36" s="161">
        <f>SUM(Q37:Q46)</f>
        <v>1.41</v>
      </c>
      <c r="R36" s="161"/>
      <c r="S36" s="161"/>
      <c r="T36" s="161"/>
      <c r="U36" s="161"/>
      <c r="V36" s="161">
        <f>SUM(V37:V46)</f>
        <v>13.94</v>
      </c>
      <c r="W36" s="161"/>
      <c r="X36" s="161"/>
      <c r="AG36" t="s">
        <v>129</v>
      </c>
    </row>
    <row r="37" spans="1:60" ht="22.5" outlineLevel="1" x14ac:dyDescent="0.2">
      <c r="A37" s="168">
        <v>16</v>
      </c>
      <c r="B37" s="169" t="s">
        <v>178</v>
      </c>
      <c r="C37" s="182" t="s">
        <v>299</v>
      </c>
      <c r="D37" s="170" t="s">
        <v>132</v>
      </c>
      <c r="E37" s="171">
        <v>3.5720000000000001</v>
      </c>
      <c r="F37" s="172"/>
      <c r="G37" s="173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6.7000000000000002E-4</v>
      </c>
      <c r="O37" s="157">
        <f>ROUND(E37*N37,2)</f>
        <v>0</v>
      </c>
      <c r="P37" s="157">
        <v>0.16800000000000001</v>
      </c>
      <c r="Q37" s="157">
        <f>ROUND(E37*P37,2)</f>
        <v>0.6</v>
      </c>
      <c r="R37" s="157"/>
      <c r="S37" s="157" t="s">
        <v>133</v>
      </c>
      <c r="T37" s="157" t="s">
        <v>166</v>
      </c>
      <c r="U37" s="157">
        <v>0.49399999999999999</v>
      </c>
      <c r="V37" s="157">
        <f>ROUND(E37*U37,2)</f>
        <v>1.76</v>
      </c>
      <c r="W37" s="157"/>
      <c r="X37" s="157" t="s">
        <v>135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136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3" t="s">
        <v>179</v>
      </c>
      <c r="D38" s="159"/>
      <c r="E38" s="160">
        <v>3.5720000000000001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68">
        <v>17</v>
      </c>
      <c r="B39" s="169" t="s">
        <v>180</v>
      </c>
      <c r="C39" s="182" t="s">
        <v>298</v>
      </c>
      <c r="D39" s="170" t="s">
        <v>132</v>
      </c>
      <c r="E39" s="171">
        <v>0.74750000000000005</v>
      </c>
      <c r="F39" s="172"/>
      <c r="G39" s="173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6.7000000000000002E-4</v>
      </c>
      <c r="O39" s="157">
        <f>ROUND(E39*N39,2)</f>
        <v>0</v>
      </c>
      <c r="P39" s="157">
        <v>0.32400000000000001</v>
      </c>
      <c r="Q39" s="157">
        <f>ROUND(E39*P39,2)</f>
        <v>0.24</v>
      </c>
      <c r="R39" s="157"/>
      <c r="S39" s="157" t="s">
        <v>133</v>
      </c>
      <c r="T39" s="157" t="s">
        <v>166</v>
      </c>
      <c r="U39" s="157">
        <v>0.71099999999999997</v>
      </c>
      <c r="V39" s="157">
        <f>ROUND(E39*U39,2)</f>
        <v>0.53</v>
      </c>
      <c r="W39" s="157"/>
      <c r="X39" s="157" t="s">
        <v>135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136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3" t="s">
        <v>181</v>
      </c>
      <c r="D40" s="159"/>
      <c r="E40" s="160">
        <v>0.74750000000000005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8">
        <v>18</v>
      </c>
      <c r="B41" s="169" t="s">
        <v>182</v>
      </c>
      <c r="C41" s="182" t="s">
        <v>183</v>
      </c>
      <c r="D41" s="170" t="s">
        <v>132</v>
      </c>
      <c r="E41" s="171">
        <v>25.9</v>
      </c>
      <c r="F41" s="172"/>
      <c r="G41" s="173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15</v>
      </c>
      <c r="M41" s="157">
        <f>G41*(1+L41/100)</f>
        <v>0</v>
      </c>
      <c r="N41" s="157">
        <v>0</v>
      </c>
      <c r="O41" s="157">
        <f>ROUND(E41*N41,2)</f>
        <v>0</v>
      </c>
      <c r="P41" s="157">
        <v>1.26E-2</v>
      </c>
      <c r="Q41" s="157">
        <f>ROUND(E41*P41,2)</f>
        <v>0.33</v>
      </c>
      <c r="R41" s="157"/>
      <c r="S41" s="157" t="s">
        <v>133</v>
      </c>
      <c r="T41" s="157" t="s">
        <v>134</v>
      </c>
      <c r="U41" s="157">
        <v>0.33</v>
      </c>
      <c r="V41" s="157">
        <f>ROUND(E41*U41,2)</f>
        <v>8.5500000000000007</v>
      </c>
      <c r="W41" s="157"/>
      <c r="X41" s="157" t="s">
        <v>135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136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3" t="s">
        <v>184</v>
      </c>
      <c r="D42" s="159"/>
      <c r="E42" s="160">
        <v>25.9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4">
        <v>19</v>
      </c>
      <c r="B43" s="175" t="s">
        <v>185</v>
      </c>
      <c r="C43" s="184" t="s">
        <v>186</v>
      </c>
      <c r="D43" s="176" t="s">
        <v>160</v>
      </c>
      <c r="E43" s="177">
        <v>2</v>
      </c>
      <c r="F43" s="178"/>
      <c r="G43" s="179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15</v>
      </c>
      <c r="M43" s="157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7"/>
      <c r="S43" s="157" t="s">
        <v>133</v>
      </c>
      <c r="T43" s="157" t="s">
        <v>134</v>
      </c>
      <c r="U43" s="157">
        <v>0.05</v>
      </c>
      <c r="V43" s="157">
        <f>ROUND(E43*U43,2)</f>
        <v>0.1</v>
      </c>
      <c r="W43" s="157"/>
      <c r="X43" s="157" t="s">
        <v>135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136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4">
        <v>20</v>
      </c>
      <c r="B44" s="175" t="s">
        <v>187</v>
      </c>
      <c r="C44" s="184" t="s">
        <v>188</v>
      </c>
      <c r="D44" s="176" t="s">
        <v>132</v>
      </c>
      <c r="E44" s="177">
        <v>3.2</v>
      </c>
      <c r="F44" s="178"/>
      <c r="G44" s="179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15</v>
      </c>
      <c r="M44" s="157">
        <f>G44*(1+L44/100)</f>
        <v>0</v>
      </c>
      <c r="N44" s="157">
        <v>1.17E-3</v>
      </c>
      <c r="O44" s="157">
        <f>ROUND(E44*N44,2)</f>
        <v>0</v>
      </c>
      <c r="P44" s="157">
        <v>7.5999999999999998E-2</v>
      </c>
      <c r="Q44" s="157">
        <f>ROUND(E44*P44,2)</f>
        <v>0.24</v>
      </c>
      <c r="R44" s="157"/>
      <c r="S44" s="157" t="s">
        <v>133</v>
      </c>
      <c r="T44" s="157" t="s">
        <v>134</v>
      </c>
      <c r="U44" s="157">
        <v>0.93899999999999995</v>
      </c>
      <c r="V44" s="157">
        <f>ROUND(E44*U44,2)</f>
        <v>3</v>
      </c>
      <c r="W44" s="157"/>
      <c r="X44" s="157" t="s">
        <v>135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136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4">
        <v>21</v>
      </c>
      <c r="B45" s="175" t="s">
        <v>189</v>
      </c>
      <c r="C45" s="184" t="s">
        <v>190</v>
      </c>
      <c r="D45" s="176" t="s">
        <v>191</v>
      </c>
      <c r="E45" s="177">
        <v>1</v>
      </c>
      <c r="F45" s="178"/>
      <c r="G45" s="179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15</v>
      </c>
      <c r="M45" s="157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7"/>
      <c r="S45" s="157" t="s">
        <v>165</v>
      </c>
      <c r="T45" s="157" t="s">
        <v>166</v>
      </c>
      <c r="U45" s="157">
        <v>0</v>
      </c>
      <c r="V45" s="157">
        <f>ROUND(E45*U45,2)</f>
        <v>0</v>
      </c>
      <c r="W45" s="157"/>
      <c r="X45" s="157" t="s">
        <v>135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136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4">
        <v>22</v>
      </c>
      <c r="B46" s="175" t="s">
        <v>192</v>
      </c>
      <c r="C46" s="184" t="s">
        <v>193</v>
      </c>
      <c r="D46" s="176" t="s">
        <v>191</v>
      </c>
      <c r="E46" s="177">
        <v>1</v>
      </c>
      <c r="F46" s="178"/>
      <c r="G46" s="179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15</v>
      </c>
      <c r="M46" s="157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7"/>
      <c r="S46" s="157" t="s">
        <v>165</v>
      </c>
      <c r="T46" s="157" t="s">
        <v>166</v>
      </c>
      <c r="U46" s="157">
        <v>0</v>
      </c>
      <c r="V46" s="157">
        <f>ROUND(E46*U46,2)</f>
        <v>0</v>
      </c>
      <c r="W46" s="157"/>
      <c r="X46" s="157" t="s">
        <v>135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136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2" t="s">
        <v>128</v>
      </c>
      <c r="B47" s="163" t="s">
        <v>72</v>
      </c>
      <c r="C47" s="181" t="s">
        <v>73</v>
      </c>
      <c r="D47" s="164"/>
      <c r="E47" s="165"/>
      <c r="F47" s="166"/>
      <c r="G47" s="167">
        <f>SUMIF(AG48:AG48,"&lt;&gt;NOR",G48:G48)</f>
        <v>0</v>
      </c>
      <c r="H47" s="161"/>
      <c r="I47" s="161">
        <f>SUM(I48:I48)</f>
        <v>0</v>
      </c>
      <c r="J47" s="161"/>
      <c r="K47" s="161">
        <f>SUM(K48:K48)</f>
        <v>0</v>
      </c>
      <c r="L47" s="161"/>
      <c r="M47" s="161">
        <f>SUM(M48:M48)</f>
        <v>0</v>
      </c>
      <c r="N47" s="161"/>
      <c r="O47" s="161">
        <f>SUM(O48:O48)</f>
        <v>0</v>
      </c>
      <c r="P47" s="161"/>
      <c r="Q47" s="161">
        <f>SUM(Q48:Q48)</f>
        <v>0</v>
      </c>
      <c r="R47" s="161"/>
      <c r="S47" s="161"/>
      <c r="T47" s="161"/>
      <c r="U47" s="161"/>
      <c r="V47" s="161">
        <f>SUM(V48:V48)</f>
        <v>5.26</v>
      </c>
      <c r="W47" s="161"/>
      <c r="X47" s="161"/>
      <c r="AG47" t="s">
        <v>129</v>
      </c>
    </row>
    <row r="48" spans="1:60" outlineLevel="1" x14ac:dyDescent="0.2">
      <c r="A48" s="174">
        <v>23</v>
      </c>
      <c r="B48" s="175" t="s">
        <v>194</v>
      </c>
      <c r="C48" s="184" t="s">
        <v>195</v>
      </c>
      <c r="D48" s="176" t="s">
        <v>196</v>
      </c>
      <c r="E48" s="177">
        <v>2.0422899999999999</v>
      </c>
      <c r="F48" s="178"/>
      <c r="G48" s="179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15</v>
      </c>
      <c r="M48" s="157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7"/>
      <c r="S48" s="157" t="s">
        <v>133</v>
      </c>
      <c r="T48" s="157" t="s">
        <v>134</v>
      </c>
      <c r="U48" s="157">
        <v>2.577</v>
      </c>
      <c r="V48" s="157">
        <f>ROUND(E48*U48,2)</f>
        <v>5.26</v>
      </c>
      <c r="W48" s="157"/>
      <c r="X48" s="157" t="s">
        <v>197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198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2" t="s">
        <v>128</v>
      </c>
      <c r="B49" s="163" t="s">
        <v>74</v>
      </c>
      <c r="C49" s="181" t="s">
        <v>75</v>
      </c>
      <c r="D49" s="164"/>
      <c r="E49" s="165"/>
      <c r="F49" s="166"/>
      <c r="G49" s="167">
        <f>SUMIF(AG50:AG51,"&lt;&gt;NOR",G50:G51)</f>
        <v>0</v>
      </c>
      <c r="H49" s="161"/>
      <c r="I49" s="161">
        <f>SUM(I50:I51)</f>
        <v>0</v>
      </c>
      <c r="J49" s="161"/>
      <c r="K49" s="161">
        <f>SUM(K50:K51)</f>
        <v>0</v>
      </c>
      <c r="L49" s="161"/>
      <c r="M49" s="161">
        <f>SUM(M50:M51)</f>
        <v>0</v>
      </c>
      <c r="N49" s="161"/>
      <c r="O49" s="161">
        <f>SUM(O50:O51)</f>
        <v>0.04</v>
      </c>
      <c r="P49" s="161"/>
      <c r="Q49" s="161">
        <f>SUM(Q50:Q51)</f>
        <v>0</v>
      </c>
      <c r="R49" s="161"/>
      <c r="S49" s="161"/>
      <c r="T49" s="161"/>
      <c r="U49" s="161"/>
      <c r="V49" s="161">
        <f>SUM(V50:V51)</f>
        <v>4.7</v>
      </c>
      <c r="W49" s="161"/>
      <c r="X49" s="161"/>
      <c r="AG49" t="s">
        <v>129</v>
      </c>
    </row>
    <row r="50" spans="1:60" ht="22.5" outlineLevel="1" x14ac:dyDescent="0.2">
      <c r="A50" s="168">
        <v>24</v>
      </c>
      <c r="B50" s="169" t="s">
        <v>199</v>
      </c>
      <c r="C50" s="182" t="s">
        <v>200</v>
      </c>
      <c r="D50" s="170" t="s">
        <v>132</v>
      </c>
      <c r="E50" s="171">
        <v>12.196</v>
      </c>
      <c r="F50" s="172"/>
      <c r="G50" s="173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15</v>
      </c>
      <c r="M50" s="157">
        <f>G50*(1+L50/100)</f>
        <v>0</v>
      </c>
      <c r="N50" s="157">
        <v>3.3999999999999998E-3</v>
      </c>
      <c r="O50" s="157">
        <f>ROUND(E50*N50,2)</f>
        <v>0.04</v>
      </c>
      <c r="P50" s="157">
        <v>0</v>
      </c>
      <c r="Q50" s="157">
        <f>ROUND(E50*P50,2)</f>
        <v>0</v>
      </c>
      <c r="R50" s="157"/>
      <c r="S50" s="157" t="s">
        <v>133</v>
      </c>
      <c r="T50" s="157" t="s">
        <v>134</v>
      </c>
      <c r="U50" s="157">
        <v>0.38500000000000001</v>
      </c>
      <c r="V50" s="157">
        <f>ROUND(E50*U50,2)</f>
        <v>4.7</v>
      </c>
      <c r="W50" s="157"/>
      <c r="X50" s="157" t="s">
        <v>135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136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3" t="s">
        <v>201</v>
      </c>
      <c r="D51" s="159"/>
      <c r="E51" s="160">
        <v>12.196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2" t="s">
        <v>128</v>
      </c>
      <c r="B52" s="163" t="s">
        <v>76</v>
      </c>
      <c r="C52" s="181" t="s">
        <v>77</v>
      </c>
      <c r="D52" s="164"/>
      <c r="E52" s="165"/>
      <c r="F52" s="166"/>
      <c r="G52" s="167">
        <f>SUMIF(AG53:AG65,"&lt;&gt;NOR",G53:G65)</f>
        <v>0</v>
      </c>
      <c r="H52" s="161"/>
      <c r="I52" s="161">
        <f>SUM(I53:I65)</f>
        <v>0</v>
      </c>
      <c r="J52" s="161"/>
      <c r="K52" s="161">
        <f>SUM(K53:K65)</f>
        <v>0</v>
      </c>
      <c r="L52" s="161"/>
      <c r="M52" s="161">
        <f>SUM(M53:M65)</f>
        <v>0</v>
      </c>
      <c r="N52" s="161"/>
      <c r="O52" s="161">
        <f>SUM(O53:O65)</f>
        <v>0.03</v>
      </c>
      <c r="P52" s="161"/>
      <c r="Q52" s="161">
        <f>SUM(Q53:Q65)</f>
        <v>0</v>
      </c>
      <c r="R52" s="161"/>
      <c r="S52" s="161"/>
      <c r="T52" s="161"/>
      <c r="U52" s="161"/>
      <c r="V52" s="161">
        <f>SUM(V53:V65)</f>
        <v>4.97</v>
      </c>
      <c r="W52" s="161"/>
      <c r="X52" s="161"/>
      <c r="AG52" t="s">
        <v>129</v>
      </c>
    </row>
    <row r="53" spans="1:60" outlineLevel="1" x14ac:dyDescent="0.2">
      <c r="A53" s="174">
        <v>25</v>
      </c>
      <c r="B53" s="175" t="s">
        <v>202</v>
      </c>
      <c r="C53" s="184" t="s">
        <v>203</v>
      </c>
      <c r="D53" s="176" t="s">
        <v>160</v>
      </c>
      <c r="E53" s="177">
        <v>1</v>
      </c>
      <c r="F53" s="178"/>
      <c r="G53" s="179">
        <f t="shared" ref="G53:G59" si="0">ROUND(E53*F53,2)</f>
        <v>0</v>
      </c>
      <c r="H53" s="158"/>
      <c r="I53" s="157">
        <f t="shared" ref="I53:I59" si="1">ROUND(E53*H53,2)</f>
        <v>0</v>
      </c>
      <c r="J53" s="158"/>
      <c r="K53" s="157">
        <f t="shared" ref="K53:K59" si="2">ROUND(E53*J53,2)</f>
        <v>0</v>
      </c>
      <c r="L53" s="157">
        <v>15</v>
      </c>
      <c r="M53" s="157">
        <f t="shared" ref="M53:M59" si="3">G53*(1+L53/100)</f>
        <v>0</v>
      </c>
      <c r="N53" s="157">
        <v>1.018E-2</v>
      </c>
      <c r="O53" s="157">
        <f t="shared" ref="O53:O59" si="4">ROUND(E53*N53,2)</f>
        <v>0.01</v>
      </c>
      <c r="P53" s="157">
        <v>0</v>
      </c>
      <c r="Q53" s="157">
        <f t="shared" ref="Q53:Q59" si="5">ROUND(E53*P53,2)</f>
        <v>0</v>
      </c>
      <c r="R53" s="157"/>
      <c r="S53" s="157" t="s">
        <v>133</v>
      </c>
      <c r="T53" s="157" t="s">
        <v>166</v>
      </c>
      <c r="U53" s="157">
        <v>1.29</v>
      </c>
      <c r="V53" s="157">
        <f t="shared" ref="V53:V59" si="6">ROUND(E53*U53,2)</f>
        <v>1.29</v>
      </c>
      <c r="W53" s="157"/>
      <c r="X53" s="157" t="s">
        <v>135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136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4">
        <v>26</v>
      </c>
      <c r="B54" s="175" t="s">
        <v>204</v>
      </c>
      <c r="C54" s="184" t="s">
        <v>205</v>
      </c>
      <c r="D54" s="176" t="s">
        <v>206</v>
      </c>
      <c r="E54" s="177">
        <v>1</v>
      </c>
      <c r="F54" s="178"/>
      <c r="G54" s="179">
        <f t="shared" si="0"/>
        <v>0</v>
      </c>
      <c r="H54" s="158"/>
      <c r="I54" s="157">
        <f t="shared" si="1"/>
        <v>0</v>
      </c>
      <c r="J54" s="158"/>
      <c r="K54" s="157">
        <f t="shared" si="2"/>
        <v>0</v>
      </c>
      <c r="L54" s="157">
        <v>15</v>
      </c>
      <c r="M54" s="157">
        <f t="shared" si="3"/>
        <v>0</v>
      </c>
      <c r="N54" s="157">
        <v>1.421E-2</v>
      </c>
      <c r="O54" s="157">
        <f t="shared" si="4"/>
        <v>0.01</v>
      </c>
      <c r="P54" s="157">
        <v>0</v>
      </c>
      <c r="Q54" s="157">
        <f t="shared" si="5"/>
        <v>0</v>
      </c>
      <c r="R54" s="157"/>
      <c r="S54" s="157" t="s">
        <v>133</v>
      </c>
      <c r="T54" s="157" t="s">
        <v>166</v>
      </c>
      <c r="U54" s="157">
        <v>1.1890000000000001</v>
      </c>
      <c r="V54" s="157">
        <f t="shared" si="6"/>
        <v>1.19</v>
      </c>
      <c r="W54" s="157"/>
      <c r="X54" s="157" t="s">
        <v>135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136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4">
        <v>27</v>
      </c>
      <c r="B55" s="175" t="s">
        <v>207</v>
      </c>
      <c r="C55" s="184" t="s">
        <v>208</v>
      </c>
      <c r="D55" s="176" t="s">
        <v>160</v>
      </c>
      <c r="E55" s="177">
        <v>1</v>
      </c>
      <c r="F55" s="178"/>
      <c r="G55" s="179">
        <f t="shared" si="0"/>
        <v>0</v>
      </c>
      <c r="H55" s="158"/>
      <c r="I55" s="157">
        <f t="shared" si="1"/>
        <v>0</v>
      </c>
      <c r="J55" s="158"/>
      <c r="K55" s="157">
        <f t="shared" si="2"/>
        <v>0</v>
      </c>
      <c r="L55" s="157">
        <v>15</v>
      </c>
      <c r="M55" s="157">
        <f t="shared" si="3"/>
        <v>0</v>
      </c>
      <c r="N55" s="157">
        <v>1.5200000000000001E-3</v>
      </c>
      <c r="O55" s="157">
        <f t="shared" si="4"/>
        <v>0</v>
      </c>
      <c r="P55" s="157">
        <v>0</v>
      </c>
      <c r="Q55" s="157">
        <f t="shared" si="5"/>
        <v>0</v>
      </c>
      <c r="R55" s="157"/>
      <c r="S55" s="157" t="s">
        <v>133</v>
      </c>
      <c r="T55" s="157" t="s">
        <v>134</v>
      </c>
      <c r="U55" s="157">
        <v>0.58699999999999997</v>
      </c>
      <c r="V55" s="157">
        <f t="shared" si="6"/>
        <v>0.59</v>
      </c>
      <c r="W55" s="157"/>
      <c r="X55" s="157" t="s">
        <v>135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136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74">
        <v>28</v>
      </c>
      <c r="B56" s="175" t="s">
        <v>209</v>
      </c>
      <c r="C56" s="184" t="s">
        <v>210</v>
      </c>
      <c r="D56" s="176" t="s">
        <v>206</v>
      </c>
      <c r="E56" s="177">
        <v>1</v>
      </c>
      <c r="F56" s="178"/>
      <c r="G56" s="179">
        <f t="shared" si="0"/>
        <v>0</v>
      </c>
      <c r="H56" s="158"/>
      <c r="I56" s="157">
        <f t="shared" si="1"/>
        <v>0</v>
      </c>
      <c r="J56" s="158"/>
      <c r="K56" s="157">
        <f t="shared" si="2"/>
        <v>0</v>
      </c>
      <c r="L56" s="157">
        <v>15</v>
      </c>
      <c r="M56" s="157">
        <f t="shared" si="3"/>
        <v>0</v>
      </c>
      <c r="N56" s="157">
        <v>1.2970000000000001E-2</v>
      </c>
      <c r="O56" s="157">
        <f t="shared" si="4"/>
        <v>0.01</v>
      </c>
      <c r="P56" s="157">
        <v>0</v>
      </c>
      <c r="Q56" s="157">
        <f t="shared" si="5"/>
        <v>0</v>
      </c>
      <c r="R56" s="157"/>
      <c r="S56" s="157" t="s">
        <v>133</v>
      </c>
      <c r="T56" s="157" t="s">
        <v>166</v>
      </c>
      <c r="U56" s="157">
        <v>1.9</v>
      </c>
      <c r="V56" s="157">
        <f t="shared" si="6"/>
        <v>1.9</v>
      </c>
      <c r="W56" s="157"/>
      <c r="X56" s="157" t="s">
        <v>135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136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4">
        <v>29</v>
      </c>
      <c r="B57" s="175" t="s">
        <v>211</v>
      </c>
      <c r="C57" s="184" t="s">
        <v>212</v>
      </c>
      <c r="D57" s="176" t="s">
        <v>206</v>
      </c>
      <c r="E57" s="177">
        <v>1</v>
      </c>
      <c r="F57" s="178"/>
      <c r="G57" s="179">
        <f t="shared" si="0"/>
        <v>0</v>
      </c>
      <c r="H57" s="158"/>
      <c r="I57" s="157">
        <f t="shared" si="1"/>
        <v>0</v>
      </c>
      <c r="J57" s="158"/>
      <c r="K57" s="157">
        <f t="shared" si="2"/>
        <v>0</v>
      </c>
      <c r="L57" s="157">
        <v>15</v>
      </c>
      <c r="M57" s="157">
        <f t="shared" si="3"/>
        <v>0</v>
      </c>
      <c r="N57" s="157">
        <v>0</v>
      </c>
      <c r="O57" s="157">
        <f t="shared" si="4"/>
        <v>0</v>
      </c>
      <c r="P57" s="157">
        <v>0</v>
      </c>
      <c r="Q57" s="157">
        <f t="shared" si="5"/>
        <v>0</v>
      </c>
      <c r="R57" s="157"/>
      <c r="S57" s="157" t="s">
        <v>165</v>
      </c>
      <c r="T57" s="157" t="s">
        <v>166</v>
      </c>
      <c r="U57" s="157">
        <v>0</v>
      </c>
      <c r="V57" s="157">
        <f t="shared" si="6"/>
        <v>0</v>
      </c>
      <c r="W57" s="157"/>
      <c r="X57" s="157" t="s">
        <v>135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136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33.75" outlineLevel="1" x14ac:dyDescent="0.2">
      <c r="A58" s="174">
        <v>30</v>
      </c>
      <c r="B58" s="175" t="s">
        <v>213</v>
      </c>
      <c r="C58" s="184" t="s">
        <v>214</v>
      </c>
      <c r="D58" s="176" t="s">
        <v>191</v>
      </c>
      <c r="E58" s="177">
        <v>1</v>
      </c>
      <c r="F58" s="178"/>
      <c r="G58" s="179">
        <f t="shared" si="0"/>
        <v>0</v>
      </c>
      <c r="H58" s="158"/>
      <c r="I58" s="157">
        <f t="shared" si="1"/>
        <v>0</v>
      </c>
      <c r="J58" s="158"/>
      <c r="K58" s="157">
        <f t="shared" si="2"/>
        <v>0</v>
      </c>
      <c r="L58" s="157">
        <v>15</v>
      </c>
      <c r="M58" s="157">
        <f t="shared" si="3"/>
        <v>0</v>
      </c>
      <c r="N58" s="157">
        <v>0</v>
      </c>
      <c r="O58" s="157">
        <f t="shared" si="4"/>
        <v>0</v>
      </c>
      <c r="P58" s="157">
        <v>0</v>
      </c>
      <c r="Q58" s="157">
        <f t="shared" si="5"/>
        <v>0</v>
      </c>
      <c r="R58" s="157"/>
      <c r="S58" s="157" t="s">
        <v>165</v>
      </c>
      <c r="T58" s="157" t="s">
        <v>166</v>
      </c>
      <c r="U58" s="157">
        <v>0</v>
      </c>
      <c r="V58" s="157">
        <f t="shared" si="6"/>
        <v>0</v>
      </c>
      <c r="W58" s="157"/>
      <c r="X58" s="157" t="s">
        <v>135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136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8">
        <v>31</v>
      </c>
      <c r="B59" s="169" t="s">
        <v>215</v>
      </c>
      <c r="C59" s="182" t="s">
        <v>216</v>
      </c>
      <c r="D59" s="170" t="s">
        <v>191</v>
      </c>
      <c r="E59" s="171">
        <v>1</v>
      </c>
      <c r="F59" s="172"/>
      <c r="G59" s="173">
        <f t="shared" si="0"/>
        <v>0</v>
      </c>
      <c r="H59" s="158"/>
      <c r="I59" s="157">
        <f t="shared" si="1"/>
        <v>0</v>
      </c>
      <c r="J59" s="158"/>
      <c r="K59" s="157">
        <f t="shared" si="2"/>
        <v>0</v>
      </c>
      <c r="L59" s="157">
        <v>15</v>
      </c>
      <c r="M59" s="157">
        <f t="shared" si="3"/>
        <v>0</v>
      </c>
      <c r="N59" s="157">
        <v>0</v>
      </c>
      <c r="O59" s="157">
        <f t="shared" si="4"/>
        <v>0</v>
      </c>
      <c r="P59" s="157">
        <v>0</v>
      </c>
      <c r="Q59" s="157">
        <f t="shared" si="5"/>
        <v>0</v>
      </c>
      <c r="R59" s="157"/>
      <c r="S59" s="157" t="s">
        <v>165</v>
      </c>
      <c r="T59" s="157" t="s">
        <v>166</v>
      </c>
      <c r="U59" s="157">
        <v>0</v>
      </c>
      <c r="V59" s="157">
        <f t="shared" si="6"/>
        <v>0</v>
      </c>
      <c r="W59" s="157"/>
      <c r="X59" s="157" t="s">
        <v>135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136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59" t="s">
        <v>217</v>
      </c>
      <c r="D60" s="260"/>
      <c r="E60" s="260"/>
      <c r="F60" s="260"/>
      <c r="G60" s="260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218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261" t="s">
        <v>219</v>
      </c>
      <c r="D61" s="262"/>
      <c r="E61" s="262"/>
      <c r="F61" s="262"/>
      <c r="G61" s="262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218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61" t="s">
        <v>220</v>
      </c>
      <c r="D62" s="262"/>
      <c r="E62" s="262"/>
      <c r="F62" s="262"/>
      <c r="G62" s="262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218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61" t="s">
        <v>221</v>
      </c>
      <c r="D63" s="262"/>
      <c r="E63" s="262"/>
      <c r="F63" s="262"/>
      <c r="G63" s="262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218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261" t="s">
        <v>222</v>
      </c>
      <c r="D64" s="262"/>
      <c r="E64" s="262"/>
      <c r="F64" s="262"/>
      <c r="G64" s="262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218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261" t="s">
        <v>223</v>
      </c>
      <c r="D65" s="262"/>
      <c r="E65" s="262"/>
      <c r="F65" s="262"/>
      <c r="G65" s="262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218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62" t="s">
        <v>128</v>
      </c>
      <c r="B66" s="163" t="s">
        <v>78</v>
      </c>
      <c r="C66" s="181" t="s">
        <v>79</v>
      </c>
      <c r="D66" s="164"/>
      <c r="E66" s="165"/>
      <c r="F66" s="166"/>
      <c r="G66" s="167">
        <f>SUMIF(AG67:AG68,"&lt;&gt;NOR",G67:G68)</f>
        <v>0</v>
      </c>
      <c r="H66" s="161"/>
      <c r="I66" s="161">
        <f>SUM(I67:I68)</f>
        <v>0</v>
      </c>
      <c r="J66" s="161"/>
      <c r="K66" s="161">
        <f>SUM(K67:K68)</f>
        <v>0</v>
      </c>
      <c r="L66" s="161"/>
      <c r="M66" s="161">
        <f>SUM(M67:M68)</f>
        <v>0</v>
      </c>
      <c r="N66" s="161"/>
      <c r="O66" s="161">
        <f>SUM(O67:O68)</f>
        <v>0</v>
      </c>
      <c r="P66" s="161"/>
      <c r="Q66" s="161">
        <f>SUM(Q67:Q68)</f>
        <v>0</v>
      </c>
      <c r="R66" s="161"/>
      <c r="S66" s="161"/>
      <c r="T66" s="161"/>
      <c r="U66" s="161"/>
      <c r="V66" s="161">
        <f>SUM(V67:V68)</f>
        <v>3.25</v>
      </c>
      <c r="W66" s="161"/>
      <c r="X66" s="161"/>
      <c r="AG66" t="s">
        <v>129</v>
      </c>
    </row>
    <row r="67" spans="1:60" ht="22.5" outlineLevel="1" x14ac:dyDescent="0.2">
      <c r="A67" s="174">
        <v>32</v>
      </c>
      <c r="B67" s="175" t="s">
        <v>224</v>
      </c>
      <c r="C67" s="184" t="s">
        <v>225</v>
      </c>
      <c r="D67" s="176" t="s">
        <v>160</v>
      </c>
      <c r="E67" s="177">
        <v>1</v>
      </c>
      <c r="F67" s="178"/>
      <c r="G67" s="179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133</v>
      </c>
      <c r="T67" s="157" t="s">
        <v>166</v>
      </c>
      <c r="U67" s="157">
        <v>1.55</v>
      </c>
      <c r="V67" s="157">
        <f>ROUND(E67*U67,2)</f>
        <v>1.55</v>
      </c>
      <c r="W67" s="157"/>
      <c r="X67" s="157" t="s">
        <v>135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136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4">
        <v>33</v>
      </c>
      <c r="B68" s="175" t="s">
        <v>226</v>
      </c>
      <c r="C68" s="184" t="s">
        <v>227</v>
      </c>
      <c r="D68" s="176" t="s">
        <v>160</v>
      </c>
      <c r="E68" s="177">
        <v>1</v>
      </c>
      <c r="F68" s="178"/>
      <c r="G68" s="179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15</v>
      </c>
      <c r="M68" s="157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7"/>
      <c r="S68" s="157" t="s">
        <v>133</v>
      </c>
      <c r="T68" s="157" t="s">
        <v>166</v>
      </c>
      <c r="U68" s="157">
        <v>1.7</v>
      </c>
      <c r="V68" s="157">
        <f>ROUND(E68*U68,2)</f>
        <v>1.7</v>
      </c>
      <c r="W68" s="157"/>
      <c r="X68" s="157" t="s">
        <v>135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136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2" t="s">
        <v>128</v>
      </c>
      <c r="B69" s="163" t="s">
        <v>80</v>
      </c>
      <c r="C69" s="181" t="s">
        <v>81</v>
      </c>
      <c r="D69" s="164"/>
      <c r="E69" s="165"/>
      <c r="F69" s="166"/>
      <c r="G69" s="167">
        <f>SUMIF(AG70:AG73,"&lt;&gt;NOR",G70:G73)</f>
        <v>0</v>
      </c>
      <c r="H69" s="161"/>
      <c r="I69" s="161">
        <f>SUM(I70:I73)</f>
        <v>0</v>
      </c>
      <c r="J69" s="161"/>
      <c r="K69" s="161">
        <f>SUM(K70:K73)</f>
        <v>0</v>
      </c>
      <c r="L69" s="161"/>
      <c r="M69" s="161">
        <f>SUM(M70:M73)</f>
        <v>0</v>
      </c>
      <c r="N69" s="161"/>
      <c r="O69" s="161">
        <f>SUM(O70:O73)</f>
        <v>0.03</v>
      </c>
      <c r="P69" s="161"/>
      <c r="Q69" s="161">
        <f>SUM(Q70:Q73)</f>
        <v>0.02</v>
      </c>
      <c r="R69" s="161"/>
      <c r="S69" s="161"/>
      <c r="T69" s="161"/>
      <c r="U69" s="161"/>
      <c r="V69" s="161">
        <f>SUM(V70:V73)</f>
        <v>2.8800000000000003</v>
      </c>
      <c r="W69" s="161"/>
      <c r="X69" s="161"/>
      <c r="AG69" t="s">
        <v>129</v>
      </c>
    </row>
    <row r="70" spans="1:60" outlineLevel="1" x14ac:dyDescent="0.2">
      <c r="A70" s="174">
        <v>34</v>
      </c>
      <c r="B70" s="175" t="s">
        <v>228</v>
      </c>
      <c r="C70" s="184" t="s">
        <v>301</v>
      </c>
      <c r="D70" s="176" t="s">
        <v>132</v>
      </c>
      <c r="E70" s="177">
        <v>1</v>
      </c>
      <c r="F70" s="178"/>
      <c r="G70" s="179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15</v>
      </c>
      <c r="M70" s="157">
        <f>G70*(1+L70/100)</f>
        <v>0</v>
      </c>
      <c r="N70" s="157">
        <v>0</v>
      </c>
      <c r="O70" s="157">
        <f>ROUND(E70*N70,2)</f>
        <v>0</v>
      </c>
      <c r="P70" s="157">
        <v>2.3800000000000002E-2</v>
      </c>
      <c r="Q70" s="157">
        <f>ROUND(E70*P70,2)</f>
        <v>0.02</v>
      </c>
      <c r="R70" s="157"/>
      <c r="S70" s="157" t="s">
        <v>133</v>
      </c>
      <c r="T70" s="157" t="s">
        <v>134</v>
      </c>
      <c r="U70" s="157">
        <v>8.2000000000000003E-2</v>
      </c>
      <c r="V70" s="157">
        <f>ROUND(E70*U70,2)</f>
        <v>0.08</v>
      </c>
      <c r="W70" s="157"/>
      <c r="X70" s="157" t="s">
        <v>135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136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4">
        <v>35</v>
      </c>
      <c r="B71" s="175" t="s">
        <v>229</v>
      </c>
      <c r="C71" s="184" t="s">
        <v>230</v>
      </c>
      <c r="D71" s="176" t="s">
        <v>160</v>
      </c>
      <c r="E71" s="177">
        <v>1</v>
      </c>
      <c r="F71" s="178"/>
      <c r="G71" s="179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15</v>
      </c>
      <c r="M71" s="157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7"/>
      <c r="S71" s="157" t="s">
        <v>133</v>
      </c>
      <c r="T71" s="157" t="s">
        <v>166</v>
      </c>
      <c r="U71" s="157">
        <v>1.0529999999999999</v>
      </c>
      <c r="V71" s="157">
        <f>ROUND(E71*U71,2)</f>
        <v>1.05</v>
      </c>
      <c r="W71" s="157"/>
      <c r="X71" s="157" t="s">
        <v>135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136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4">
        <v>36</v>
      </c>
      <c r="B72" s="175" t="s">
        <v>231</v>
      </c>
      <c r="C72" s="184" t="s">
        <v>232</v>
      </c>
      <c r="D72" s="176" t="s">
        <v>160</v>
      </c>
      <c r="E72" s="177">
        <v>1</v>
      </c>
      <c r="F72" s="178"/>
      <c r="G72" s="179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15</v>
      </c>
      <c r="M72" s="157">
        <f>G72*(1+L72/100)</f>
        <v>0</v>
      </c>
      <c r="N72" s="157">
        <v>3.1320000000000001E-2</v>
      </c>
      <c r="O72" s="157">
        <f>ROUND(E72*N72,2)</f>
        <v>0.03</v>
      </c>
      <c r="P72" s="157">
        <v>0</v>
      </c>
      <c r="Q72" s="157">
        <f>ROUND(E72*P72,2)</f>
        <v>0</v>
      </c>
      <c r="R72" s="157"/>
      <c r="S72" s="157" t="s">
        <v>133</v>
      </c>
      <c r="T72" s="157" t="s">
        <v>134</v>
      </c>
      <c r="U72" s="157">
        <v>0.876</v>
      </c>
      <c r="V72" s="157">
        <f>ROUND(E72*U72,2)</f>
        <v>0.88</v>
      </c>
      <c r="W72" s="157"/>
      <c r="X72" s="157" t="s">
        <v>135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136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4">
        <v>37</v>
      </c>
      <c r="B73" s="175" t="s">
        <v>233</v>
      </c>
      <c r="C73" s="184" t="s">
        <v>234</v>
      </c>
      <c r="D73" s="176" t="s">
        <v>160</v>
      </c>
      <c r="E73" s="177">
        <v>1</v>
      </c>
      <c r="F73" s="178"/>
      <c r="G73" s="179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15</v>
      </c>
      <c r="M73" s="157">
        <f>G73*(1+L73/100)</f>
        <v>0</v>
      </c>
      <c r="N73" s="157">
        <v>2.0000000000000002E-5</v>
      </c>
      <c r="O73" s="157">
        <f>ROUND(E73*N73,2)</f>
        <v>0</v>
      </c>
      <c r="P73" s="157">
        <v>0</v>
      </c>
      <c r="Q73" s="157">
        <f>ROUND(E73*P73,2)</f>
        <v>0</v>
      </c>
      <c r="R73" s="157"/>
      <c r="S73" s="157" t="s">
        <v>133</v>
      </c>
      <c r="T73" s="157" t="s">
        <v>166</v>
      </c>
      <c r="U73" s="157">
        <v>0.86799999999999999</v>
      </c>
      <c r="V73" s="157">
        <f>ROUND(E73*U73,2)</f>
        <v>0.87</v>
      </c>
      <c r="W73" s="157"/>
      <c r="X73" s="157" t="s">
        <v>135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136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2" t="s">
        <v>128</v>
      </c>
      <c r="B74" s="163" t="s">
        <v>82</v>
      </c>
      <c r="C74" s="181" t="s">
        <v>83</v>
      </c>
      <c r="D74" s="164"/>
      <c r="E74" s="165"/>
      <c r="F74" s="166"/>
      <c r="G74" s="167">
        <f>SUMIF(AG75:AG80,"&lt;&gt;NOR",G75:G80)</f>
        <v>0</v>
      </c>
      <c r="H74" s="161"/>
      <c r="I74" s="161">
        <f>SUM(I75:I80)</f>
        <v>0</v>
      </c>
      <c r="J74" s="161"/>
      <c r="K74" s="161">
        <f>SUM(K75:K80)</f>
        <v>0</v>
      </c>
      <c r="L74" s="161"/>
      <c r="M74" s="161">
        <f>SUM(M75:M80)</f>
        <v>0</v>
      </c>
      <c r="N74" s="161"/>
      <c r="O74" s="161">
        <f>SUM(O75:O80)</f>
        <v>0</v>
      </c>
      <c r="P74" s="161"/>
      <c r="Q74" s="161">
        <f>SUM(Q75:Q80)</f>
        <v>0.35</v>
      </c>
      <c r="R74" s="161"/>
      <c r="S74" s="161"/>
      <c r="T74" s="161"/>
      <c r="U74" s="161"/>
      <c r="V74" s="161">
        <f>SUM(V75:V80)</f>
        <v>23.4</v>
      </c>
      <c r="W74" s="161"/>
      <c r="X74" s="161"/>
      <c r="AG74" t="s">
        <v>129</v>
      </c>
    </row>
    <row r="75" spans="1:60" ht="22.5" outlineLevel="1" x14ac:dyDescent="0.2">
      <c r="A75" s="174">
        <v>38</v>
      </c>
      <c r="B75" s="175" t="s">
        <v>235</v>
      </c>
      <c r="C75" s="184" t="s">
        <v>236</v>
      </c>
      <c r="D75" s="176" t="s">
        <v>160</v>
      </c>
      <c r="E75" s="177">
        <v>1</v>
      </c>
      <c r="F75" s="178"/>
      <c r="G75" s="179">
        <f t="shared" ref="G75:G80" si="7">ROUND(E75*F75,2)</f>
        <v>0</v>
      </c>
      <c r="H75" s="158"/>
      <c r="I75" s="157">
        <f t="shared" ref="I75:I80" si="8">ROUND(E75*H75,2)</f>
        <v>0</v>
      </c>
      <c r="J75" s="158"/>
      <c r="K75" s="157">
        <f t="shared" ref="K75:K80" si="9">ROUND(E75*J75,2)</f>
        <v>0</v>
      </c>
      <c r="L75" s="157">
        <v>15</v>
      </c>
      <c r="M75" s="157">
        <f t="shared" ref="M75:M80" si="10">G75*(1+L75/100)</f>
        <v>0</v>
      </c>
      <c r="N75" s="157">
        <v>0</v>
      </c>
      <c r="O75" s="157">
        <f t="shared" ref="O75:O80" si="11">ROUND(E75*N75,2)</f>
        <v>0</v>
      </c>
      <c r="P75" s="157">
        <v>0</v>
      </c>
      <c r="Q75" s="157">
        <f t="shared" ref="Q75:Q80" si="12">ROUND(E75*P75,2)</f>
        <v>0</v>
      </c>
      <c r="R75" s="157"/>
      <c r="S75" s="157" t="s">
        <v>133</v>
      </c>
      <c r="T75" s="157" t="s">
        <v>166</v>
      </c>
      <c r="U75" s="157">
        <v>1.45</v>
      </c>
      <c r="V75" s="157">
        <f t="shared" ref="V75:V80" si="13">ROUND(E75*U75,2)</f>
        <v>1.45</v>
      </c>
      <c r="W75" s="157"/>
      <c r="X75" s="157" t="s">
        <v>135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136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4">
        <v>39</v>
      </c>
      <c r="B76" s="175" t="s">
        <v>237</v>
      </c>
      <c r="C76" s="184" t="s">
        <v>238</v>
      </c>
      <c r="D76" s="176" t="s">
        <v>160</v>
      </c>
      <c r="E76" s="177">
        <v>2</v>
      </c>
      <c r="F76" s="178"/>
      <c r="G76" s="179">
        <f t="shared" si="7"/>
        <v>0</v>
      </c>
      <c r="H76" s="158"/>
      <c r="I76" s="157">
        <f t="shared" si="8"/>
        <v>0</v>
      </c>
      <c r="J76" s="158"/>
      <c r="K76" s="157">
        <f t="shared" si="9"/>
        <v>0</v>
      </c>
      <c r="L76" s="157">
        <v>15</v>
      </c>
      <c r="M76" s="157">
        <f t="shared" si="10"/>
        <v>0</v>
      </c>
      <c r="N76" s="157">
        <v>2.0000000000000002E-5</v>
      </c>
      <c r="O76" s="157">
        <f t="shared" si="11"/>
        <v>0</v>
      </c>
      <c r="P76" s="157">
        <v>0</v>
      </c>
      <c r="Q76" s="157">
        <f t="shared" si="12"/>
        <v>0</v>
      </c>
      <c r="R76" s="157"/>
      <c r="S76" s="157" t="s">
        <v>133</v>
      </c>
      <c r="T76" s="157" t="s">
        <v>134</v>
      </c>
      <c r="U76" s="157">
        <v>4.0199999999999996</v>
      </c>
      <c r="V76" s="157">
        <f t="shared" si="13"/>
        <v>8.0399999999999991</v>
      </c>
      <c r="W76" s="157"/>
      <c r="X76" s="157" t="s">
        <v>135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136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33.75" outlineLevel="1" x14ac:dyDescent="0.2">
      <c r="A77" s="174">
        <v>40</v>
      </c>
      <c r="B77" s="175" t="s">
        <v>239</v>
      </c>
      <c r="C77" s="184" t="s">
        <v>302</v>
      </c>
      <c r="D77" s="176" t="s">
        <v>160</v>
      </c>
      <c r="E77" s="177">
        <v>1</v>
      </c>
      <c r="F77" s="178"/>
      <c r="G77" s="179">
        <f t="shared" si="7"/>
        <v>0</v>
      </c>
      <c r="H77" s="158"/>
      <c r="I77" s="157">
        <f t="shared" si="8"/>
        <v>0</v>
      </c>
      <c r="J77" s="158"/>
      <c r="K77" s="157">
        <f t="shared" si="9"/>
        <v>0</v>
      </c>
      <c r="L77" s="157">
        <v>15</v>
      </c>
      <c r="M77" s="157">
        <f t="shared" si="10"/>
        <v>0</v>
      </c>
      <c r="N77" s="157">
        <v>0</v>
      </c>
      <c r="O77" s="157">
        <f t="shared" si="11"/>
        <v>0</v>
      </c>
      <c r="P77" s="157">
        <v>0</v>
      </c>
      <c r="Q77" s="157">
        <f t="shared" si="12"/>
        <v>0</v>
      </c>
      <c r="R77" s="157"/>
      <c r="S77" s="157" t="s">
        <v>133</v>
      </c>
      <c r="T77" s="157" t="s">
        <v>166</v>
      </c>
      <c r="U77" s="157">
        <v>10.728</v>
      </c>
      <c r="V77" s="157">
        <f t="shared" si="13"/>
        <v>10.73</v>
      </c>
      <c r="W77" s="157"/>
      <c r="X77" s="157" t="s">
        <v>135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136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4">
        <v>41</v>
      </c>
      <c r="B78" s="175" t="s">
        <v>240</v>
      </c>
      <c r="C78" s="184" t="s">
        <v>241</v>
      </c>
      <c r="D78" s="176" t="s">
        <v>160</v>
      </c>
      <c r="E78" s="177">
        <v>1</v>
      </c>
      <c r="F78" s="178"/>
      <c r="G78" s="179">
        <f t="shared" si="7"/>
        <v>0</v>
      </c>
      <c r="H78" s="158"/>
      <c r="I78" s="157">
        <f t="shared" si="8"/>
        <v>0</v>
      </c>
      <c r="J78" s="158"/>
      <c r="K78" s="157">
        <f t="shared" si="9"/>
        <v>0</v>
      </c>
      <c r="L78" s="157">
        <v>15</v>
      </c>
      <c r="M78" s="157">
        <f t="shared" si="10"/>
        <v>0</v>
      </c>
      <c r="N78" s="157">
        <v>0</v>
      </c>
      <c r="O78" s="157">
        <f t="shared" si="11"/>
        <v>0</v>
      </c>
      <c r="P78" s="157">
        <v>0.17399999999999999</v>
      </c>
      <c r="Q78" s="157">
        <f t="shared" si="12"/>
        <v>0.17</v>
      </c>
      <c r="R78" s="157"/>
      <c r="S78" s="157" t="s">
        <v>133</v>
      </c>
      <c r="T78" s="157" t="s">
        <v>134</v>
      </c>
      <c r="U78" s="157">
        <v>0.95</v>
      </c>
      <c r="V78" s="157">
        <f t="shared" si="13"/>
        <v>0.95</v>
      </c>
      <c r="W78" s="157"/>
      <c r="X78" s="157" t="s">
        <v>135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136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4">
        <v>42</v>
      </c>
      <c r="B79" s="175" t="s">
        <v>242</v>
      </c>
      <c r="C79" s="184" t="s">
        <v>243</v>
      </c>
      <c r="D79" s="176" t="s">
        <v>160</v>
      </c>
      <c r="E79" s="177">
        <v>2</v>
      </c>
      <c r="F79" s="178"/>
      <c r="G79" s="179">
        <f t="shared" si="7"/>
        <v>0</v>
      </c>
      <c r="H79" s="158"/>
      <c r="I79" s="157">
        <f t="shared" si="8"/>
        <v>0</v>
      </c>
      <c r="J79" s="158"/>
      <c r="K79" s="157">
        <f t="shared" si="9"/>
        <v>0</v>
      </c>
      <c r="L79" s="157">
        <v>15</v>
      </c>
      <c r="M79" s="157">
        <f t="shared" si="10"/>
        <v>0</v>
      </c>
      <c r="N79" s="157">
        <v>0</v>
      </c>
      <c r="O79" s="157">
        <f t="shared" si="11"/>
        <v>0</v>
      </c>
      <c r="P79" s="157">
        <v>8.8099999999999998E-2</v>
      </c>
      <c r="Q79" s="157">
        <f t="shared" si="12"/>
        <v>0.18</v>
      </c>
      <c r="R79" s="157"/>
      <c r="S79" s="157" t="s">
        <v>133</v>
      </c>
      <c r="T79" s="157" t="s">
        <v>134</v>
      </c>
      <c r="U79" s="157">
        <v>0.39</v>
      </c>
      <c r="V79" s="157">
        <f t="shared" si="13"/>
        <v>0.78</v>
      </c>
      <c r="W79" s="157"/>
      <c r="X79" s="157" t="s">
        <v>135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136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4">
        <v>43</v>
      </c>
      <c r="B80" s="175" t="s">
        <v>244</v>
      </c>
      <c r="C80" s="184" t="s">
        <v>245</v>
      </c>
      <c r="D80" s="176" t="s">
        <v>160</v>
      </c>
      <c r="E80" s="177">
        <v>1</v>
      </c>
      <c r="F80" s="178"/>
      <c r="G80" s="179">
        <f t="shared" si="7"/>
        <v>0</v>
      </c>
      <c r="H80" s="158"/>
      <c r="I80" s="157">
        <f t="shared" si="8"/>
        <v>0</v>
      </c>
      <c r="J80" s="158"/>
      <c r="K80" s="157">
        <f t="shared" si="9"/>
        <v>0</v>
      </c>
      <c r="L80" s="157">
        <v>15</v>
      </c>
      <c r="M80" s="157">
        <f t="shared" si="10"/>
        <v>0</v>
      </c>
      <c r="N80" s="157">
        <v>0</v>
      </c>
      <c r="O80" s="157">
        <f t="shared" si="11"/>
        <v>0</v>
      </c>
      <c r="P80" s="157">
        <v>0</v>
      </c>
      <c r="Q80" s="157">
        <f t="shared" si="12"/>
        <v>0</v>
      </c>
      <c r="R80" s="157"/>
      <c r="S80" s="157" t="s">
        <v>165</v>
      </c>
      <c r="T80" s="157" t="s">
        <v>166</v>
      </c>
      <c r="U80" s="157">
        <v>1.45</v>
      </c>
      <c r="V80" s="157">
        <f t="shared" si="13"/>
        <v>1.45</v>
      </c>
      <c r="W80" s="157"/>
      <c r="X80" s="157" t="s">
        <v>135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136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2" t="s">
        <v>128</v>
      </c>
      <c r="B81" s="163" t="s">
        <v>84</v>
      </c>
      <c r="C81" s="181" t="s">
        <v>85</v>
      </c>
      <c r="D81" s="164"/>
      <c r="E81" s="165"/>
      <c r="F81" s="166"/>
      <c r="G81" s="167">
        <f>SUMIF(AG82:AG83,"&lt;&gt;NOR",G82:G83)</f>
        <v>0</v>
      </c>
      <c r="H81" s="161"/>
      <c r="I81" s="161">
        <f>SUM(I82:I83)</f>
        <v>0</v>
      </c>
      <c r="J81" s="161"/>
      <c r="K81" s="161">
        <f>SUM(K82:K83)</f>
        <v>0</v>
      </c>
      <c r="L81" s="161"/>
      <c r="M81" s="161">
        <f>SUM(M82:M83)</f>
        <v>0</v>
      </c>
      <c r="N81" s="161"/>
      <c r="O81" s="161">
        <f>SUM(O82:O83)</f>
        <v>0.12000000000000001</v>
      </c>
      <c r="P81" s="161"/>
      <c r="Q81" s="161">
        <f>SUM(Q82:Q83)</f>
        <v>0</v>
      </c>
      <c r="R81" s="161"/>
      <c r="S81" s="161"/>
      <c r="T81" s="161"/>
      <c r="U81" s="161"/>
      <c r="V81" s="161">
        <f>SUM(V82:V83)</f>
        <v>4.16</v>
      </c>
      <c r="W81" s="161"/>
      <c r="X81" s="161"/>
      <c r="AG81" t="s">
        <v>129</v>
      </c>
    </row>
    <row r="82" spans="1:60" ht="22.5" outlineLevel="1" x14ac:dyDescent="0.2">
      <c r="A82" s="174">
        <v>44</v>
      </c>
      <c r="B82" s="175" t="s">
        <v>246</v>
      </c>
      <c r="C82" s="184" t="s">
        <v>247</v>
      </c>
      <c r="D82" s="176" t="s">
        <v>132</v>
      </c>
      <c r="E82" s="177">
        <v>4</v>
      </c>
      <c r="F82" s="178"/>
      <c r="G82" s="179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15</v>
      </c>
      <c r="M82" s="157">
        <f>G82*(1+L82/100)</f>
        <v>0</v>
      </c>
      <c r="N82" s="157">
        <v>4.7600000000000003E-3</v>
      </c>
      <c r="O82" s="157">
        <f>ROUND(E82*N82,2)</f>
        <v>0.02</v>
      </c>
      <c r="P82" s="157">
        <v>0</v>
      </c>
      <c r="Q82" s="157">
        <f>ROUND(E82*P82,2)</f>
        <v>0</v>
      </c>
      <c r="R82" s="157"/>
      <c r="S82" s="157" t="s">
        <v>133</v>
      </c>
      <c r="T82" s="157" t="s">
        <v>134</v>
      </c>
      <c r="U82" s="157">
        <v>1.04</v>
      </c>
      <c r="V82" s="157">
        <f>ROUND(E82*U82,2)</f>
        <v>4.16</v>
      </c>
      <c r="W82" s="157"/>
      <c r="X82" s="157" t="s">
        <v>135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136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4">
        <v>45</v>
      </c>
      <c r="B83" s="175" t="s">
        <v>248</v>
      </c>
      <c r="C83" s="184" t="s">
        <v>249</v>
      </c>
      <c r="D83" s="176" t="s">
        <v>132</v>
      </c>
      <c r="E83" s="177">
        <v>4.5999999999999996</v>
      </c>
      <c r="F83" s="178"/>
      <c r="G83" s="179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15</v>
      </c>
      <c r="M83" s="157">
        <f>G83*(1+L83/100)</f>
        <v>0</v>
      </c>
      <c r="N83" s="157">
        <v>2.07E-2</v>
      </c>
      <c r="O83" s="157">
        <f>ROUND(E83*N83,2)</f>
        <v>0.1</v>
      </c>
      <c r="P83" s="157">
        <v>0</v>
      </c>
      <c r="Q83" s="157">
        <f>ROUND(E83*P83,2)</f>
        <v>0</v>
      </c>
      <c r="R83" s="157" t="s">
        <v>171</v>
      </c>
      <c r="S83" s="157" t="s">
        <v>133</v>
      </c>
      <c r="T83" s="157" t="s">
        <v>134</v>
      </c>
      <c r="U83" s="157">
        <v>0</v>
      </c>
      <c r="V83" s="157">
        <f>ROUND(E83*U83,2)</f>
        <v>0</v>
      </c>
      <c r="W83" s="157"/>
      <c r="X83" s="157" t="s">
        <v>167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168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">
      <c r="A84" s="162" t="s">
        <v>128</v>
      </c>
      <c r="B84" s="163" t="s">
        <v>86</v>
      </c>
      <c r="C84" s="181" t="s">
        <v>87</v>
      </c>
      <c r="D84" s="164"/>
      <c r="E84" s="165"/>
      <c r="F84" s="166"/>
      <c r="G84" s="167">
        <f>SUMIF(AG85:AG91,"&lt;&gt;NOR",G85:G91)</f>
        <v>0</v>
      </c>
      <c r="H84" s="161"/>
      <c r="I84" s="161">
        <f>SUM(I85:I91)</f>
        <v>0</v>
      </c>
      <c r="J84" s="161"/>
      <c r="K84" s="161">
        <f>SUM(K85:K91)</f>
        <v>0</v>
      </c>
      <c r="L84" s="161"/>
      <c r="M84" s="161">
        <f>SUM(M85:M91)</f>
        <v>0</v>
      </c>
      <c r="N84" s="161"/>
      <c r="O84" s="161">
        <f>SUM(O85:O91)</f>
        <v>0.12000000000000001</v>
      </c>
      <c r="P84" s="161"/>
      <c r="Q84" s="161">
        <f>SUM(Q85:Q91)</f>
        <v>0.02</v>
      </c>
      <c r="R84" s="161"/>
      <c r="S84" s="161"/>
      <c r="T84" s="161"/>
      <c r="U84" s="161"/>
      <c r="V84" s="161">
        <f>SUM(V85:V91)</f>
        <v>18.100000000000001</v>
      </c>
      <c r="W84" s="161"/>
      <c r="X84" s="161"/>
      <c r="AG84" t="s">
        <v>129</v>
      </c>
    </row>
    <row r="85" spans="1:60" outlineLevel="1" x14ac:dyDescent="0.2">
      <c r="A85" s="174">
        <v>46</v>
      </c>
      <c r="B85" s="175" t="s">
        <v>250</v>
      </c>
      <c r="C85" s="184" t="s">
        <v>251</v>
      </c>
      <c r="D85" s="176" t="s">
        <v>252</v>
      </c>
      <c r="E85" s="177">
        <v>21</v>
      </c>
      <c r="F85" s="178"/>
      <c r="G85" s="179">
        <f t="shared" ref="G85:G91" si="14">ROUND(E85*F85,2)</f>
        <v>0</v>
      </c>
      <c r="H85" s="158"/>
      <c r="I85" s="157">
        <f t="shared" ref="I85:I91" si="15">ROUND(E85*H85,2)</f>
        <v>0</v>
      </c>
      <c r="J85" s="158"/>
      <c r="K85" s="157">
        <f t="shared" ref="K85:K91" si="16">ROUND(E85*J85,2)</f>
        <v>0</v>
      </c>
      <c r="L85" s="157">
        <v>15</v>
      </c>
      <c r="M85" s="157">
        <f t="shared" ref="M85:M91" si="17">G85*(1+L85/100)</f>
        <v>0</v>
      </c>
      <c r="N85" s="157">
        <v>0</v>
      </c>
      <c r="O85" s="157">
        <f t="shared" ref="O85:O91" si="18">ROUND(E85*N85,2)</f>
        <v>0</v>
      </c>
      <c r="P85" s="157">
        <v>0</v>
      </c>
      <c r="Q85" s="157">
        <f t="shared" ref="Q85:Q91" si="19">ROUND(E85*P85,2)</f>
        <v>0</v>
      </c>
      <c r="R85" s="157"/>
      <c r="S85" s="157" t="s">
        <v>133</v>
      </c>
      <c r="T85" s="157" t="s">
        <v>134</v>
      </c>
      <c r="U85" s="157">
        <v>0.18099999999999999</v>
      </c>
      <c r="V85" s="157">
        <f t="shared" ref="V85:V91" si="20">ROUND(E85*U85,2)</f>
        <v>3.8</v>
      </c>
      <c r="W85" s="157"/>
      <c r="X85" s="157" t="s">
        <v>135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136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4">
        <v>47</v>
      </c>
      <c r="B86" s="175" t="s">
        <v>253</v>
      </c>
      <c r="C86" s="184" t="s">
        <v>254</v>
      </c>
      <c r="D86" s="176" t="s">
        <v>132</v>
      </c>
      <c r="E86" s="177">
        <v>23.5</v>
      </c>
      <c r="F86" s="178"/>
      <c r="G86" s="179">
        <f t="shared" si="14"/>
        <v>0</v>
      </c>
      <c r="H86" s="158"/>
      <c r="I86" s="157">
        <f t="shared" si="15"/>
        <v>0</v>
      </c>
      <c r="J86" s="158"/>
      <c r="K86" s="157">
        <f t="shared" si="16"/>
        <v>0</v>
      </c>
      <c r="L86" s="157">
        <v>15</v>
      </c>
      <c r="M86" s="157">
        <f t="shared" si="17"/>
        <v>0</v>
      </c>
      <c r="N86" s="157">
        <v>0</v>
      </c>
      <c r="O86" s="157">
        <f t="shared" si="18"/>
        <v>0</v>
      </c>
      <c r="P86" s="157">
        <v>1E-3</v>
      </c>
      <c r="Q86" s="157">
        <f t="shared" si="19"/>
        <v>0.02</v>
      </c>
      <c r="R86" s="157"/>
      <c r="S86" s="157" t="s">
        <v>133</v>
      </c>
      <c r="T86" s="157" t="s">
        <v>134</v>
      </c>
      <c r="U86" s="157">
        <v>0.255</v>
      </c>
      <c r="V86" s="157">
        <f t="shared" si="20"/>
        <v>5.99</v>
      </c>
      <c r="W86" s="157"/>
      <c r="X86" s="157" t="s">
        <v>135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136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4">
        <v>48</v>
      </c>
      <c r="B87" s="175" t="s">
        <v>255</v>
      </c>
      <c r="C87" s="184" t="s">
        <v>256</v>
      </c>
      <c r="D87" s="176" t="s">
        <v>132</v>
      </c>
      <c r="E87" s="177">
        <v>21.5</v>
      </c>
      <c r="F87" s="178"/>
      <c r="G87" s="179">
        <f t="shared" si="14"/>
        <v>0</v>
      </c>
      <c r="H87" s="158"/>
      <c r="I87" s="157">
        <f t="shared" si="15"/>
        <v>0</v>
      </c>
      <c r="J87" s="158"/>
      <c r="K87" s="157">
        <f t="shared" si="16"/>
        <v>0</v>
      </c>
      <c r="L87" s="157">
        <v>15</v>
      </c>
      <c r="M87" s="157">
        <f t="shared" si="17"/>
        <v>0</v>
      </c>
      <c r="N87" s="157">
        <v>4.0000000000000002E-4</v>
      </c>
      <c r="O87" s="157">
        <f t="shared" si="18"/>
        <v>0.01</v>
      </c>
      <c r="P87" s="157">
        <v>0</v>
      </c>
      <c r="Q87" s="157">
        <f t="shared" si="19"/>
        <v>0</v>
      </c>
      <c r="R87" s="157"/>
      <c r="S87" s="157" t="s">
        <v>133</v>
      </c>
      <c r="T87" s="157" t="s">
        <v>134</v>
      </c>
      <c r="U87" s="157">
        <v>0.38</v>
      </c>
      <c r="V87" s="157">
        <f t="shared" si="20"/>
        <v>8.17</v>
      </c>
      <c r="W87" s="157"/>
      <c r="X87" s="157" t="s">
        <v>135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136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4">
        <v>49</v>
      </c>
      <c r="B88" s="175" t="s">
        <v>257</v>
      </c>
      <c r="C88" s="184" t="s">
        <v>258</v>
      </c>
      <c r="D88" s="176" t="s">
        <v>252</v>
      </c>
      <c r="E88" s="177">
        <v>0.9</v>
      </c>
      <c r="F88" s="178"/>
      <c r="G88" s="179">
        <f t="shared" si="14"/>
        <v>0</v>
      </c>
      <c r="H88" s="158"/>
      <c r="I88" s="157">
        <f t="shared" si="15"/>
        <v>0</v>
      </c>
      <c r="J88" s="158"/>
      <c r="K88" s="157">
        <f t="shared" si="16"/>
        <v>0</v>
      </c>
      <c r="L88" s="157">
        <v>15</v>
      </c>
      <c r="M88" s="157">
        <f t="shared" si="17"/>
        <v>0</v>
      </c>
      <c r="N88" s="157">
        <v>0</v>
      </c>
      <c r="O88" s="157">
        <f t="shared" si="18"/>
        <v>0</v>
      </c>
      <c r="P88" s="157">
        <v>0</v>
      </c>
      <c r="Q88" s="157">
        <f t="shared" si="19"/>
        <v>0</v>
      </c>
      <c r="R88" s="157"/>
      <c r="S88" s="157" t="s">
        <v>133</v>
      </c>
      <c r="T88" s="157" t="s">
        <v>134</v>
      </c>
      <c r="U88" s="157">
        <v>0.152</v>
      </c>
      <c r="V88" s="157">
        <f t="shared" si="20"/>
        <v>0.14000000000000001</v>
      </c>
      <c r="W88" s="157"/>
      <c r="X88" s="157" t="s">
        <v>135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136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4">
        <v>50</v>
      </c>
      <c r="B89" s="175" t="s">
        <v>259</v>
      </c>
      <c r="C89" s="184" t="s">
        <v>260</v>
      </c>
      <c r="D89" s="176" t="s">
        <v>252</v>
      </c>
      <c r="E89" s="177">
        <v>23.1</v>
      </c>
      <c r="F89" s="178"/>
      <c r="G89" s="179">
        <f t="shared" si="14"/>
        <v>0</v>
      </c>
      <c r="H89" s="158"/>
      <c r="I89" s="157">
        <f t="shared" si="15"/>
        <v>0</v>
      </c>
      <c r="J89" s="158"/>
      <c r="K89" s="157">
        <f t="shared" si="16"/>
        <v>0</v>
      </c>
      <c r="L89" s="157">
        <v>15</v>
      </c>
      <c r="M89" s="157">
        <f t="shared" si="17"/>
        <v>0</v>
      </c>
      <c r="N89" s="157">
        <v>5.0000000000000001E-4</v>
      </c>
      <c r="O89" s="157">
        <f t="shared" si="18"/>
        <v>0.01</v>
      </c>
      <c r="P89" s="157">
        <v>0</v>
      </c>
      <c r="Q89" s="157">
        <f t="shared" si="19"/>
        <v>0</v>
      </c>
      <c r="R89" s="157" t="s">
        <v>171</v>
      </c>
      <c r="S89" s="157" t="s">
        <v>133</v>
      </c>
      <c r="T89" s="157" t="s">
        <v>134</v>
      </c>
      <c r="U89" s="157">
        <v>0</v>
      </c>
      <c r="V89" s="157">
        <f t="shared" si="20"/>
        <v>0</v>
      </c>
      <c r="W89" s="157"/>
      <c r="X89" s="157" t="s">
        <v>167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168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74">
        <v>51</v>
      </c>
      <c r="B90" s="175" t="s">
        <v>261</v>
      </c>
      <c r="C90" s="184" t="s">
        <v>262</v>
      </c>
      <c r="D90" s="176" t="s">
        <v>132</v>
      </c>
      <c r="E90" s="177">
        <v>27.2</v>
      </c>
      <c r="F90" s="178"/>
      <c r="G90" s="179">
        <f t="shared" si="14"/>
        <v>0</v>
      </c>
      <c r="H90" s="158"/>
      <c r="I90" s="157">
        <f t="shared" si="15"/>
        <v>0</v>
      </c>
      <c r="J90" s="158"/>
      <c r="K90" s="157">
        <f t="shared" si="16"/>
        <v>0</v>
      </c>
      <c r="L90" s="157">
        <v>15</v>
      </c>
      <c r="M90" s="157">
        <f t="shared" si="17"/>
        <v>0</v>
      </c>
      <c r="N90" s="157">
        <v>3.5000000000000001E-3</v>
      </c>
      <c r="O90" s="157">
        <f t="shared" si="18"/>
        <v>0.1</v>
      </c>
      <c r="P90" s="157">
        <v>0</v>
      </c>
      <c r="Q90" s="157">
        <f t="shared" si="19"/>
        <v>0</v>
      </c>
      <c r="R90" s="157" t="s">
        <v>171</v>
      </c>
      <c r="S90" s="157" t="s">
        <v>133</v>
      </c>
      <c r="T90" s="157" t="s">
        <v>134</v>
      </c>
      <c r="U90" s="157">
        <v>0</v>
      </c>
      <c r="V90" s="157">
        <f t="shared" si="20"/>
        <v>0</v>
      </c>
      <c r="W90" s="157"/>
      <c r="X90" s="157" t="s">
        <v>167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168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4">
        <v>52</v>
      </c>
      <c r="B91" s="175" t="s">
        <v>263</v>
      </c>
      <c r="C91" s="184" t="s">
        <v>264</v>
      </c>
      <c r="D91" s="176" t="s">
        <v>160</v>
      </c>
      <c r="E91" s="177">
        <v>0.9</v>
      </c>
      <c r="F91" s="178"/>
      <c r="G91" s="179">
        <f t="shared" si="14"/>
        <v>0</v>
      </c>
      <c r="H91" s="158"/>
      <c r="I91" s="157">
        <f t="shared" si="15"/>
        <v>0</v>
      </c>
      <c r="J91" s="158"/>
      <c r="K91" s="157">
        <f t="shared" si="16"/>
        <v>0</v>
      </c>
      <c r="L91" s="157">
        <v>15</v>
      </c>
      <c r="M91" s="157">
        <f t="shared" si="17"/>
        <v>0</v>
      </c>
      <c r="N91" s="157">
        <v>1.3999999999999999E-4</v>
      </c>
      <c r="O91" s="157">
        <f t="shared" si="18"/>
        <v>0</v>
      </c>
      <c r="P91" s="157">
        <v>0</v>
      </c>
      <c r="Q91" s="157">
        <f t="shared" si="19"/>
        <v>0</v>
      </c>
      <c r="R91" s="157" t="s">
        <v>171</v>
      </c>
      <c r="S91" s="157" t="s">
        <v>133</v>
      </c>
      <c r="T91" s="157" t="s">
        <v>134</v>
      </c>
      <c r="U91" s="157">
        <v>0</v>
      </c>
      <c r="V91" s="157">
        <f t="shared" si="20"/>
        <v>0</v>
      </c>
      <c r="W91" s="157"/>
      <c r="X91" s="157" t="s">
        <v>167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168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2" t="s">
        <v>128</v>
      </c>
      <c r="B92" s="163" t="s">
        <v>88</v>
      </c>
      <c r="C92" s="181" t="s">
        <v>89</v>
      </c>
      <c r="D92" s="164"/>
      <c r="E92" s="165"/>
      <c r="F92" s="166"/>
      <c r="G92" s="167">
        <f>SUMIF(AG93:AG95,"&lt;&gt;NOR",G93:G95)</f>
        <v>0</v>
      </c>
      <c r="H92" s="161"/>
      <c r="I92" s="161">
        <f>SUM(I93:I95)</f>
        <v>0</v>
      </c>
      <c r="J92" s="161"/>
      <c r="K92" s="161">
        <f>SUM(K93:K95)</f>
        <v>0</v>
      </c>
      <c r="L92" s="161"/>
      <c r="M92" s="161">
        <f>SUM(M93:M95)</f>
        <v>0</v>
      </c>
      <c r="N92" s="161"/>
      <c r="O92" s="161">
        <f>SUM(O93:O95)</f>
        <v>0.44000000000000006</v>
      </c>
      <c r="P92" s="161"/>
      <c r="Q92" s="161">
        <f>SUM(Q93:Q95)</f>
        <v>0</v>
      </c>
      <c r="R92" s="161"/>
      <c r="S92" s="161"/>
      <c r="T92" s="161"/>
      <c r="U92" s="161"/>
      <c r="V92" s="161">
        <f>SUM(V93:V95)</f>
        <v>20.49</v>
      </c>
      <c r="W92" s="161"/>
      <c r="X92" s="161"/>
      <c r="AG92" t="s">
        <v>129</v>
      </c>
    </row>
    <row r="93" spans="1:60" outlineLevel="1" x14ac:dyDescent="0.2">
      <c r="A93" s="168">
        <v>53</v>
      </c>
      <c r="B93" s="169" t="s">
        <v>265</v>
      </c>
      <c r="C93" s="182" t="s">
        <v>266</v>
      </c>
      <c r="D93" s="170" t="s">
        <v>132</v>
      </c>
      <c r="E93" s="171">
        <v>20.824999999999999</v>
      </c>
      <c r="F93" s="172"/>
      <c r="G93" s="173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15</v>
      </c>
      <c r="M93" s="157">
        <f>G93*(1+L93/100)</f>
        <v>0</v>
      </c>
      <c r="N93" s="157">
        <v>4.9699999999999996E-3</v>
      </c>
      <c r="O93" s="157">
        <f>ROUND(E93*N93,2)</f>
        <v>0.1</v>
      </c>
      <c r="P93" s="157">
        <v>0</v>
      </c>
      <c r="Q93" s="157">
        <f>ROUND(E93*P93,2)</f>
        <v>0</v>
      </c>
      <c r="R93" s="157"/>
      <c r="S93" s="157" t="s">
        <v>133</v>
      </c>
      <c r="T93" s="157" t="s">
        <v>134</v>
      </c>
      <c r="U93" s="157">
        <v>0.98399999999999999</v>
      </c>
      <c r="V93" s="157">
        <f>ROUND(E93*U93,2)</f>
        <v>20.49</v>
      </c>
      <c r="W93" s="157"/>
      <c r="X93" s="157" t="s">
        <v>135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136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3" t="s">
        <v>267</v>
      </c>
      <c r="D94" s="159"/>
      <c r="E94" s="160">
        <v>20.824999999999999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4">
        <v>54</v>
      </c>
      <c r="B95" s="175" t="s">
        <v>268</v>
      </c>
      <c r="C95" s="184" t="s">
        <v>269</v>
      </c>
      <c r="D95" s="176" t="s">
        <v>132</v>
      </c>
      <c r="E95" s="177">
        <v>25</v>
      </c>
      <c r="F95" s="178"/>
      <c r="G95" s="179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1.3599999999999999E-2</v>
      </c>
      <c r="O95" s="157">
        <f>ROUND(E95*N95,2)</f>
        <v>0.34</v>
      </c>
      <c r="P95" s="157">
        <v>0</v>
      </c>
      <c r="Q95" s="157">
        <f>ROUND(E95*P95,2)</f>
        <v>0</v>
      </c>
      <c r="R95" s="157" t="s">
        <v>171</v>
      </c>
      <c r="S95" s="157" t="s">
        <v>133</v>
      </c>
      <c r="T95" s="157" t="s">
        <v>134</v>
      </c>
      <c r="U95" s="157">
        <v>0</v>
      </c>
      <c r="V95" s="157">
        <f>ROUND(E95*U95,2)</f>
        <v>0</v>
      </c>
      <c r="W95" s="157"/>
      <c r="X95" s="157" t="s">
        <v>167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168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x14ac:dyDescent="0.2">
      <c r="A96" s="162" t="s">
        <v>128</v>
      </c>
      <c r="B96" s="163" t="s">
        <v>90</v>
      </c>
      <c r="C96" s="181" t="s">
        <v>91</v>
      </c>
      <c r="D96" s="164"/>
      <c r="E96" s="165"/>
      <c r="F96" s="166"/>
      <c r="G96" s="167">
        <f>SUMIF(AG97:AG97,"&lt;&gt;NOR",G97:G97)</f>
        <v>0</v>
      </c>
      <c r="H96" s="161"/>
      <c r="I96" s="161">
        <f>SUM(I97:I97)</f>
        <v>0</v>
      </c>
      <c r="J96" s="161"/>
      <c r="K96" s="161">
        <f>SUM(K97:K97)</f>
        <v>0</v>
      </c>
      <c r="L96" s="161"/>
      <c r="M96" s="161">
        <f>SUM(M97:M97)</f>
        <v>0</v>
      </c>
      <c r="N96" s="161"/>
      <c r="O96" s="161">
        <f>SUM(O97:O97)</f>
        <v>0</v>
      </c>
      <c r="P96" s="161"/>
      <c r="Q96" s="161">
        <f>SUM(Q97:Q97)</f>
        <v>0</v>
      </c>
      <c r="R96" s="161"/>
      <c r="S96" s="161"/>
      <c r="T96" s="161"/>
      <c r="U96" s="161"/>
      <c r="V96" s="161">
        <f>SUM(V97:V97)</f>
        <v>0.65</v>
      </c>
      <c r="W96" s="161"/>
      <c r="X96" s="161"/>
      <c r="AG96" t="s">
        <v>129</v>
      </c>
    </row>
    <row r="97" spans="1:60" outlineLevel="1" x14ac:dyDescent="0.2">
      <c r="A97" s="174">
        <v>55</v>
      </c>
      <c r="B97" s="175" t="s">
        <v>270</v>
      </c>
      <c r="C97" s="184" t="s">
        <v>271</v>
      </c>
      <c r="D97" s="176" t="s">
        <v>252</v>
      </c>
      <c r="E97" s="177">
        <v>7.5</v>
      </c>
      <c r="F97" s="178"/>
      <c r="G97" s="179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15</v>
      </c>
      <c r="M97" s="157">
        <f>G97*(1+L97/100)</f>
        <v>0</v>
      </c>
      <c r="N97" s="157">
        <v>6.9999999999999994E-5</v>
      </c>
      <c r="O97" s="157">
        <f>ROUND(E97*N97,2)</f>
        <v>0</v>
      </c>
      <c r="P97" s="157">
        <v>0</v>
      </c>
      <c r="Q97" s="157">
        <f>ROUND(E97*P97,2)</f>
        <v>0</v>
      </c>
      <c r="R97" s="157"/>
      <c r="S97" s="157" t="s">
        <v>133</v>
      </c>
      <c r="T97" s="157" t="s">
        <v>134</v>
      </c>
      <c r="U97" s="157">
        <v>8.6999999999999994E-2</v>
      </c>
      <c r="V97" s="157">
        <f>ROUND(E97*U97,2)</f>
        <v>0.65</v>
      </c>
      <c r="W97" s="157"/>
      <c r="X97" s="157" t="s">
        <v>135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136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">
      <c r="A98" s="162" t="s">
        <v>128</v>
      </c>
      <c r="B98" s="163" t="s">
        <v>92</v>
      </c>
      <c r="C98" s="181" t="s">
        <v>93</v>
      </c>
      <c r="D98" s="164"/>
      <c r="E98" s="165"/>
      <c r="F98" s="166"/>
      <c r="G98" s="167">
        <f>SUMIF(AG99:AG103,"&lt;&gt;NOR",G99:G103)</f>
        <v>0</v>
      </c>
      <c r="H98" s="161"/>
      <c r="I98" s="161">
        <f>SUM(I99:I103)</f>
        <v>0</v>
      </c>
      <c r="J98" s="161"/>
      <c r="K98" s="161">
        <f>SUM(K99:K103)</f>
        <v>0</v>
      </c>
      <c r="L98" s="161"/>
      <c r="M98" s="161">
        <f>SUM(M99:M103)</f>
        <v>0</v>
      </c>
      <c r="N98" s="161"/>
      <c r="O98" s="161">
        <f>SUM(O99:O103)</f>
        <v>0.02</v>
      </c>
      <c r="P98" s="161"/>
      <c r="Q98" s="161">
        <f>SUM(Q99:Q103)</f>
        <v>0</v>
      </c>
      <c r="R98" s="161"/>
      <c r="S98" s="161"/>
      <c r="T98" s="161"/>
      <c r="U98" s="161"/>
      <c r="V98" s="161">
        <f>SUM(V99:V103)</f>
        <v>18.21</v>
      </c>
      <c r="W98" s="161"/>
      <c r="X98" s="161"/>
      <c r="AG98" t="s">
        <v>129</v>
      </c>
    </row>
    <row r="99" spans="1:60" outlineLevel="1" x14ac:dyDescent="0.2">
      <c r="A99" s="168">
        <v>56</v>
      </c>
      <c r="B99" s="169" t="s">
        <v>272</v>
      </c>
      <c r="C99" s="182" t="s">
        <v>273</v>
      </c>
      <c r="D99" s="170" t="s">
        <v>132</v>
      </c>
      <c r="E99" s="171">
        <v>79.168000000000006</v>
      </c>
      <c r="F99" s="172"/>
      <c r="G99" s="173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7"/>
      <c r="S99" s="157" t="s">
        <v>133</v>
      </c>
      <c r="T99" s="157" t="s">
        <v>134</v>
      </c>
      <c r="U99" s="157">
        <v>6.9709999999999994E-2</v>
      </c>
      <c r="V99" s="157">
        <f>ROUND(E99*U99,2)</f>
        <v>5.52</v>
      </c>
      <c r="W99" s="157"/>
      <c r="X99" s="157" t="s">
        <v>135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136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3" t="s">
        <v>274</v>
      </c>
      <c r="D100" s="159"/>
      <c r="E100" s="160">
        <v>79.168000000000006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8">
        <v>57</v>
      </c>
      <c r="B101" s="169" t="s">
        <v>275</v>
      </c>
      <c r="C101" s="182" t="s">
        <v>276</v>
      </c>
      <c r="D101" s="170" t="s">
        <v>132</v>
      </c>
      <c r="E101" s="171">
        <v>94.406999999999996</v>
      </c>
      <c r="F101" s="172"/>
      <c r="G101" s="173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6.9999999999999994E-5</v>
      </c>
      <c r="O101" s="157">
        <f>ROUND(E101*N101,2)</f>
        <v>0.01</v>
      </c>
      <c r="P101" s="157">
        <v>0</v>
      </c>
      <c r="Q101" s="157">
        <f>ROUND(E101*P101,2)</f>
        <v>0</v>
      </c>
      <c r="R101" s="157"/>
      <c r="S101" s="157" t="s">
        <v>133</v>
      </c>
      <c r="T101" s="157" t="s">
        <v>134</v>
      </c>
      <c r="U101" s="157">
        <v>3.2480000000000002E-2</v>
      </c>
      <c r="V101" s="157">
        <f>ROUND(E101*U101,2)</f>
        <v>3.07</v>
      </c>
      <c r="W101" s="157"/>
      <c r="X101" s="157" t="s">
        <v>135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136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1" x14ac:dyDescent="0.2">
      <c r="A102" s="155"/>
      <c r="B102" s="156"/>
      <c r="C102" s="183" t="s">
        <v>277</v>
      </c>
      <c r="D102" s="159"/>
      <c r="E102" s="160">
        <v>94.406999999999996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138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4">
        <v>58</v>
      </c>
      <c r="B103" s="175" t="s">
        <v>278</v>
      </c>
      <c r="C103" s="184" t="s">
        <v>279</v>
      </c>
      <c r="D103" s="176" t="s">
        <v>132</v>
      </c>
      <c r="E103" s="177">
        <v>94.406999999999996</v>
      </c>
      <c r="F103" s="178"/>
      <c r="G103" s="179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1.4999999999999999E-4</v>
      </c>
      <c r="O103" s="157">
        <f>ROUND(E103*N103,2)</f>
        <v>0.01</v>
      </c>
      <c r="P103" s="157">
        <v>0</v>
      </c>
      <c r="Q103" s="157">
        <f>ROUND(E103*P103,2)</f>
        <v>0</v>
      </c>
      <c r="R103" s="157"/>
      <c r="S103" s="157" t="s">
        <v>133</v>
      </c>
      <c r="T103" s="157" t="s">
        <v>134</v>
      </c>
      <c r="U103" s="157">
        <v>0.10191</v>
      </c>
      <c r="V103" s="157">
        <f>ROUND(E103*U103,2)</f>
        <v>9.6199999999999992</v>
      </c>
      <c r="W103" s="157"/>
      <c r="X103" s="157" t="s">
        <v>135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136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">
      <c r="A104" s="162" t="s">
        <v>128</v>
      </c>
      <c r="B104" s="163" t="s">
        <v>94</v>
      </c>
      <c r="C104" s="181" t="s">
        <v>95</v>
      </c>
      <c r="D104" s="164"/>
      <c r="E104" s="165"/>
      <c r="F104" s="166"/>
      <c r="G104" s="167">
        <f>SUMIF(AG105:AG105,"&lt;&gt;NOR",G105:G105)</f>
        <v>0</v>
      </c>
      <c r="H104" s="161"/>
      <c r="I104" s="161">
        <f>SUM(I105:I105)</f>
        <v>0</v>
      </c>
      <c r="J104" s="161"/>
      <c r="K104" s="161">
        <f>SUM(K105:K105)</f>
        <v>0</v>
      </c>
      <c r="L104" s="161"/>
      <c r="M104" s="161">
        <f>SUM(M105:M105)</f>
        <v>0</v>
      </c>
      <c r="N104" s="161"/>
      <c r="O104" s="161">
        <f>SUM(O105:O105)</f>
        <v>0.02</v>
      </c>
      <c r="P104" s="161"/>
      <c r="Q104" s="161">
        <f>SUM(Q105:Q105)</f>
        <v>0</v>
      </c>
      <c r="R104" s="161"/>
      <c r="S104" s="161"/>
      <c r="T104" s="161"/>
      <c r="U104" s="161"/>
      <c r="V104" s="161">
        <f>SUM(V105:V105)</f>
        <v>3.43</v>
      </c>
      <c r="W104" s="161"/>
      <c r="X104" s="161"/>
      <c r="AG104" t="s">
        <v>129</v>
      </c>
    </row>
    <row r="105" spans="1:60" outlineLevel="1" x14ac:dyDescent="0.2">
      <c r="A105" s="174">
        <v>59</v>
      </c>
      <c r="B105" s="175" t="s">
        <v>280</v>
      </c>
      <c r="C105" s="184" t="s">
        <v>281</v>
      </c>
      <c r="D105" s="176" t="s">
        <v>132</v>
      </c>
      <c r="E105" s="177">
        <v>8.1</v>
      </c>
      <c r="F105" s="178"/>
      <c r="G105" s="179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15</v>
      </c>
      <c r="M105" s="157">
        <f>G105*(1+L105/100)</f>
        <v>0</v>
      </c>
      <c r="N105" s="157">
        <v>2.6199999999999999E-3</v>
      </c>
      <c r="O105" s="157">
        <f>ROUND(E105*N105,2)</f>
        <v>0.02</v>
      </c>
      <c r="P105" s="157">
        <v>0</v>
      </c>
      <c r="Q105" s="157">
        <f>ROUND(E105*P105,2)</f>
        <v>0</v>
      </c>
      <c r="R105" s="157"/>
      <c r="S105" s="157" t="s">
        <v>133</v>
      </c>
      <c r="T105" s="157" t="s">
        <v>134</v>
      </c>
      <c r="U105" s="157">
        <v>0.42299999999999999</v>
      </c>
      <c r="V105" s="157">
        <f>ROUND(E105*U105,2)</f>
        <v>3.43</v>
      </c>
      <c r="W105" s="157"/>
      <c r="X105" s="157" t="s">
        <v>135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136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2" t="s">
        <v>128</v>
      </c>
      <c r="B106" s="163" t="s">
        <v>96</v>
      </c>
      <c r="C106" s="181" t="s">
        <v>97</v>
      </c>
      <c r="D106" s="164"/>
      <c r="E106" s="165"/>
      <c r="F106" s="166"/>
      <c r="G106" s="167">
        <f>SUMIF(AG107:AG107,"&lt;&gt;NOR",G107:G107)</f>
        <v>0</v>
      </c>
      <c r="H106" s="161"/>
      <c r="I106" s="161">
        <f>SUM(I107:I107)</f>
        <v>0</v>
      </c>
      <c r="J106" s="161"/>
      <c r="K106" s="161">
        <f>SUM(K107:K107)</f>
        <v>0</v>
      </c>
      <c r="L106" s="161"/>
      <c r="M106" s="161">
        <f>SUM(M107:M107)</f>
        <v>0</v>
      </c>
      <c r="N106" s="161"/>
      <c r="O106" s="161">
        <f>SUM(O107:O107)</f>
        <v>0</v>
      </c>
      <c r="P106" s="161"/>
      <c r="Q106" s="161">
        <f>SUM(Q107:Q107)</f>
        <v>0</v>
      </c>
      <c r="R106" s="161"/>
      <c r="S106" s="161"/>
      <c r="T106" s="161"/>
      <c r="U106" s="161"/>
      <c r="V106" s="161">
        <f>SUM(V107:V107)</f>
        <v>0</v>
      </c>
      <c r="W106" s="161"/>
      <c r="X106" s="161"/>
      <c r="AG106" t="s">
        <v>129</v>
      </c>
    </row>
    <row r="107" spans="1:60" ht="33.75" outlineLevel="1" x14ac:dyDescent="0.2">
      <c r="A107" s="174">
        <v>60</v>
      </c>
      <c r="B107" s="175" t="s">
        <v>282</v>
      </c>
      <c r="C107" s="184" t="s">
        <v>283</v>
      </c>
      <c r="D107" s="176" t="s">
        <v>191</v>
      </c>
      <c r="E107" s="177">
        <v>1</v>
      </c>
      <c r="F107" s="178"/>
      <c r="G107" s="179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15</v>
      </c>
      <c r="M107" s="157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7"/>
      <c r="S107" s="157" t="s">
        <v>165</v>
      </c>
      <c r="T107" s="157" t="s">
        <v>166</v>
      </c>
      <c r="U107" s="157">
        <v>0</v>
      </c>
      <c r="V107" s="157">
        <f>ROUND(E107*U107,2)</f>
        <v>0</v>
      </c>
      <c r="W107" s="157"/>
      <c r="X107" s="157" t="s">
        <v>135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136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62" t="s">
        <v>128</v>
      </c>
      <c r="B108" s="163" t="s">
        <v>98</v>
      </c>
      <c r="C108" s="181" t="s">
        <v>99</v>
      </c>
      <c r="D108" s="164"/>
      <c r="E108" s="165"/>
      <c r="F108" s="166"/>
      <c r="G108" s="167">
        <f>SUMIF(AG109:AG112,"&lt;&gt;NOR",G109:G112)</f>
        <v>0</v>
      </c>
      <c r="H108" s="161"/>
      <c r="I108" s="161">
        <f>SUM(I109:I112)</f>
        <v>0</v>
      </c>
      <c r="J108" s="161"/>
      <c r="K108" s="161">
        <f>SUM(K109:K112)</f>
        <v>0</v>
      </c>
      <c r="L108" s="161"/>
      <c r="M108" s="161">
        <f>SUM(M109:M112)</f>
        <v>0</v>
      </c>
      <c r="N108" s="161"/>
      <c r="O108" s="161">
        <f>SUM(O109:O112)</f>
        <v>0</v>
      </c>
      <c r="P108" s="161"/>
      <c r="Q108" s="161">
        <f>SUM(Q109:Q112)</f>
        <v>0</v>
      </c>
      <c r="R108" s="161"/>
      <c r="S108" s="161"/>
      <c r="T108" s="161"/>
      <c r="U108" s="161"/>
      <c r="V108" s="161">
        <f>SUM(V109:V112)</f>
        <v>2.25</v>
      </c>
      <c r="W108" s="161"/>
      <c r="X108" s="161"/>
      <c r="AG108" t="s">
        <v>129</v>
      </c>
    </row>
    <row r="109" spans="1:60" outlineLevel="1" x14ac:dyDescent="0.2">
      <c r="A109" s="174">
        <v>61</v>
      </c>
      <c r="B109" s="175" t="s">
        <v>284</v>
      </c>
      <c r="C109" s="184" t="s">
        <v>285</v>
      </c>
      <c r="D109" s="176" t="s">
        <v>196</v>
      </c>
      <c r="E109" s="177">
        <v>1.8093300000000001</v>
      </c>
      <c r="F109" s="178"/>
      <c r="G109" s="179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15</v>
      </c>
      <c r="M109" s="157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7"/>
      <c r="S109" s="157" t="s">
        <v>133</v>
      </c>
      <c r="T109" s="157" t="s">
        <v>134</v>
      </c>
      <c r="U109" s="157">
        <v>0.49</v>
      </c>
      <c r="V109" s="157">
        <f>ROUND(E109*U109,2)</f>
        <v>0.89</v>
      </c>
      <c r="W109" s="157"/>
      <c r="X109" s="157" t="s">
        <v>286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287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4">
        <v>62</v>
      </c>
      <c r="B110" s="175" t="s">
        <v>288</v>
      </c>
      <c r="C110" s="184" t="s">
        <v>289</v>
      </c>
      <c r="D110" s="176" t="s">
        <v>196</v>
      </c>
      <c r="E110" s="177">
        <v>1.8093300000000001</v>
      </c>
      <c r="F110" s="178"/>
      <c r="G110" s="179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15</v>
      </c>
      <c r="M110" s="157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133</v>
      </c>
      <c r="T110" s="157" t="s">
        <v>134</v>
      </c>
      <c r="U110" s="157">
        <v>0</v>
      </c>
      <c r="V110" s="157">
        <f>ROUND(E110*U110,2)</f>
        <v>0</v>
      </c>
      <c r="W110" s="157"/>
      <c r="X110" s="157" t="s">
        <v>286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287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4">
        <v>63</v>
      </c>
      <c r="B111" s="175" t="s">
        <v>290</v>
      </c>
      <c r="C111" s="184" t="s">
        <v>291</v>
      </c>
      <c r="D111" s="176" t="s">
        <v>196</v>
      </c>
      <c r="E111" s="177">
        <v>1.8093300000000001</v>
      </c>
      <c r="F111" s="178"/>
      <c r="G111" s="179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15</v>
      </c>
      <c r="M111" s="157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133</v>
      </c>
      <c r="T111" s="157" t="s">
        <v>134</v>
      </c>
      <c r="U111" s="157">
        <v>0</v>
      </c>
      <c r="V111" s="157">
        <f>ROUND(E111*U111,2)</f>
        <v>0</v>
      </c>
      <c r="W111" s="157"/>
      <c r="X111" s="157" t="s">
        <v>286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287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68">
        <v>64</v>
      </c>
      <c r="B112" s="169" t="s">
        <v>292</v>
      </c>
      <c r="C112" s="182" t="s">
        <v>293</v>
      </c>
      <c r="D112" s="170" t="s">
        <v>196</v>
      </c>
      <c r="E112" s="171">
        <v>1.8093300000000001</v>
      </c>
      <c r="F112" s="172"/>
      <c r="G112" s="173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15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133</v>
      </c>
      <c r="T112" s="157" t="s">
        <v>134</v>
      </c>
      <c r="U112" s="157">
        <v>0.752</v>
      </c>
      <c r="V112" s="157">
        <f>ROUND(E112*U112,2)</f>
        <v>1.36</v>
      </c>
      <c r="W112" s="157"/>
      <c r="X112" s="157" t="s">
        <v>286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287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33" x14ac:dyDescent="0.2">
      <c r="A113" s="3"/>
      <c r="B113" s="4"/>
      <c r="C113" s="185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v>15</v>
      </c>
      <c r="AF113">
        <v>21</v>
      </c>
      <c r="AG113" t="s">
        <v>115</v>
      </c>
    </row>
    <row r="114" spans="1:33" x14ac:dyDescent="0.2">
      <c r="A114" s="151"/>
      <c r="B114" s="152" t="s">
        <v>31</v>
      </c>
      <c r="C114" s="186"/>
      <c r="D114" s="153"/>
      <c r="E114" s="154"/>
      <c r="F114" s="154"/>
      <c r="G114" s="180">
        <f>G8+G15+G18+G22+G26+G32+G34+G36+G47+G49+G52+G66+G69+G74+G81+G84+G92+G96+G98+G104+G106+G108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294</v>
      </c>
    </row>
    <row r="115" spans="1:33" x14ac:dyDescent="0.2">
      <c r="A115" s="3"/>
      <c r="B115" s="4"/>
      <c r="C115" s="185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A116" s="3"/>
      <c r="B116" s="4"/>
      <c r="C116" s="185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">
      <c r="A117" s="245" t="s">
        <v>295</v>
      </c>
      <c r="B117" s="245"/>
      <c r="C117" s="246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 x14ac:dyDescent="0.2">
      <c r="A118" s="247"/>
      <c r="B118" s="248"/>
      <c r="C118" s="249"/>
      <c r="D118" s="248"/>
      <c r="E118" s="248"/>
      <c r="F118" s="248"/>
      <c r="G118" s="25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G118" t="s">
        <v>296</v>
      </c>
    </row>
    <row r="119" spans="1:33" x14ac:dyDescent="0.2">
      <c r="A119" s="251"/>
      <c r="B119" s="252"/>
      <c r="C119" s="253"/>
      <c r="D119" s="252"/>
      <c r="E119" s="252"/>
      <c r="F119" s="252"/>
      <c r="G119" s="25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33" x14ac:dyDescent="0.2">
      <c r="A120" s="251"/>
      <c r="B120" s="252"/>
      <c r="C120" s="253"/>
      <c r="D120" s="252"/>
      <c r="E120" s="252"/>
      <c r="F120" s="252"/>
      <c r="G120" s="25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33" x14ac:dyDescent="0.2">
      <c r="A121" s="251"/>
      <c r="B121" s="252"/>
      <c r="C121" s="253"/>
      <c r="D121" s="252"/>
      <c r="E121" s="252"/>
      <c r="F121" s="252"/>
      <c r="G121" s="25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33" x14ac:dyDescent="0.2">
      <c r="A122" s="255"/>
      <c r="B122" s="256"/>
      <c r="C122" s="257"/>
      <c r="D122" s="256"/>
      <c r="E122" s="256"/>
      <c r="F122" s="256"/>
      <c r="G122" s="25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33" x14ac:dyDescent="0.2">
      <c r="A123" s="3"/>
      <c r="B123" s="4"/>
      <c r="C123" s="185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33" x14ac:dyDescent="0.2">
      <c r="C124" s="187"/>
      <c r="D124" s="10"/>
      <c r="AG124" t="s">
        <v>297</v>
      </c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Z7AeD4/7SG71zgX95OhGO7jm7ClWeRHhOxsxdBSiInkj2GCeOw1c9heC96JakHNf/1tNA9snmz5u0ddp66lJg==" saltValue="gHyq2toVlTVCPjm1i0TcUg==" spinCount="100000" sheet="1" objects="1" scenarios="1"/>
  <mergeCells count="12">
    <mergeCell ref="A1:G1"/>
    <mergeCell ref="C2:G2"/>
    <mergeCell ref="C3:G3"/>
    <mergeCell ref="C4:G4"/>
    <mergeCell ref="A117:C117"/>
    <mergeCell ref="A118:G122"/>
    <mergeCell ref="C60:G60"/>
    <mergeCell ref="C61:G61"/>
    <mergeCell ref="C62:G62"/>
    <mergeCell ref="C63:G63"/>
    <mergeCell ref="C64:G64"/>
    <mergeCell ref="C65:G6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03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'03 01 Pol'!Názvy_tisku</vt:lpstr>
      <vt:lpstr>oadresa</vt:lpstr>
      <vt:lpstr>Stavba!Objednatel</vt:lpstr>
      <vt:lpstr>Stavba!Objekt</vt:lpstr>
      <vt:lpstr>'03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Mikošek</dc:creator>
  <cp:lastModifiedBy>Vrabčák</cp:lastModifiedBy>
  <cp:lastPrinted>2019-03-19T12:27:02Z</cp:lastPrinted>
  <dcterms:created xsi:type="dcterms:W3CDTF">2009-04-08T07:15:50Z</dcterms:created>
  <dcterms:modified xsi:type="dcterms:W3CDTF">2020-11-09T15:50:54Z</dcterms:modified>
</cp:coreProperties>
</file>