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Architektonicko -..." sheetId="2" r:id="rId2"/>
    <sheet name="Pokyny pro vyplnění" sheetId="3" r:id="rId3"/>
  </sheets>
  <definedNames>
    <definedName name="_xlnm.Print_Area" localSheetId="0">'Rekapitulace stavby'!$D$4:$AO$33,'Rekapitulace stavby'!$C$39:$AQ$53</definedName>
    <definedName name="_xlnm._FilterDatabase" localSheetId="1" hidden="1">'SO 01 - Architektonicko -...'!$C$96:$K$645</definedName>
    <definedName name="_xlnm.Print_Area" localSheetId="1">'SO 01 - Architektonicko -...'!$C$4:$J$36,'SO 01 - Architektonicko -...'!$C$42:$J$78,'SO 01 - Architektonicko -...'!$C$84:$K$645</definedName>
    <definedName name="_xlnm.Print_Area" localSheetId="2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'SO 01 - Architektonicko -...'!$96:$96</definedName>
  </definedNames>
  <calcPr fullCalcOnLoad="1"/>
</workbook>
</file>

<file path=xl/sharedStrings.xml><?xml version="1.0" encoding="utf-8"?>
<sst xmlns="http://schemas.openxmlformats.org/spreadsheetml/2006/main" count="6248" uniqueCount="830">
  <si>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</si>
  <si>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</si>
  <si>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</si>
  <si>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</si>
  <si>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</si>
  <si>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</si>
  <si>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</si>
  <si>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{6291dc18-a8c1-45dc-a545-6bf70cd59f41}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</si>
  <si>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</si>
  <si>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</si>
  <si>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</si>
  <si>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</si>
  <si>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</si>
  <si>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</si>
  <si>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</si>
  <si>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N2772019a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</si>
  <si>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</si>
  <si>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</si>
  <si>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sanitárního zázemí - WC v objektu sauny ve Frenštátě p.R.</t>
  </si>
  <si>
    <t>KSO:</t>
  </si>
  <si>
    <t/>
  </si>
  <si>
    <t>CC-CZ:</t>
  </si>
  <si>
    <t>Místo:</t>
  </si>
  <si>
    <t xml:space="preserve"> </t>
  </si>
  <si>
    <t>Datum:</t>
  </si>
  <si>
    <t>27. 5. 2019</t>
  </si>
  <si>
    <t>Zadavatel:</t>
  </si>
  <si>
    <t>IČ:</t>
  </si>
  <si>
    <t>Město Frenštát p. R.,Náměstí Míru 1</t>
  </si>
  <si>
    <t>DIČ:</t>
  </si>
  <si>
    <t>Uchazeč:</t>
  </si>
  <si>
    <t>Vyplň údaj</t>
  </si>
  <si>
    <t>Projektant:</t>
  </si>
  <si>
    <t>Ing. arch. Martin Janda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</si>
  <si>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</si>
  <si>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</si>
  <si>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</si>
  <si>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</si>
  <si>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</si>
  <si>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</si>
  <si>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</si>
  <si>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</si>
  <si>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</si>
  <si>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</si>
  <si>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</si>
  <si>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</si>
  <si>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</si>
  <si>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</si>
  <si>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</si>
  <si>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</si>
  <si>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</si>
  <si>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</si>
  <si>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</si>
  <si>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</si>
  <si>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</si>
  <si>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</si>
  <si>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</si>
  <si>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</si>
  <si>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</si>
  <si>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</si>
  <si>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</si>
  <si>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</si>
  <si>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</si>
  <si>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</si>
  <si>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</si>
  <si>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</si>
  <si>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</si>
  <si>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</si>
  <si>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</si>
  <si>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</si>
  <si>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</si>
  <si>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</si>
  <si>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</si>
  <si>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</si>
  <si>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</si>
  <si>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</si>
  <si>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</si>
  <si>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Architektonicko - stavební řešení</t>
  </si>
  <si>
    <t>STA</t>
  </si>
  <si>
    <t>1</t>
  </si>
  <si>
    <t>{e56af46a-d525-42b5-a455-711cc700f492}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</si>
  <si>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</si>
  <si>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</si>
  <si>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</si>
  <si>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</si>
  <si>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</si>
  <si>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</si>
  <si>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</si>
  <si>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</si>
  <si>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01 - Architektonicko - stavební řešení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</si>
  <si>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</si>
  <si>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</si>
  <si>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</si>
  <si>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</si>
  <si>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</si>
  <si>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</si>
  <si>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</si>
  <si>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</si>
  <si>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</si>
  <si>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</si>
  <si>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</si>
  <si>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</si>
  <si>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</si>
  <si>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</si>
  <si>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</si>
  <si>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</si>
  <si>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</si>
  <si>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</si>
  <si>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</si>
  <si>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</si>
  <si>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</si>
  <si>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</si>
  <si>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</si>
  <si>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</si>
  <si>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</si>
  <si>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VRN - Vedlejší rozpočtové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</si>
  <si>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</si>
  <si>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</si>
  <si>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</si>
  <si>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</si>
  <si>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</si>
  <si>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</si>
  <si>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</si>
  <si>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</si>
  <si>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</si>
  <si>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</si>
  <si>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</si>
  <si>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</si>
  <si>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</si>
  <si>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</si>
  <si>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</si>
  <si>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</si>
  <si>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</si>
  <si>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</si>
  <si>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</si>
  <si>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</si>
  <si>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342272235</t>
  </si>
  <si>
    <t>Příčky z pórobetonových tvárnic hladkých na tenké maltové lože objemová hmotnost do 500 kg/m3, tloušťka příčky 125 mm</t>
  </si>
  <si>
    <t>m2</t>
  </si>
  <si>
    <t>CS ÚRS 2018 02</t>
  </si>
  <si>
    <t>4</t>
  </si>
  <si>
    <t>-957756864</t>
  </si>
  <si>
    <t>VV</t>
  </si>
  <si>
    <t>výkres 2</t>
  </si>
  <si>
    <t>0,76*1,25</t>
  </si>
  <si>
    <t>Součet</t>
  </si>
  <si>
    <t>6</t>
  </si>
  <si>
    <t>Úpravy povrchů, podlahy a osazování výplní</t>
  </si>
  <si>
    <t>611131121</t>
  </si>
  <si>
    <t>Podkladní a spojovací vrstva vnitřních omítaných ploch penetrace akrylát-silikonová nanášená ručně stropů</t>
  </si>
  <si>
    <t>-1814617588</t>
  </si>
  <si>
    <t>0,76*1,2</t>
  </si>
  <si>
    <t>1,5*1,2</t>
  </si>
  <si>
    <t>0,15*2,5</t>
  </si>
  <si>
    <t>0,15*2,55</t>
  </si>
  <si>
    <t>611142001</t>
  </si>
  <si>
    <t>Potažení vnitřních ploch pletivem v ploše nebo pruzích, na plném podkladu sklovláknitým vtlačením do tmelu stropů</t>
  </si>
  <si>
    <t>965194589</t>
  </si>
  <si>
    <t>611311131</t>
  </si>
  <si>
    <t>Potažení vnitřních ploch štukem tloušťky do 3 mm vodorovných konstrukcí stropů rovných</t>
  </si>
  <si>
    <t>-533557503</t>
  </si>
  <si>
    <t>5</t>
  </si>
  <si>
    <t>612131121</t>
  </si>
  <si>
    <t>Podkladní a spojovací vrstva vnitřních omítaných ploch penetrace akrylát-silikonová nanášená ručně stěn</t>
  </si>
  <si>
    <t>-2130818964</t>
  </si>
  <si>
    <t>(0,76+1,2)*1</t>
  </si>
  <si>
    <t>(1,2+0,76)*0,55</t>
  </si>
  <si>
    <t>0,76*0,125</t>
  </si>
  <si>
    <t>-0,6*0,25</t>
  </si>
  <si>
    <t>(1,2+1,5)*1</t>
  </si>
  <si>
    <t>(1,5+1,2)*0,55</t>
  </si>
  <si>
    <t>(0,8+0,3*2)*0,25</t>
  </si>
  <si>
    <t>-(0,6*0,25+0,8*0,25)</t>
  </si>
  <si>
    <t>612142001</t>
  </si>
  <si>
    <t>Potažení vnitřních ploch pletivem v ploše nebo pruzích, na plném podkladu sklovláknitým vtlačením do tmelu stěn</t>
  </si>
  <si>
    <t>-1794332159</t>
  </si>
  <si>
    <t>7</t>
  </si>
  <si>
    <t>612311131</t>
  </si>
  <si>
    <t>Potažení vnitřních ploch štukem tloušťky do 3 mm svislých konstrukcí stěn</t>
  </si>
  <si>
    <t>557781357</t>
  </si>
  <si>
    <t>8</t>
  </si>
  <si>
    <t>612321121</t>
  </si>
  <si>
    <t>Omítka vápenocementová vnitřních ploch nanášená ručně jednovrstvá, tloušťky do 10 mm hladká svislých konstrukcí stěn</t>
  </si>
  <si>
    <t>99604024</t>
  </si>
  <si>
    <t>(0,76+1,2)*2*1,75</t>
  </si>
  <si>
    <t>-0,6*1,75</t>
  </si>
  <si>
    <t>(1,2+1,5)*2*1,75</t>
  </si>
  <si>
    <t>(0,3*2)*1,75</t>
  </si>
  <si>
    <t>-(0,6*1,75+0,8*1,75)</t>
  </si>
  <si>
    <t>9</t>
  </si>
  <si>
    <t>632451445</t>
  </si>
  <si>
    <t>Potěr pískocementový běžný tl. přes 30 do 40 mm tř. C 20</t>
  </si>
  <si>
    <t>-1004479978</t>
  </si>
  <si>
    <t>1,57*1,2</t>
  </si>
  <si>
    <t>10</t>
  </si>
  <si>
    <t>632902211</t>
  </si>
  <si>
    <t>Příprava zatvrdlého povrchu betonových mazanin pro cementový potěr cementovým mlékem s přísadou</t>
  </si>
  <si>
    <t>1607235134</t>
  </si>
  <si>
    <t>Ostatní konstrukce a práce, bourání</t>
  </si>
  <si>
    <t>11</t>
  </si>
  <si>
    <t>949101111</t>
  </si>
  <si>
    <t>Lešení pomocné pracovní pro objekty pozemních staveb pro zatížení do 150 kg/m2, o výšce lešeňové podlahy do 1,9 m</t>
  </si>
  <si>
    <t>-1506665003</t>
  </si>
  <si>
    <t>12</t>
  </si>
  <si>
    <t>952901111</t>
  </si>
  <si>
    <t>Vyčištění budov nebo objektů před předáním do užívání budov bytové nebo občanské výstavby, světlé výšky podlaží do 4 m</t>
  </si>
  <si>
    <t>1408133502</t>
  </si>
  <si>
    <t>13</t>
  </si>
  <si>
    <t>965081213</t>
  </si>
  <si>
    <t>Bourání podlah z dlaždic bez podkladního lože nebo mazaniny, s jakoukoliv výplní spár keramických nebo xylolitových tl. do 10 mm, plochy přes 1 m2</t>
  </si>
  <si>
    <t>-50466870</t>
  </si>
  <si>
    <t>výkres 1</t>
  </si>
  <si>
    <t>14</t>
  </si>
  <si>
    <t>978010101</t>
  </si>
  <si>
    <t>Zednické výpomoci pro ZT a EL - vysekání drážek, zához drážek</t>
  </si>
  <si>
    <t>hod</t>
  </si>
  <si>
    <t>vlastní</t>
  </si>
  <si>
    <t>458097235</t>
  </si>
  <si>
    <t>978013191</t>
  </si>
  <si>
    <t>Otlučení vápenných nebo vápenocementových omítek vnitřních ploch stěn s vyškrabáním spar, s očištěním zdiva, v rozsahu přes 50 do 100 %</t>
  </si>
  <si>
    <t>1263145051</t>
  </si>
  <si>
    <t>(0,76+1,2)*2*0,2</t>
  </si>
  <si>
    <t>-0,6*0,2</t>
  </si>
  <si>
    <t>(1,2+1,57)*2*0,2</t>
  </si>
  <si>
    <t>-(0,6*0,2+0,8*0,2)</t>
  </si>
  <si>
    <t>16</t>
  </si>
  <si>
    <t>978059541</t>
  </si>
  <si>
    <t>Odsekání obkladů stěn včetně otlučení podkladní omítky až na zdivo z obkládaček vnitřních, z jakýchkoliv materiálů, plochy přes 1 m2</t>
  </si>
  <si>
    <t>-1078363407</t>
  </si>
  <si>
    <t>(0,76+1,2)*2*1,55</t>
  </si>
  <si>
    <t>-0,6*1,55</t>
  </si>
  <si>
    <t>(1,2+1,57)*2*1,55</t>
  </si>
  <si>
    <t>-(0,6*1,55+0,8*1,55)</t>
  </si>
  <si>
    <t>997</t>
  </si>
  <si>
    <t>Přesun sutě</t>
  </si>
  <si>
    <t>17</t>
  </si>
  <si>
    <t>997013211</t>
  </si>
  <si>
    <t>Vnitrostaveništní doprava suti a vybouraných hmot vodorovně do 50 m svisle ručně (nošením po schodech) pro budovy a haly výšky do 6 m</t>
  </si>
  <si>
    <t>t</t>
  </si>
  <si>
    <t>-1911313460</t>
  </si>
  <si>
    <t>18</t>
  </si>
  <si>
    <t>997013501</t>
  </si>
  <si>
    <t>Odvoz suti a vybouraných hmot na skládku nebo meziskládku se složením, na vzdálenost do 1 km</t>
  </si>
  <si>
    <t>-502616507</t>
  </si>
  <si>
    <t>19</t>
  </si>
  <si>
    <t>997013509</t>
  </si>
  <si>
    <t>Odvoz suti a vybouraných hmot na skládku nebo meziskládku se složením, na vzdálenost Příplatek k ceně za každý další i započatý 1 km přes 1 km</t>
  </si>
  <si>
    <t>-434885463</t>
  </si>
  <si>
    <t>2,09*14</t>
  </si>
  <si>
    <t>20</t>
  </si>
  <si>
    <t>997013831</t>
  </si>
  <si>
    <t>Poplatek za uložení stavebního odpadu na skládce (skládkovné) směsného stavebního a demoličního zatříděného do Katalogu odpadů pod kódem 170 904</t>
  </si>
  <si>
    <t>824206811</t>
  </si>
  <si>
    <t>998</t>
  </si>
  <si>
    <t>Přesun hmot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</si>
  <si>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</si>
  <si>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</si>
  <si>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-375330181</t>
  </si>
  <si>
    <t>PSV</t>
  </si>
  <si>
    <t>Práce a dodávky PSV</t>
  </si>
  <si>
    <t>711</t>
  </si>
  <si>
    <t>Izolace proti vodě, vlhkosti a plynům</t>
  </si>
  <si>
    <t>22</t>
  </si>
  <si>
    <t>711493112</t>
  </si>
  <si>
    <t>Izolace proti podpovrchové a tlakové vodě - ostatní na ploše vodorovné V jednosložkovou na bázi cementu</t>
  </si>
  <si>
    <t>1759834440</t>
  </si>
  <si>
    <t>23</t>
  </si>
  <si>
    <t>711493122</t>
  </si>
  <si>
    <t>Izolace proti podpovrchové a tlakové vodě - ostatní na ploše svislé S jednosložkovou na bázi cementu</t>
  </si>
  <si>
    <t>1970554722</t>
  </si>
  <si>
    <t>24</t>
  </si>
  <si>
    <t>998711201</t>
  </si>
  <si>
    <t>Přesun hmot pro izolace proti vodě, vlhkosti a plynům stanovený procentní sazbou (%) z ceny vodorovná dopravní vzdálenost do 50 m v objektech výšky do 6 m</t>
  </si>
  <si>
    <t>%</t>
  </si>
  <si>
    <t>1661163019</t>
  </si>
  <si>
    <t>713</t>
  </si>
  <si>
    <t>Izolace tepelné</t>
  </si>
  <si>
    <t>25</t>
  </si>
  <si>
    <t>713463211</t>
  </si>
  <si>
    <t>Montáž izolace tepelné potrubí a ohybů tvarovkami nebo deskami potrubními pouzdry s povrchovou úpravou hliníkovou fólií (izolační materiál ve specifikaci) přelepenými samolepící hliníkovou páskou potrubí jednovrstvá D do 50 mm</t>
  </si>
  <si>
    <t>m</t>
  </si>
  <si>
    <t>1079964721</t>
  </si>
  <si>
    <t>6+5</t>
  </si>
  <si>
    <t>26</t>
  </si>
  <si>
    <t>M</t>
  </si>
  <si>
    <t>63154531</t>
  </si>
  <si>
    <t>pouzdro izolační potrubní s jednostrannou Al fólií max. 250/100 °C 28/30 mm</t>
  </si>
  <si>
    <t>32</t>
  </si>
  <si>
    <t>445961275</t>
  </si>
  <si>
    <t>4*1,5</t>
  </si>
  <si>
    <t>27</t>
  </si>
  <si>
    <t>63154572</t>
  </si>
  <si>
    <t>pouzdro izolační potrubní s jednostrannou Al fólií max. 250/100 °C 35/40 mm</t>
  </si>
  <si>
    <t>-322676125</t>
  </si>
  <si>
    <t>2*2,5</t>
  </si>
  <si>
    <t>28</t>
  </si>
  <si>
    <t>998713201</t>
  </si>
  <si>
    <t>Přesun hmot pro izolace tepelné stanovený procentní sazbou (%) z ceny vodorovná dopravní vzdálenost do 50 m v objektech výšky do 6 m</t>
  </si>
  <si>
    <t>-614183074</t>
  </si>
  <si>
    <t>721</t>
  </si>
  <si>
    <t>Zdravotechnika - vnitřní kanalizace</t>
  </si>
  <si>
    <t>29</t>
  </si>
  <si>
    <t>721174044</t>
  </si>
  <si>
    <t>Potrubí z plastových trub polypropylenové připojovací DN 75</t>
  </si>
  <si>
    <t>-2101322872</t>
  </si>
  <si>
    <t>1,5+1,5</t>
  </si>
  <si>
    <t>30</t>
  </si>
  <si>
    <t>721174045</t>
  </si>
  <si>
    <t>Potrubí z plastových trub polypropylenové připojovací DN 110</t>
  </si>
  <si>
    <t>1705043635</t>
  </si>
  <si>
    <t>1+1</t>
  </si>
  <si>
    <t>31</t>
  </si>
  <si>
    <t>721194107</t>
  </si>
  <si>
    <t>Vyměření přípojek na potrubí vyvedení a upevnění odpadních výpustek DN 70</t>
  </si>
  <si>
    <t>kus</t>
  </si>
  <si>
    <t>1954391420</t>
  </si>
  <si>
    <t>721194109</t>
  </si>
  <si>
    <t>Vyměření přípojek na potrubí vyvedení a upevnění odpadních výpustek DN 100</t>
  </si>
  <si>
    <t>-424555225</t>
  </si>
  <si>
    <t>33</t>
  </si>
  <si>
    <t>721290111</t>
  </si>
  <si>
    <t>Zkouška těsnosti kanalizace v objektech vodou do DN 125</t>
  </si>
  <si>
    <t>1176673363</t>
  </si>
  <si>
    <t>3+2</t>
  </si>
  <si>
    <t>34</t>
  </si>
  <si>
    <t>998721201</t>
  </si>
  <si>
    <t>Přesun hmot pro vnitřní kanalizace stanovený procentní sazbou (%) z ceny vodorovná dopravní vzdálenost do 50 m v objektech výšky do 6 m</t>
  </si>
  <si>
    <t>1169043561</t>
  </si>
  <si>
    <t>722</t>
  </si>
  <si>
    <t>Zdravotechnika - vnitřní vodovod</t>
  </si>
  <si>
    <t>35</t>
  </si>
  <si>
    <t>722130801</t>
  </si>
  <si>
    <t>Demontáž potrubí z ocelových trubek pozinkovaných závitových do DN 25</t>
  </si>
  <si>
    <t>-791198455</t>
  </si>
  <si>
    <t>0,6*2</t>
  </si>
  <si>
    <t>36</t>
  </si>
  <si>
    <t>722174003</t>
  </si>
  <si>
    <t>Potrubí z plastových trubek z polypropylenu (PPR) svařovaných polyfuzně PN 16 (SDR 7,4) D 25 x 3,5</t>
  </si>
  <si>
    <t>-1427521996</t>
  </si>
  <si>
    <t>37</t>
  </si>
  <si>
    <t>722174004</t>
  </si>
  <si>
    <t>Potrubí z plastových trubek z polypropylenu (PPR) svařovaných polyfuzně PN 16 (SDR 7,4) D 32 x 4,4</t>
  </si>
  <si>
    <t>1078906963</t>
  </si>
  <si>
    <t>38</t>
  </si>
  <si>
    <t>722220121</t>
  </si>
  <si>
    <t>Armatury s jedním závitem nástěnky pro baterii G 1/2</t>
  </si>
  <si>
    <t>pár</t>
  </si>
  <si>
    <t>-152319763</t>
  </si>
  <si>
    <t>39</t>
  </si>
  <si>
    <t>722290226</t>
  </si>
  <si>
    <t>Zkoušky, proplach a desinfekce vodovodního potrubí zkoušky těsnosti vodovodního potrubí závitového do DN 50</t>
  </si>
  <si>
    <t>787106792</t>
  </si>
  <si>
    <t>40</t>
  </si>
  <si>
    <t>998722201</t>
  </si>
  <si>
    <t>Přesun hmot pro vnitřní vodovod stanovený procentní sazbou (%) z ceny vodorovná dopravní vzdálenost do 50 m v objektech výšky do 6 m</t>
  </si>
  <si>
    <t>2066732710</t>
  </si>
  <si>
    <t>725</t>
  </si>
  <si>
    <t>Zdravotechnika - zařizovací předměty</t>
  </si>
  <si>
    <t>41</t>
  </si>
  <si>
    <t>725110811</t>
  </si>
  <si>
    <t>Demontáž klozetů splachovacích s nádrží nebo tlakovým splachovačem</t>
  </si>
  <si>
    <t>soubor</t>
  </si>
  <si>
    <t>-1871461350</t>
  </si>
  <si>
    <t>42</t>
  </si>
  <si>
    <t>725119125</t>
  </si>
  <si>
    <t>Zařízení záchodů montáž klozetových mís závěsných na nosné stěny</t>
  </si>
  <si>
    <t>1613216281</t>
  </si>
  <si>
    <t>43</t>
  </si>
  <si>
    <t>64236021</t>
  </si>
  <si>
    <t>klozet keramický bílý závěsný hluboké splachování 490x360x350 mm</t>
  </si>
  <si>
    <t>257627045</t>
  </si>
  <si>
    <t>44</t>
  </si>
  <si>
    <t>55167381</t>
  </si>
  <si>
    <t>sedátko klozetové duroplastové bílé s poklopem</t>
  </si>
  <si>
    <t>-1561167030</t>
  </si>
  <si>
    <t>45</t>
  </si>
  <si>
    <t>64286150</t>
  </si>
  <si>
    <t>šrouby ke klozetu</t>
  </si>
  <si>
    <t>sada</t>
  </si>
  <si>
    <t>492339549</t>
  </si>
  <si>
    <t>46</t>
  </si>
  <si>
    <t>725210821</t>
  </si>
  <si>
    <t>Demontáž umyvadel bez výtokových armatur umyvadel</t>
  </si>
  <si>
    <t>-1649061676</t>
  </si>
  <si>
    <t>47</t>
  </si>
  <si>
    <t>725219102</t>
  </si>
  <si>
    <t>Umyvadla montáž umyvadel ostatních typů na šrouby do zdiva</t>
  </si>
  <si>
    <t>-335359054</t>
  </si>
  <si>
    <t>48</t>
  </si>
  <si>
    <t>64211046</t>
  </si>
  <si>
    <t>umyvadlo keramické závěsné bílé 600x490mm</t>
  </si>
  <si>
    <t>-2130812130</t>
  </si>
  <si>
    <t>49</t>
  </si>
  <si>
    <t>64286106</t>
  </si>
  <si>
    <t>šrouby k umyvadlům s bílou krytkou</t>
  </si>
  <si>
    <t>-1512988911</t>
  </si>
  <si>
    <t>50</t>
  </si>
  <si>
    <t>64211034</t>
  </si>
  <si>
    <t>kryt sifonu keramický bílý umyvadla 600x450x190 mm</t>
  </si>
  <si>
    <t>799581562</t>
  </si>
  <si>
    <t>51</t>
  </si>
  <si>
    <t>725291511</t>
  </si>
  <si>
    <t>Doplňky zařízení koupelen a záchodů plastové dávkovač tekutého mýdla na 350 ml</t>
  </si>
  <si>
    <t>-1987177592</t>
  </si>
  <si>
    <t>52</t>
  </si>
  <si>
    <t>725291521</t>
  </si>
  <si>
    <t>Doplňky zařízení koupelen a záchodů plastové zásobník toaletních papírů</t>
  </si>
  <si>
    <t>1298146862</t>
  </si>
  <si>
    <t>53</t>
  </si>
  <si>
    <t>725291531</t>
  </si>
  <si>
    <t>Doplňky zařízení koupelen a záchodů plastové zásobník papírových ručníků</t>
  </si>
  <si>
    <t>1962946757</t>
  </si>
  <si>
    <t>54</t>
  </si>
  <si>
    <t>725829131</t>
  </si>
  <si>
    <t>Baterie umyvadlové montáž ostatních typů stojánkových G 1/2</t>
  </si>
  <si>
    <t>-1516856697</t>
  </si>
  <si>
    <t>55</t>
  </si>
  <si>
    <t>55144047</t>
  </si>
  <si>
    <t>baterie umyvadlová stojánková páková s ovládáním výpusti</t>
  </si>
  <si>
    <t>-289653845</t>
  </si>
  <si>
    <t>56</t>
  </si>
  <si>
    <t>725861101</t>
  </si>
  <si>
    <t>Zápachové uzávěrky zařizovacích předmětů pro umyvadla DN 32</t>
  </si>
  <si>
    <t>-2043801610</t>
  </si>
  <si>
    <t>57</t>
  </si>
  <si>
    <t>998725201</t>
  </si>
  <si>
    <t>Přesun hmot pro zařizovací předměty stanovený procentní sazbou (%) z ceny vodorovná dopravní vzdálenost do 50 m v objektech výšky do 6 m</t>
  </si>
  <si>
    <t>528567095</t>
  </si>
  <si>
    <t>726</t>
  </si>
  <si>
    <t>Zdravotechnika - předstěnové instalace</t>
  </si>
  <si>
    <t>58</t>
  </si>
  <si>
    <t>726111204</t>
  </si>
  <si>
    <t>Předstěnové instalační systémy pro zazdění do masivních zděných konstrukcí montáž ostatních typů klozetů</t>
  </si>
  <si>
    <t>1091208025</t>
  </si>
  <si>
    <t>59</t>
  </si>
  <si>
    <t>55281700</t>
  </si>
  <si>
    <t>montážní prvek pro závěsné WC do zděných konstrukcí ovládání zepředu hloubky 120mm stavební výšky 1080mm</t>
  </si>
  <si>
    <t>-2058884510</t>
  </si>
  <si>
    <t>60</t>
  </si>
  <si>
    <t>55281002</t>
  </si>
  <si>
    <t>souprava stavební pro předstěnovou montáž prvků kotvení 130-200mm</t>
  </si>
  <si>
    <t>1481423008</t>
  </si>
  <si>
    <t>61</t>
  </si>
  <si>
    <t>55281792</t>
  </si>
  <si>
    <t>tlačítko pro ovládání WC zepředu, chrom, Stop splachování, 24,6 x 16,4 cm</t>
  </si>
  <si>
    <t>-277698567</t>
  </si>
  <si>
    <t>62</t>
  </si>
  <si>
    <t>998726211</t>
  </si>
  <si>
    <t>Přesun hmot pro instalační prefabrikáty stanovený procentní sazbou (%) z ceny vodorovná dopravní vzdálenost do 50 m v objektech výšky do 6 m</t>
  </si>
  <si>
    <t>308701856</t>
  </si>
  <si>
    <t>741</t>
  </si>
  <si>
    <t>Elektroinstalace - silnoproud</t>
  </si>
  <si>
    <t>63</t>
  </si>
  <si>
    <t>741310001</t>
  </si>
  <si>
    <t>Montáž spínačů jedno nebo dvoupólových nástěnných se zapojením vodičů, pro prostředí normální vypínačů, řazení 1-jednopólových</t>
  </si>
  <si>
    <t>-1219490958</t>
  </si>
  <si>
    <t>64</t>
  </si>
  <si>
    <t>34535515</t>
  </si>
  <si>
    <t>spínač jednopólový 10A bílý, slonová kost</t>
  </si>
  <si>
    <t>-375268601</t>
  </si>
  <si>
    <t>65</t>
  </si>
  <si>
    <t>741311813</t>
  </si>
  <si>
    <t>Demontáž spínačů bez zachování funkčnosti (do suti) nástěnných, pro prostředí normální do 10 A, připojení šroubové do 2 svorek</t>
  </si>
  <si>
    <t>-1037781764</t>
  </si>
  <si>
    <t>66</t>
  </si>
  <si>
    <t>741371843</t>
  </si>
  <si>
    <t>Demontáž svítidel bez zachování funkčnosti (do suti) v bytových nebo společenských místnostech se standardní paticí (E27, T5, GU10) přisazených, ploše přes 0,09 do 0,36 m2</t>
  </si>
  <si>
    <t>-1020068221</t>
  </si>
  <si>
    <t>67</t>
  </si>
  <si>
    <t>748123101</t>
  </si>
  <si>
    <t>Montáž svítidel přisazených stropních</t>
  </si>
  <si>
    <t>351699977</t>
  </si>
  <si>
    <t>68</t>
  </si>
  <si>
    <t>7480101</t>
  </si>
  <si>
    <t>Svítidlo stropní přisazené</t>
  </si>
  <si>
    <t>ks</t>
  </si>
  <si>
    <t>651309830</t>
  </si>
  <si>
    <t>69</t>
  </si>
  <si>
    <t>741810001</t>
  </si>
  <si>
    <t>Zkoušky a prohlídky elektrických rozvodů a zařízení celková prohlídka a vyhotovení revizní zprávy pro objem montážních prací do 100 tis. Kč</t>
  </si>
  <si>
    <t>2144158467</t>
  </si>
  <si>
    <t>70</t>
  </si>
  <si>
    <t>998741201</t>
  </si>
  <si>
    <t>Přesun hmot pro silnoproud stanovený procentní sazbou (%) z ceny vodorovná dopravní vzdálenost do 50 m v objektech výšky do 6 m</t>
  </si>
  <si>
    <t>-1004311198</t>
  </si>
  <si>
    <t>763</t>
  </si>
  <si>
    <t>Konstrukce suché výstavby</t>
  </si>
  <si>
    <t>71</t>
  </si>
  <si>
    <t>763164121</t>
  </si>
  <si>
    <t>Obklad ze sádrokartonových desek konstrukcí dřevěných včetně ochranných úhelníků ve tvaru L rozvinuté šíře do 0,4 m, opláštěný deskou impregnovanou H2, tl. 12,5 mm</t>
  </si>
  <si>
    <t>-88842290</t>
  </si>
  <si>
    <t>výkres 2, 3</t>
  </si>
  <si>
    <t>2,5</t>
  </si>
  <si>
    <t>72</t>
  </si>
  <si>
    <t>763164241</t>
  </si>
  <si>
    <t>Obklad ze sádrokartonových desek konstrukcí dřevěných včetně ochranných úhelníků ve tvaru U rozvinuté šíře přes 0,6 do 1,2 m, opláštěný deskou impregnovanou H2, tl. 12,5 mm</t>
  </si>
  <si>
    <t>-579359040</t>
  </si>
  <si>
    <t>výkres 2,3</t>
  </si>
  <si>
    <t>1,2+0,45</t>
  </si>
  <si>
    <t>73</t>
  </si>
  <si>
    <t>763172312</t>
  </si>
  <si>
    <t>Instalační technika pro konstrukce ze sádrokartonových desek montáž revizních dvířek velikost 300 x 300 mm</t>
  </si>
  <si>
    <t>-24011419</t>
  </si>
  <si>
    <t>74</t>
  </si>
  <si>
    <t>59030710</t>
  </si>
  <si>
    <t>dvířka revizní s automatickým zámkem 200x200mm</t>
  </si>
  <si>
    <t>1926470488</t>
  </si>
  <si>
    <t>75</t>
  </si>
  <si>
    <t>998763301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</si>
  <si>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</si>
  <si>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793487697</t>
  </si>
  <si>
    <t>766</t>
  </si>
  <si>
    <t>Konstrukce truhlářské</t>
  </si>
  <si>
    <t>76</t>
  </si>
  <si>
    <t>766660001</t>
  </si>
  <si>
    <t>Montáž dveřních křídel dřevěných nebo plastových otevíravých do ocelové zárubně povrchově upravených jednokřídlových, šířky do 800 mm</t>
  </si>
  <si>
    <t>-781354207</t>
  </si>
  <si>
    <t>77</t>
  </si>
  <si>
    <t>61162934</t>
  </si>
  <si>
    <t>dveře vnitřní hladké laminované světlý dub plné 1křídlé 80x197cm</t>
  </si>
  <si>
    <t>-1242407906</t>
  </si>
  <si>
    <t>78</t>
  </si>
  <si>
    <t>61162930</t>
  </si>
  <si>
    <t>dveře vnitřní hladké laminované světlý dub plné 1křídlé 60x197cm</t>
  </si>
  <si>
    <t>1720470317</t>
  </si>
  <si>
    <t>79</t>
  </si>
  <si>
    <t>766660722</t>
  </si>
  <si>
    <t>Montáž dveřních doplňků dveřního kování zámku</t>
  </si>
  <si>
    <t>-1829346642</t>
  </si>
  <si>
    <t>80</t>
  </si>
  <si>
    <t>54914624</t>
  </si>
  <si>
    <t>kování vrchní dveřní klika včetně štítu a montážního materiálu HR BB 72 F4</t>
  </si>
  <si>
    <t>-993071581</t>
  </si>
  <si>
    <t>81</t>
  </si>
  <si>
    <t>766691914</t>
  </si>
  <si>
    <t>Ostatní práce vyvěšení nebo zavěšení křídel s případným uložením a opětovným zavěšením po provedení stavebních změn dřevěných dveřních, plochy do 2 m2</t>
  </si>
  <si>
    <t>-1144428354</t>
  </si>
  <si>
    <t>82</t>
  </si>
  <si>
    <t>998766201</t>
  </si>
  <si>
    <t>Přesun hmot pro konstrukce truhlářské stanovený procentní sazbou (%) z ceny vodorovná dopravní vzdálenost do 50 m v objektech výšky do 6 m</t>
  </si>
  <si>
    <t>1994603084</t>
  </si>
  <si>
    <t>771</t>
  </si>
  <si>
    <t>Podlahy z dlaždic</t>
  </si>
  <si>
    <t>83</t>
  </si>
  <si>
    <t>771574131</t>
  </si>
  <si>
    <t>Montáž podlah z dlaždic keramických lepených flexibilním lepidlem režných nebo glazovaných protiskluzných nebo reliefovaných do 50 ks/ m2</t>
  </si>
  <si>
    <t>-1275416575</t>
  </si>
  <si>
    <t>0,8*0,3</t>
  </si>
  <si>
    <t>84</t>
  </si>
  <si>
    <t>59761290</t>
  </si>
  <si>
    <t>dlaždice keramické podlahové  (barevné) přes 9 do 12 ks/m2</t>
  </si>
  <si>
    <t>1131147373</t>
  </si>
  <si>
    <t>85</t>
  </si>
  <si>
    <t>771579191</t>
  </si>
  <si>
    <t>Montáž podlah z dlaždic keramických Příplatek k cenám za plochu do 5 m2 jednotlivě</t>
  </si>
  <si>
    <t>-1865146211</t>
  </si>
  <si>
    <t>86</t>
  </si>
  <si>
    <t>771591111</t>
  </si>
  <si>
    <t>Podlahy - ostatní práce penetrace podkladu</t>
  </si>
  <si>
    <t>-379645207</t>
  </si>
  <si>
    <t>87</t>
  </si>
  <si>
    <t>771591161</t>
  </si>
  <si>
    <t>Podlahy - ostatní práce montáž profilu dilatační spáry v rovině dlažby</t>
  </si>
  <si>
    <t>1101792464</t>
  </si>
  <si>
    <t>0,8+0,6</t>
  </si>
  <si>
    <t>88</t>
  </si>
  <si>
    <t>590541530</t>
  </si>
  <si>
    <t>profil dilatační na ochranu dlaždic hliník (10 x 2500 mm)</t>
  </si>
  <si>
    <t>CS ÚRS 2016 02</t>
  </si>
  <si>
    <t>-1430210805</t>
  </si>
  <si>
    <t>2,8*1,1 'Přepočtené koeficientem množství</t>
  </si>
  <si>
    <t>89</t>
  </si>
  <si>
    <t>771990112</t>
  </si>
  <si>
    <t>Vyrovnání podkladní vrstvy samonivelační stěrkou tl. 4 mm, min. pevnosti 30 MPa</t>
  </si>
  <si>
    <t>-1755625010</t>
  </si>
  <si>
    <t>90</t>
  </si>
  <si>
    <t>998771201</t>
  </si>
  <si>
    <t>Přesun hmot pro podlahy z dlaždic stanovený procentní sazbou (%) z ceny vodorovná dopravní vzdálenost do 50 m v objektech výšky do 6 m</t>
  </si>
  <si>
    <t>-658788415</t>
  </si>
  <si>
    <t>781</t>
  </si>
  <si>
    <t>Dokončovací práce - obklady</t>
  </si>
  <si>
    <t>91</t>
  </si>
  <si>
    <t>781414111</t>
  </si>
  <si>
    <t>Montáž obkladů vnitřních stěn z obkladaček a dekorů (listel) pórovinových lepených flexibilním lepidlem z obkladaček pravoúhlých do 22 ks/m2</t>
  </si>
  <si>
    <t>1873692725</t>
  </si>
  <si>
    <t>92</t>
  </si>
  <si>
    <t>59761040</t>
  </si>
  <si>
    <t>obkládačky keramické koupelnové (bílé i barevné) přes 19 do 22 ks/m2</t>
  </si>
  <si>
    <t>1835311210</t>
  </si>
  <si>
    <t>27,92*1,1 'Přepočtené koeficientem množství</t>
  </si>
  <si>
    <t>93</t>
  </si>
  <si>
    <t>781491011</t>
  </si>
  <si>
    <t>Montáž zrcadel lepených silikonovým tmelem na podkladní omítku, plochy do 1 m2</t>
  </si>
  <si>
    <t>-896563823</t>
  </si>
  <si>
    <t>výkres 3</t>
  </si>
  <si>
    <t>0,6*0,25</t>
  </si>
  <si>
    <t>94</t>
  </si>
  <si>
    <t>63465126</t>
  </si>
  <si>
    <t>zrcadlo nemontované čiré tl 5mm max. rozměr 3210x2250mm</t>
  </si>
  <si>
    <t>1430734554</t>
  </si>
  <si>
    <t>0,3*1,1 'Přepočtené koeficientem množství</t>
  </si>
  <si>
    <t>95</t>
  </si>
  <si>
    <t>781494111</t>
  </si>
  <si>
    <t>Ostatní prvky plastové profily ukončovací a dilatační lepené flexibilním lepidlem rohové</t>
  </si>
  <si>
    <t>-1087704483</t>
  </si>
  <si>
    <t>1,75*4</t>
  </si>
  <si>
    <t>96</t>
  </si>
  <si>
    <t>781494511</t>
  </si>
  <si>
    <t>Ostatní prvky plastové profily ukončovací a dilatační lepené flexibilním lepidlem ukončovací</t>
  </si>
  <si>
    <t>-1069935197</t>
  </si>
  <si>
    <t>(0,76+1,2)*2</t>
  </si>
  <si>
    <t>0,76</t>
  </si>
  <si>
    <t>-0,6</t>
  </si>
  <si>
    <t>(1,2+1,57)*2</t>
  </si>
  <si>
    <t>-(0,6+0,8)</t>
  </si>
  <si>
    <t>0,3*4</t>
  </si>
  <si>
    <t>97</t>
  </si>
  <si>
    <t>998781201</t>
  </si>
  <si>
    <t>Přesun hmot pro obklady keramické stanovený procentní sazbou (%) z ceny vodorovná dopravní vzdálenost do 50 m v objektech výšky do 6 m</t>
  </si>
  <si>
    <t>18706256</t>
  </si>
  <si>
    <t>783</t>
  </si>
  <si>
    <t>Dokončovací práce - nátěry</t>
  </si>
  <si>
    <t>98</t>
  </si>
  <si>
    <t>7830101</t>
  </si>
  <si>
    <t>Nátěr zárubní, vč. odrezivění</t>
  </si>
  <si>
    <t>1708324189</t>
  </si>
  <si>
    <t>784</t>
  </si>
  <si>
    <t>Dokončovací práce - malby a tapety</t>
  </si>
  <si>
    <t>99</t>
  </si>
  <si>
    <t>784121001</t>
  </si>
  <si>
    <t>Oškrabání malby v místnostech výšky do 3,80 m</t>
  </si>
  <si>
    <t>-337402705</t>
  </si>
  <si>
    <t>strop</t>
  </si>
  <si>
    <t>Mezisoučet</t>
  </si>
  <si>
    <t>stěny nad obkladem</t>
  </si>
  <si>
    <t>(1,57+1,2)*0,55</t>
  </si>
  <si>
    <t>100</t>
  </si>
  <si>
    <t>784211101</t>
  </si>
  <si>
    <t>Malby z malířských směsí otěruvzdorných za mokra dvojnásobné, bílé za mokra otěruvzdorné výborně v místnostech výšky do 3,80 m</t>
  </si>
  <si>
    <t>573537128</t>
  </si>
  <si>
    <t>(1,2+1,57)*1</t>
  </si>
  <si>
    <t>VRN</t>
  </si>
  <si>
    <t>Vedlejší rozpočtové náklady</t>
  </si>
  <si>
    <t>101</t>
  </si>
  <si>
    <t>VRN 01</t>
  </si>
  <si>
    <t>Zařízení staveniště</t>
  </si>
  <si>
    <t>653590242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</si>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</sst>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6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1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1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20" fillId="0" borderId="20" xfId="0" applyFont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17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1" fillId="0" borderId="22" xfId="0" applyNumberFormat="1" applyFont="1" applyBorder="1" applyAlignment="1" applyProtection="1">
      <alignment vertical="center"/>
      <protection/>
    </xf>
    <xf numFmtId="4" fontId="31" fillId="0" borderId="23" xfId="0" applyNumberFormat="1" applyFont="1" applyBorder="1" applyAlignment="1" applyProtection="1">
      <alignment vertical="center"/>
      <protection/>
    </xf>
    <xf numFmtId="166" fontId="31" fillId="0" borderId="23" xfId="0" applyNumberFormat="1" applyFont="1" applyBorder="1" applyAlignment="1" applyProtection="1">
      <alignment vertical="center"/>
      <protection/>
    </xf>
    <xf numFmtId="4" fontId="31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2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4" fillId="0" borderId="15" xfId="0" applyNumberFormat="1" applyFont="1" applyBorder="1" applyAlignment="1" applyProtection="1">
      <alignment/>
      <protection/>
    </xf>
    <xf numFmtId="166" fontId="34" fillId="0" borderId="16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4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4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4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7" xfId="0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4" fontId="37" fillId="0" borderId="27" xfId="0" applyNumberFormat="1" applyFont="1" applyBorder="1" applyAlignment="1" applyProtection="1">
      <alignment vertical="center"/>
      <protection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4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30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4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3" xfId="0" applyFont="1" applyBorder="1" applyAlignment="1" applyProtection="1">
      <alignment horizontal="left" vertical="center"/>
      <protection locked="0"/>
    </xf>
    <xf numFmtId="0" fontId="30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4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30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30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8</v>
      </c>
    </row>
    <row r="5" spans="2:71" ht="14.4" customHeight="1">
      <c r="B5" s="28"/>
      <c r="C5" s="29"/>
      <c r="D5" s="34" t="s">
        <v>14</v>
      </c>
      <c r="E5" s="29"/>
      <c r="F5" s="29"/>
      <c r="G5" s="29"/>
      <c r="H5" s="29"/>
      <c r="I5" s="29"/>
      <c r="J5" s="29"/>
      <c r="K5" s="35" t="s">
        <v>15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31"/>
      <c r="BE5" s="36" t="s">
        <v>16</v>
      </c>
      <c r="BS5" s="24" t="s">
        <v>8</v>
      </c>
    </row>
    <row r="6" spans="2:71" ht="36.95" customHeight="1">
      <c r="B6" s="28"/>
      <c r="C6" s="29"/>
      <c r="D6" s="37" t="s">
        <v>17</v>
      </c>
      <c r="E6" s="29"/>
      <c r="F6" s="29"/>
      <c r="G6" s="29"/>
      <c r="H6" s="29"/>
      <c r="I6" s="29"/>
      <c r="J6" s="29"/>
      <c r="K6" s="38" t="s">
        <v>18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1"/>
      <c r="BE6" s="39"/>
      <c r="BS6" s="24" t="s">
        <v>8</v>
      </c>
    </row>
    <row r="7" spans="2:71" ht="14.4" customHeight="1">
      <c r="B7" s="28"/>
      <c r="C7" s="29"/>
      <c r="D7" s="40" t="s">
        <v>19</v>
      </c>
      <c r="E7" s="29"/>
      <c r="F7" s="29"/>
      <c r="G7" s="29"/>
      <c r="H7" s="29"/>
      <c r="I7" s="29"/>
      <c r="J7" s="29"/>
      <c r="K7" s="35" t="s">
        <v>20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40" t="s">
        <v>21</v>
      </c>
      <c r="AL7" s="29"/>
      <c r="AM7" s="29"/>
      <c r="AN7" s="35" t="s">
        <v>20</v>
      </c>
      <c r="AO7" s="29"/>
      <c r="AP7" s="29"/>
      <c r="AQ7" s="31"/>
      <c r="BE7" s="39"/>
      <c r="BS7" s="24" t="s">
        <v>8</v>
      </c>
    </row>
    <row r="8" spans="2:71" ht="14.4" customHeight="1">
      <c r="B8" s="28"/>
      <c r="C8" s="29"/>
      <c r="D8" s="40" t="s">
        <v>22</v>
      </c>
      <c r="E8" s="29"/>
      <c r="F8" s="29"/>
      <c r="G8" s="29"/>
      <c r="H8" s="29"/>
      <c r="I8" s="29"/>
      <c r="J8" s="29"/>
      <c r="K8" s="35" t="s">
        <v>23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40" t="s">
        <v>24</v>
      </c>
      <c r="AL8" s="29"/>
      <c r="AM8" s="29"/>
      <c r="AN8" s="41" t="s">
        <v>25</v>
      </c>
      <c r="AO8" s="29"/>
      <c r="AP8" s="29"/>
      <c r="AQ8" s="31"/>
      <c r="BE8" s="39"/>
      <c r="BS8" s="24" t="s">
        <v>8</v>
      </c>
    </row>
    <row r="9" spans="2:71" ht="14.4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9"/>
      <c r="BS9" s="24" t="s">
        <v>8</v>
      </c>
    </row>
    <row r="10" spans="2:71" ht="14.4" customHeight="1">
      <c r="B10" s="28"/>
      <c r="C10" s="29"/>
      <c r="D10" s="40" t="s">
        <v>26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40" t="s">
        <v>27</v>
      </c>
      <c r="AL10" s="29"/>
      <c r="AM10" s="29"/>
      <c r="AN10" s="35" t="s">
        <v>20</v>
      </c>
      <c r="AO10" s="29"/>
      <c r="AP10" s="29"/>
      <c r="AQ10" s="31"/>
      <c r="BE10" s="39"/>
      <c r="BS10" s="24" t="s">
        <v>8</v>
      </c>
    </row>
    <row r="11" spans="2:71" ht="18.45" customHeight="1">
      <c r="B11" s="28"/>
      <c r="C11" s="29"/>
      <c r="D11" s="29"/>
      <c r="E11" s="35" t="s">
        <v>28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40" t="s">
        <v>29</v>
      </c>
      <c r="AL11" s="29"/>
      <c r="AM11" s="29"/>
      <c r="AN11" s="35" t="s">
        <v>20</v>
      </c>
      <c r="AO11" s="29"/>
      <c r="AP11" s="29"/>
      <c r="AQ11" s="31"/>
      <c r="BE11" s="39"/>
      <c r="BS11" s="24" t="s">
        <v>8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9"/>
      <c r="BS12" s="24" t="s">
        <v>8</v>
      </c>
    </row>
    <row r="13" spans="2:71" ht="14.4" customHeight="1">
      <c r="B13" s="28"/>
      <c r="C13" s="29"/>
      <c r="D13" s="40" t="s">
        <v>30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40" t="s">
        <v>27</v>
      </c>
      <c r="AL13" s="29"/>
      <c r="AM13" s="29"/>
      <c r="AN13" s="42" t="s">
        <v>31</v>
      </c>
      <c r="AO13" s="29"/>
      <c r="AP13" s="29"/>
      <c r="AQ13" s="31"/>
      <c r="BE13" s="39"/>
      <c r="BS13" s="24" t="s">
        <v>8</v>
      </c>
    </row>
    <row r="14" spans="2:71" ht="13.5">
      <c r="B14" s="28"/>
      <c r="C14" s="29"/>
      <c r="D14" s="29"/>
      <c r="E14" s="42" t="s">
        <v>31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0" t="s">
        <v>29</v>
      </c>
      <c r="AL14" s="29"/>
      <c r="AM14" s="29"/>
      <c r="AN14" s="42" t="s">
        <v>31</v>
      </c>
      <c r="AO14" s="29"/>
      <c r="AP14" s="29"/>
      <c r="AQ14" s="31"/>
      <c r="BE14" s="39"/>
      <c r="BS14" s="24" t="s">
        <v>8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9"/>
      <c r="BS15" s="24" t="s">
        <v>6</v>
      </c>
    </row>
    <row r="16" spans="2:71" ht="14.4" customHeight="1">
      <c r="B16" s="28"/>
      <c r="C16" s="29"/>
      <c r="D16" s="40" t="s">
        <v>32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40" t="s">
        <v>27</v>
      </c>
      <c r="AL16" s="29"/>
      <c r="AM16" s="29"/>
      <c r="AN16" s="35" t="s">
        <v>20</v>
      </c>
      <c r="AO16" s="29"/>
      <c r="AP16" s="29"/>
      <c r="AQ16" s="31"/>
      <c r="BE16" s="39"/>
      <c r="BS16" s="24" t="s">
        <v>6</v>
      </c>
    </row>
    <row r="17" spans="2:71" ht="18.45" customHeight="1">
      <c r="B17" s="28"/>
      <c r="C17" s="29"/>
      <c r="D17" s="29"/>
      <c r="E17" s="35" t="s">
        <v>33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40" t="s">
        <v>29</v>
      </c>
      <c r="AL17" s="29"/>
      <c r="AM17" s="29"/>
      <c r="AN17" s="35" t="s">
        <v>20</v>
      </c>
      <c r="AO17" s="29"/>
      <c r="AP17" s="29"/>
      <c r="AQ17" s="31"/>
      <c r="BE17" s="39"/>
      <c r="BS17" s="24" t="s">
        <v>34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9"/>
      <c r="BS18" s="24" t="s">
        <v>8</v>
      </c>
    </row>
    <row r="19" spans="2:71" ht="14.4" customHeight="1">
      <c r="B19" s="28"/>
      <c r="C19" s="29"/>
      <c r="D19" s="40" t="s">
        <v>35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9"/>
      <c r="BS19" s="24" t="s">
        <v>8</v>
      </c>
    </row>
    <row r="20" spans="2:71" ht="57" customHeight="1">
      <c r="B20" s="28"/>
      <c r="C20" s="29"/>
      <c r="D20" s="29"/>
      <c r="E20" s="44" t="s">
        <v>36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29"/>
      <c r="AP20" s="29"/>
      <c r="AQ20" s="31"/>
      <c r="BE20" s="39"/>
      <c r="BS20" s="24" t="s">
        <v>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9"/>
    </row>
    <row r="22" spans="2:57" ht="6.95" customHeight="1">
      <c r="B22" s="28"/>
      <c r="C22" s="29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29"/>
      <c r="AQ22" s="31"/>
      <c r="BE22" s="39"/>
    </row>
    <row r="23" spans="2:57" s="1" customFormat="1" ht="25.9" customHeight="1">
      <c r="B23" s="46"/>
      <c r="C23" s="47"/>
      <c r="D23" s="48" t="s">
        <v>37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50">
        <f>ROUND(AG51,2)</f>
        <v>0</v>
      </c>
      <c r="AL23" s="49"/>
      <c r="AM23" s="49"/>
      <c r="AN23" s="49"/>
      <c r="AO23" s="49"/>
      <c r="AP23" s="47"/>
      <c r="AQ23" s="51"/>
      <c r="BE23" s="39"/>
    </row>
    <row r="24" spans="2:57" s="1" customFormat="1" ht="6.95" customHeight="1"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51"/>
      <c r="BE24" s="39"/>
    </row>
    <row r="25" spans="2:57" s="1" customFormat="1" ht="13.5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52" t="s">
        <v>38</v>
      </c>
      <c r="M25" s="52"/>
      <c r="N25" s="52"/>
      <c r="O25" s="52"/>
      <c r="P25" s="47"/>
      <c r="Q25" s="47"/>
      <c r="R25" s="47"/>
      <c r="S25" s="47"/>
      <c r="T25" s="47"/>
      <c r="U25" s="47"/>
      <c r="V25" s="47"/>
      <c r="W25" s="52" t="s">
        <v>39</v>
      </c>
      <c r="X25" s="52"/>
      <c r="Y25" s="52"/>
      <c r="Z25" s="52"/>
      <c r="AA25" s="52"/>
      <c r="AB25" s="52"/>
      <c r="AC25" s="52"/>
      <c r="AD25" s="52"/>
      <c r="AE25" s="52"/>
      <c r="AF25" s="47"/>
      <c r="AG25" s="47"/>
      <c r="AH25" s="47"/>
      <c r="AI25" s="47"/>
      <c r="AJ25" s="47"/>
      <c r="AK25" s="52" t="s">
        <v>40</v>
      </c>
      <c r="AL25" s="52"/>
      <c r="AM25" s="52"/>
      <c r="AN25" s="52"/>
      <c r="AO25" s="52"/>
      <c r="AP25" s="47"/>
      <c r="AQ25" s="51"/>
      <c r="BE25" s="39"/>
    </row>
    <row r="26" spans="2:57" s="2" customFormat="1" ht="14.4" customHeight="1">
      <c r="B26" s="53"/>
      <c r="C26" s="54"/>
      <c r="D26" s="55" t="s">
        <v>41</v>
      </c>
      <c r="E26" s="54"/>
      <c r="F26" s="55" t="s">
        <v>42</v>
      </c>
      <c r="G26" s="54"/>
      <c r="H26" s="54"/>
      <c r="I26" s="54"/>
      <c r="J26" s="54"/>
      <c r="K26" s="54"/>
      <c r="L26" s="56">
        <v>0.21</v>
      </c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7">
        <f>ROUND(AZ51,2)</f>
        <v>0</v>
      </c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7">
        <f>ROUND(AV51,2)</f>
        <v>0</v>
      </c>
      <c r="AL26" s="54"/>
      <c r="AM26" s="54"/>
      <c r="AN26" s="54"/>
      <c r="AO26" s="54"/>
      <c r="AP26" s="54"/>
      <c r="AQ26" s="58"/>
      <c r="BE26" s="39"/>
    </row>
    <row r="27" spans="2:57" s="2" customFormat="1" ht="14.4" customHeight="1">
      <c r="B27" s="53"/>
      <c r="C27" s="54"/>
      <c r="D27" s="54"/>
      <c r="E27" s="54"/>
      <c r="F27" s="55" t="s">
        <v>43</v>
      </c>
      <c r="G27" s="54"/>
      <c r="H27" s="54"/>
      <c r="I27" s="54"/>
      <c r="J27" s="54"/>
      <c r="K27" s="54"/>
      <c r="L27" s="56">
        <v>0.15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7">
        <f>ROUND(BA51,2)</f>
        <v>0</v>
      </c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7">
        <f>ROUND(AW51,2)</f>
        <v>0</v>
      </c>
      <c r="AL27" s="54"/>
      <c r="AM27" s="54"/>
      <c r="AN27" s="54"/>
      <c r="AO27" s="54"/>
      <c r="AP27" s="54"/>
      <c r="AQ27" s="58"/>
      <c r="BE27" s="39"/>
    </row>
    <row r="28" spans="2:57" s="2" customFormat="1" ht="14.4" customHeight="1" hidden="1">
      <c r="B28" s="53"/>
      <c r="C28" s="54"/>
      <c r="D28" s="54"/>
      <c r="E28" s="54"/>
      <c r="F28" s="55" t="s">
        <v>44</v>
      </c>
      <c r="G28" s="54"/>
      <c r="H28" s="54"/>
      <c r="I28" s="54"/>
      <c r="J28" s="54"/>
      <c r="K28" s="54"/>
      <c r="L28" s="56">
        <v>0.21</v>
      </c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7">
        <f>ROUND(BB51,2)</f>
        <v>0</v>
      </c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7">
        <v>0</v>
      </c>
      <c r="AL28" s="54"/>
      <c r="AM28" s="54"/>
      <c r="AN28" s="54"/>
      <c r="AO28" s="54"/>
      <c r="AP28" s="54"/>
      <c r="AQ28" s="58"/>
      <c r="BE28" s="39"/>
    </row>
    <row r="29" spans="2:57" s="2" customFormat="1" ht="14.4" customHeight="1" hidden="1">
      <c r="B29" s="53"/>
      <c r="C29" s="54"/>
      <c r="D29" s="54"/>
      <c r="E29" s="54"/>
      <c r="F29" s="55" t="s">
        <v>45</v>
      </c>
      <c r="G29" s="54"/>
      <c r="H29" s="54"/>
      <c r="I29" s="54"/>
      <c r="J29" s="54"/>
      <c r="K29" s="54"/>
      <c r="L29" s="56">
        <v>0.15</v>
      </c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7">
        <f>ROUND(BC51,2)</f>
        <v>0</v>
      </c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7">
        <v>0</v>
      </c>
      <c r="AL29" s="54"/>
      <c r="AM29" s="54"/>
      <c r="AN29" s="54"/>
      <c r="AO29" s="54"/>
      <c r="AP29" s="54"/>
      <c r="AQ29" s="58"/>
      <c r="BE29" s="39"/>
    </row>
    <row r="30" spans="2:57" s="2" customFormat="1" ht="14.4" customHeight="1" hidden="1">
      <c r="B30" s="53"/>
      <c r="C30" s="54"/>
      <c r="D30" s="54"/>
      <c r="E30" s="54"/>
      <c r="F30" s="55" t="s">
        <v>46</v>
      </c>
      <c r="G30" s="54"/>
      <c r="H30" s="54"/>
      <c r="I30" s="54"/>
      <c r="J30" s="54"/>
      <c r="K30" s="54"/>
      <c r="L30" s="56">
        <v>0</v>
      </c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7">
        <f>ROUND(BD51,2)</f>
        <v>0</v>
      </c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7">
        <v>0</v>
      </c>
      <c r="AL30" s="54"/>
      <c r="AM30" s="54"/>
      <c r="AN30" s="54"/>
      <c r="AO30" s="54"/>
      <c r="AP30" s="54"/>
      <c r="AQ30" s="58"/>
      <c r="BE30" s="39"/>
    </row>
    <row r="31" spans="2:57" s="1" customFormat="1" ht="6.95" customHeight="1"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51"/>
      <c r="BE31" s="39"/>
    </row>
    <row r="32" spans="2:57" s="1" customFormat="1" ht="25.9" customHeight="1">
      <c r="B32" s="46"/>
      <c r="C32" s="59"/>
      <c r="D32" s="60" t="s">
        <v>47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2" t="s">
        <v>48</v>
      </c>
      <c r="U32" s="61"/>
      <c r="V32" s="61"/>
      <c r="W32" s="61"/>
      <c r="X32" s="63" t="s">
        <v>49</v>
      </c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4">
        <f>SUM(AK23:AK30)</f>
        <v>0</v>
      </c>
      <c r="AL32" s="61"/>
      <c r="AM32" s="61"/>
      <c r="AN32" s="61"/>
      <c r="AO32" s="65"/>
      <c r="AP32" s="59"/>
      <c r="AQ32" s="66"/>
      <c r="BE32" s="39"/>
    </row>
    <row r="33" spans="2:43" s="1" customFormat="1" ht="6.95" customHeight="1"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51"/>
    </row>
    <row r="34" spans="2:43" s="1" customFormat="1" ht="6.95" customHeight="1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9"/>
    </row>
    <row r="38" spans="2:44" s="1" customFormat="1" ht="6.95" customHeight="1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2"/>
    </row>
    <row r="39" spans="2:44" s="1" customFormat="1" ht="36.95" customHeight="1">
      <c r="B39" s="46"/>
      <c r="C39" s="73" t="s">
        <v>50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2"/>
    </row>
    <row r="40" spans="2:44" s="1" customFormat="1" ht="6.95" customHeight="1">
      <c r="B40" s="46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2"/>
    </row>
    <row r="41" spans="2:44" s="3" customFormat="1" ht="14.4" customHeight="1">
      <c r="B41" s="75"/>
      <c r="C41" s="76" t="s">
        <v>14</v>
      </c>
      <c r="D41" s="77"/>
      <c r="E41" s="77"/>
      <c r="F41" s="77"/>
      <c r="G41" s="77"/>
      <c r="H41" s="77"/>
      <c r="I41" s="77"/>
      <c r="J41" s="77"/>
      <c r="K41" s="77"/>
      <c r="L41" s="77" t="str">
        <f>K5</f>
        <v>N2772019a</v>
      </c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8"/>
    </row>
    <row r="42" spans="2:44" s="4" customFormat="1" ht="36.95" customHeight="1">
      <c r="B42" s="79"/>
      <c r="C42" s="80" t="s">
        <v>17</v>
      </c>
      <c r="D42" s="81"/>
      <c r="E42" s="81"/>
      <c r="F42" s="81"/>
      <c r="G42" s="81"/>
      <c r="H42" s="81"/>
      <c r="I42" s="81"/>
      <c r="J42" s="81"/>
      <c r="K42" s="81"/>
      <c r="L42" s="82" t="str">
        <f>K6</f>
        <v>Oprava sanitárního zázemí - WC v objektu sauny ve Frenštátě p.R.</v>
      </c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3"/>
    </row>
    <row r="43" spans="2:44" s="1" customFormat="1" ht="6.95" customHeight="1">
      <c r="B43" s="46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2"/>
    </row>
    <row r="44" spans="2:44" s="1" customFormat="1" ht="13.5">
      <c r="B44" s="46"/>
      <c r="C44" s="76" t="s">
        <v>22</v>
      </c>
      <c r="D44" s="74"/>
      <c r="E44" s="74"/>
      <c r="F44" s="74"/>
      <c r="G44" s="74"/>
      <c r="H44" s="74"/>
      <c r="I44" s="74"/>
      <c r="J44" s="74"/>
      <c r="K44" s="74"/>
      <c r="L44" s="84" t="str">
        <f>IF(K8="","",K8)</f>
        <v xml:space="preserve"> </v>
      </c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6" t="s">
        <v>24</v>
      </c>
      <c r="AJ44" s="74"/>
      <c r="AK44" s="74"/>
      <c r="AL44" s="74"/>
      <c r="AM44" s="85" t="str">
        <f>IF(AN8="","",AN8)</f>
        <v>27. 5. 2019</v>
      </c>
      <c r="AN44" s="85"/>
      <c r="AO44" s="74"/>
      <c r="AP44" s="74"/>
      <c r="AQ44" s="74"/>
      <c r="AR44" s="72"/>
    </row>
    <row r="45" spans="2:44" s="1" customFormat="1" ht="6.95" customHeight="1">
      <c r="B45" s="46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2"/>
    </row>
    <row r="46" spans="2:56" s="1" customFormat="1" ht="13.5">
      <c r="B46" s="46"/>
      <c r="C46" s="76" t="s">
        <v>26</v>
      </c>
      <c r="D46" s="74"/>
      <c r="E46" s="74"/>
      <c r="F46" s="74"/>
      <c r="G46" s="74"/>
      <c r="H46" s="74"/>
      <c r="I46" s="74"/>
      <c r="J46" s="74"/>
      <c r="K46" s="74"/>
      <c r="L46" s="77" t="str">
        <f>IF(E11="","",E11)</f>
        <v>Město Frenštát p. R.,Náměstí Míru 1</v>
      </c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6" t="s">
        <v>32</v>
      </c>
      <c r="AJ46" s="74"/>
      <c r="AK46" s="74"/>
      <c r="AL46" s="74"/>
      <c r="AM46" s="77" t="str">
        <f>IF(E17="","",E17)</f>
        <v>Ing. arch. Martin Janda</v>
      </c>
      <c r="AN46" s="77"/>
      <c r="AO46" s="77"/>
      <c r="AP46" s="77"/>
      <c r="AQ46" s="74"/>
      <c r="AR46" s="72"/>
      <c r="AS46" s="86" t="s">
        <v>51</v>
      </c>
      <c r="AT46" s="87"/>
      <c r="AU46" s="88"/>
      <c r="AV46" s="88"/>
      <c r="AW46" s="88"/>
      <c r="AX46" s="88"/>
      <c r="AY46" s="88"/>
      <c r="AZ46" s="88"/>
      <c r="BA46" s="88"/>
      <c r="BB46" s="88"/>
      <c r="BC46" s="88"/>
      <c r="BD46" s="89"/>
    </row>
    <row r="47" spans="2:56" s="1" customFormat="1" ht="13.5">
      <c r="B47" s="46"/>
      <c r="C47" s="76" t="s">
        <v>30</v>
      </c>
      <c r="D47" s="74"/>
      <c r="E47" s="74"/>
      <c r="F47" s="74"/>
      <c r="G47" s="74"/>
      <c r="H47" s="74"/>
      <c r="I47" s="74"/>
      <c r="J47" s="74"/>
      <c r="K47" s="74"/>
      <c r="L47" s="77" t="str">
        <f>IF(E14="Vyplň údaj","",E14)</f>
        <v/>
      </c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2"/>
      <c r="AS47" s="90"/>
      <c r="AT47" s="91"/>
      <c r="AU47" s="92"/>
      <c r="AV47" s="92"/>
      <c r="AW47" s="92"/>
      <c r="AX47" s="92"/>
      <c r="AY47" s="92"/>
      <c r="AZ47" s="92"/>
      <c r="BA47" s="92"/>
      <c r="BB47" s="92"/>
      <c r="BC47" s="92"/>
      <c r="BD47" s="93"/>
    </row>
    <row r="48" spans="2:56" s="1" customFormat="1" ht="10.8" customHeight="1">
      <c r="B48" s="46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2"/>
      <c r="AS48" s="94"/>
      <c r="AT48" s="55"/>
      <c r="AU48" s="47"/>
      <c r="AV48" s="47"/>
      <c r="AW48" s="47"/>
      <c r="AX48" s="47"/>
      <c r="AY48" s="47"/>
      <c r="AZ48" s="47"/>
      <c r="BA48" s="47"/>
      <c r="BB48" s="47"/>
      <c r="BC48" s="47"/>
      <c r="BD48" s="95"/>
    </row>
    <row r="49" spans="2:56" s="1" customFormat="1" ht="29.25" customHeight="1">
      <c r="B49" s="46"/>
      <c r="C49" s="96" t="s">
        <v>52</v>
      </c>
      <c r="D49" s="97"/>
      <c r="E49" s="97"/>
      <c r="F49" s="97"/>
      <c r="G49" s="97"/>
      <c r="H49" s="98"/>
      <c r="I49" s="99" t="s">
        <v>53</v>
      </c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100" t="s">
        <v>54</v>
      </c>
      <c r="AH49" s="97"/>
      <c r="AI49" s="97"/>
      <c r="AJ49" s="97"/>
      <c r="AK49" s="97"/>
      <c r="AL49" s="97"/>
      <c r="AM49" s="97"/>
      <c r="AN49" s="99" t="s">
        <v>55</v>
      </c>
      <c r="AO49" s="97"/>
      <c r="AP49" s="97"/>
      <c r="AQ49" s="101" t="s">
        <v>56</v>
      </c>
      <c r="AR49" s="72"/>
      <c r="AS49" s="102" t="s">
        <v>57</v>
      </c>
      <c r="AT49" s="103" t="s">
        <v>58</v>
      </c>
      <c r="AU49" s="103" t="s">
        <v>59</v>
      </c>
      <c r="AV49" s="103" t="s">
        <v>60</v>
      </c>
      <c r="AW49" s="103" t="s">
        <v>61</v>
      </c>
      <c r="AX49" s="103" t="s">
        <v>62</v>
      </c>
      <c r="AY49" s="103" t="s">
        <v>63</v>
      </c>
      <c r="AZ49" s="103" t="s">
        <v>64</v>
      </c>
      <c r="BA49" s="103" t="s">
        <v>65</v>
      </c>
      <c r="BB49" s="103" t="s">
        <v>66</v>
      </c>
      <c r="BC49" s="103" t="s">
        <v>67</v>
      </c>
      <c r="BD49" s="104" t="s">
        <v>68</v>
      </c>
    </row>
    <row r="50" spans="2:56" s="1" customFormat="1" ht="10.8" customHeight="1">
      <c r="B50" s="46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2"/>
      <c r="AS50" s="105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7"/>
    </row>
    <row r="51" spans="2:90" s="4" customFormat="1" ht="32.4" customHeight="1">
      <c r="B51" s="79"/>
      <c r="C51" s="108" t="s">
        <v>69</v>
      </c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10">
        <f>ROUND(AG52,2)</f>
        <v>0</v>
      </c>
      <c r="AH51" s="110"/>
      <c r="AI51" s="110"/>
      <c r="AJ51" s="110"/>
      <c r="AK51" s="110"/>
      <c r="AL51" s="110"/>
      <c r="AM51" s="110"/>
      <c r="AN51" s="111">
        <f>SUM(AG51,AT51)</f>
        <v>0</v>
      </c>
      <c r="AO51" s="111"/>
      <c r="AP51" s="111"/>
      <c r="AQ51" s="112" t="s">
        <v>20</v>
      </c>
      <c r="AR51" s="83"/>
      <c r="AS51" s="113">
        <f>ROUND(AS52,2)</f>
        <v>0</v>
      </c>
      <c r="AT51" s="114">
        <f>ROUND(SUM(AV51:AW51),2)</f>
        <v>0</v>
      </c>
      <c r="AU51" s="115">
        <f>ROUND(AU52,5)</f>
        <v>0</v>
      </c>
      <c r="AV51" s="114">
        <f>ROUND(AZ51*L26,2)</f>
        <v>0</v>
      </c>
      <c r="AW51" s="114">
        <f>ROUND(BA51*L27,2)</f>
        <v>0</v>
      </c>
      <c r="AX51" s="114">
        <f>ROUND(BB51*L26,2)</f>
        <v>0</v>
      </c>
      <c r="AY51" s="114">
        <f>ROUND(BC51*L27,2)</f>
        <v>0</v>
      </c>
      <c r="AZ51" s="114">
        <f>ROUND(AZ52,2)</f>
        <v>0</v>
      </c>
      <c r="BA51" s="114">
        <f>ROUND(BA52,2)</f>
        <v>0</v>
      </c>
      <c r="BB51" s="114">
        <f>ROUND(BB52,2)</f>
        <v>0</v>
      </c>
      <c r="BC51" s="114">
        <f>ROUND(BC52,2)</f>
        <v>0</v>
      </c>
      <c r="BD51" s="116">
        <f>ROUND(BD52,2)</f>
        <v>0</v>
      </c>
      <c r="BS51" s="117" t="s">
        <v>70</v>
      </c>
      <c r="BT51" s="117" t="s">
        <v>71</v>
      </c>
      <c r="BU51" s="118" t="s">
        <v>72</v>
      </c>
      <c r="BV51" s="117" t="s">
        <v>73</v>
      </c>
      <c r="BW51" s="117" t="s">
        <v>7</v>
      </c>
      <c r="BX51" s="117" t="s">
        <v>74</v>
      </c>
      <c r="CL51" s="117" t="s">
        <v>20</v>
      </c>
    </row>
    <row r="52" spans="1:91" s="5" customFormat="1" ht="16.5" customHeight="1">
      <c r="A52" s="119" t="s">
        <v>75</v>
      </c>
      <c r="B52" s="120"/>
      <c r="C52" s="121"/>
      <c r="D52" s="122" t="s">
        <v>76</v>
      </c>
      <c r="E52" s="122"/>
      <c r="F52" s="122"/>
      <c r="G52" s="122"/>
      <c r="H52" s="122"/>
      <c r="I52" s="123"/>
      <c r="J52" s="122" t="s">
        <v>77</v>
      </c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4">
        <f>'SO 01 - Architektonicko -...'!J27</f>
        <v>0</v>
      </c>
      <c r="AH52" s="123"/>
      <c r="AI52" s="123"/>
      <c r="AJ52" s="123"/>
      <c r="AK52" s="123"/>
      <c r="AL52" s="123"/>
      <c r="AM52" s="123"/>
      <c r="AN52" s="124">
        <f>SUM(AG52,AT52)</f>
        <v>0</v>
      </c>
      <c r="AO52" s="123"/>
      <c r="AP52" s="123"/>
      <c r="AQ52" s="125" t="s">
        <v>78</v>
      </c>
      <c r="AR52" s="126"/>
      <c r="AS52" s="127">
        <v>0</v>
      </c>
      <c r="AT52" s="128">
        <f>ROUND(SUM(AV52:AW52),2)</f>
        <v>0</v>
      </c>
      <c r="AU52" s="129">
        <f>'SO 01 - Architektonicko -...'!P97</f>
        <v>0</v>
      </c>
      <c r="AV52" s="128">
        <f>'SO 01 - Architektonicko -...'!J30</f>
        <v>0</v>
      </c>
      <c r="AW52" s="128">
        <f>'SO 01 - Architektonicko -...'!J31</f>
        <v>0</v>
      </c>
      <c r="AX52" s="128">
        <f>'SO 01 - Architektonicko -...'!J32</f>
        <v>0</v>
      </c>
      <c r="AY52" s="128">
        <f>'SO 01 - Architektonicko -...'!J33</f>
        <v>0</v>
      </c>
      <c r="AZ52" s="128">
        <f>'SO 01 - Architektonicko -...'!F30</f>
        <v>0</v>
      </c>
      <c r="BA52" s="128">
        <f>'SO 01 - Architektonicko -...'!F31</f>
        <v>0</v>
      </c>
      <c r="BB52" s="128">
        <f>'SO 01 - Architektonicko -...'!F32</f>
        <v>0</v>
      </c>
      <c r="BC52" s="128">
        <f>'SO 01 - Architektonicko -...'!F33</f>
        <v>0</v>
      </c>
      <c r="BD52" s="130">
        <f>'SO 01 - Architektonicko -...'!F34</f>
        <v>0</v>
      </c>
      <c r="BT52" s="131" t="s">
        <v>79</v>
      </c>
      <c r="BV52" s="131" t="s">
        <v>73</v>
      </c>
      <c r="BW52" s="131" t="s">
        <v>80</v>
      </c>
      <c r="BX52" s="131" t="s">
        <v>7</v>
      </c>
      <c r="CL52" s="131" t="s">
        <v>20</v>
      </c>
      <c r="CM52" s="131" t="s">
        <v>81</v>
      </c>
    </row>
    <row r="53" spans="2:44" s="1" customFormat="1" ht="30" customHeight="1">
      <c r="B53" s="46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2"/>
    </row>
    <row r="54" spans="2:44" s="1" customFormat="1" ht="6.95" customHeight="1">
      <c r="B54" s="67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72"/>
    </row>
  </sheetData>
  <sheetProtection password="CC35" sheet="1" objects="1" scenarios="1" formatColumns="0" formatRows="0"/>
  <mergeCells count="41">
    <mergeCell ref="BE5:BE32"/>
    <mergeCell ref="W30:AE30"/>
    <mergeCell ref="X32:AB32"/>
    <mergeCell ref="AK32:AO32"/>
    <mergeCell ref="AR2:BE2"/>
    <mergeCell ref="K5:AO5"/>
    <mergeCell ref="W28:AE28"/>
    <mergeCell ref="AK28:AO28"/>
    <mergeCell ref="AN52:AP52"/>
    <mergeCell ref="W29:AE29"/>
    <mergeCell ref="AK29:AO29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G52:AM52"/>
    <mergeCell ref="D52:H52"/>
    <mergeCell ref="AG51:AM51"/>
    <mergeCell ref="AN51:AP51"/>
    <mergeCell ref="L29:O29"/>
    <mergeCell ref="L28:O28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30:O30"/>
    <mergeCell ref="AK30:AO30"/>
    <mergeCell ref="K6:AO6"/>
    <mergeCell ref="J52:AF52"/>
  </mergeCells>
  <hyperlinks>
    <hyperlink ref="K1:S1" location="C2" display="1) Rekapitulace stavby"/>
    <hyperlink ref="W1:AI1" location="C51" display="2) Rekapitulace objektů stavby a soupisů prací"/>
    <hyperlink ref="A52" location="'SO 01 - Architektonicko -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646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3"/>
      <c r="C1" s="133"/>
      <c r="D1" s="134" t="s">
        <v>1</v>
      </c>
      <c r="E1" s="133"/>
      <c r="F1" s="135" t="s">
        <v>82</v>
      </c>
      <c r="G1" s="135" t="s">
        <v>83</v>
      </c>
      <c r="H1" s="135"/>
      <c r="I1" s="136"/>
      <c r="J1" s="135" t="s">
        <v>84</v>
      </c>
      <c r="K1" s="134" t="s">
        <v>85</v>
      </c>
      <c r="L1" s="135" t="s">
        <v>86</v>
      </c>
      <c r="M1" s="135"/>
      <c r="N1" s="135"/>
      <c r="O1" s="135"/>
      <c r="P1" s="135"/>
      <c r="Q1" s="135"/>
      <c r="R1" s="135"/>
      <c r="S1" s="135"/>
      <c r="T1" s="135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80</v>
      </c>
    </row>
    <row r="3" spans="2:46" ht="6.95" customHeight="1">
      <c r="B3" s="25"/>
      <c r="C3" s="26"/>
      <c r="D3" s="26"/>
      <c r="E3" s="26"/>
      <c r="F3" s="26"/>
      <c r="G3" s="26"/>
      <c r="H3" s="26"/>
      <c r="I3" s="137"/>
      <c r="J3" s="26"/>
      <c r="K3" s="27"/>
      <c r="AT3" s="24" t="s">
        <v>81</v>
      </c>
    </row>
    <row r="4" spans="2:46" ht="36.95" customHeight="1">
      <c r="B4" s="28"/>
      <c r="C4" s="29"/>
      <c r="D4" s="30" t="s">
        <v>87</v>
      </c>
      <c r="E4" s="29"/>
      <c r="F4" s="29"/>
      <c r="G4" s="29"/>
      <c r="H4" s="29"/>
      <c r="I4" s="138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38"/>
      <c r="J5" s="29"/>
      <c r="K5" s="31"/>
    </row>
    <row r="6" spans="2:11" ht="13.5">
      <c r="B6" s="28"/>
      <c r="C6" s="29"/>
      <c r="D6" s="40" t="s">
        <v>17</v>
      </c>
      <c r="E6" s="29"/>
      <c r="F6" s="29"/>
      <c r="G6" s="29"/>
      <c r="H6" s="29"/>
      <c r="I6" s="138"/>
      <c r="J6" s="29"/>
      <c r="K6" s="31"/>
    </row>
    <row r="7" spans="2:11" ht="16.5" customHeight="1">
      <c r="B7" s="28"/>
      <c r="C7" s="29"/>
      <c r="D7" s="29"/>
      <c r="E7" s="139" t="str">
        <f>'Rekapitulace stavby'!K6</f>
        <v>Oprava sanitárního zázemí - WC v objektu sauny ve Frenštátě p.R.</v>
      </c>
      <c r="F7" s="40"/>
      <c r="G7" s="40"/>
      <c r="H7" s="40"/>
      <c r="I7" s="138"/>
      <c r="J7" s="29"/>
      <c r="K7" s="31"/>
    </row>
    <row r="8" spans="2:11" s="1" customFormat="1" ht="13.5">
      <c r="B8" s="46"/>
      <c r="C8" s="47"/>
      <c r="D8" s="40" t="s">
        <v>88</v>
      </c>
      <c r="E8" s="47"/>
      <c r="F8" s="47"/>
      <c r="G8" s="47"/>
      <c r="H8" s="47"/>
      <c r="I8" s="140"/>
      <c r="J8" s="47"/>
      <c r="K8" s="51"/>
    </row>
    <row r="9" spans="2:11" s="1" customFormat="1" ht="36.95" customHeight="1">
      <c r="B9" s="46"/>
      <c r="C9" s="47"/>
      <c r="D9" s="47"/>
      <c r="E9" s="141" t="s">
        <v>89</v>
      </c>
      <c r="F9" s="47"/>
      <c r="G9" s="47"/>
      <c r="H9" s="47"/>
      <c r="I9" s="140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40"/>
      <c r="J10" s="47"/>
      <c r="K10" s="51"/>
    </row>
    <row r="11" spans="2:11" s="1" customFormat="1" ht="14.4" customHeight="1">
      <c r="B11" s="46"/>
      <c r="C11" s="47"/>
      <c r="D11" s="40" t="s">
        <v>19</v>
      </c>
      <c r="E11" s="47"/>
      <c r="F11" s="35" t="s">
        <v>20</v>
      </c>
      <c r="G11" s="47"/>
      <c r="H11" s="47"/>
      <c r="I11" s="142" t="s">
        <v>21</v>
      </c>
      <c r="J11" s="35" t="s">
        <v>20</v>
      </c>
      <c r="K11" s="51"/>
    </row>
    <row r="12" spans="2:11" s="1" customFormat="1" ht="14.4" customHeight="1">
      <c r="B12" s="46"/>
      <c r="C12" s="47"/>
      <c r="D12" s="40" t="s">
        <v>22</v>
      </c>
      <c r="E12" s="47"/>
      <c r="F12" s="35" t="s">
        <v>23</v>
      </c>
      <c r="G12" s="47"/>
      <c r="H12" s="47"/>
      <c r="I12" s="142" t="s">
        <v>24</v>
      </c>
      <c r="J12" s="143" t="str">
        <f>'Rekapitulace stavby'!AN8</f>
        <v>27. 5. 2019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40"/>
      <c r="J13" s="47"/>
      <c r="K13" s="51"/>
    </row>
    <row r="14" spans="2:11" s="1" customFormat="1" ht="14.4" customHeight="1">
      <c r="B14" s="46"/>
      <c r="C14" s="47"/>
      <c r="D14" s="40" t="s">
        <v>26</v>
      </c>
      <c r="E14" s="47"/>
      <c r="F14" s="47"/>
      <c r="G14" s="47"/>
      <c r="H14" s="47"/>
      <c r="I14" s="142" t="s">
        <v>27</v>
      </c>
      <c r="J14" s="35" t="s">
        <v>20</v>
      </c>
      <c r="K14" s="51"/>
    </row>
    <row r="15" spans="2:11" s="1" customFormat="1" ht="18" customHeight="1">
      <c r="B15" s="46"/>
      <c r="C15" s="47"/>
      <c r="D15" s="47"/>
      <c r="E15" s="35" t="s">
        <v>28</v>
      </c>
      <c r="F15" s="47"/>
      <c r="G15" s="47"/>
      <c r="H15" s="47"/>
      <c r="I15" s="142" t="s">
        <v>29</v>
      </c>
      <c r="J15" s="35" t="s">
        <v>20</v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40"/>
      <c r="J16" s="47"/>
      <c r="K16" s="51"/>
    </row>
    <row r="17" spans="2:11" s="1" customFormat="1" ht="14.4" customHeight="1">
      <c r="B17" s="46"/>
      <c r="C17" s="47"/>
      <c r="D17" s="40" t="s">
        <v>30</v>
      </c>
      <c r="E17" s="47"/>
      <c r="F17" s="47"/>
      <c r="G17" s="47"/>
      <c r="H17" s="47"/>
      <c r="I17" s="142" t="s">
        <v>27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2" t="s">
        <v>29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40"/>
      <c r="J19" s="47"/>
      <c r="K19" s="51"/>
    </row>
    <row r="20" spans="2:11" s="1" customFormat="1" ht="14.4" customHeight="1">
      <c r="B20" s="46"/>
      <c r="C20" s="47"/>
      <c r="D20" s="40" t="s">
        <v>32</v>
      </c>
      <c r="E20" s="47"/>
      <c r="F20" s="47"/>
      <c r="G20" s="47"/>
      <c r="H20" s="47"/>
      <c r="I20" s="142" t="s">
        <v>27</v>
      </c>
      <c r="J20" s="35" t="s">
        <v>20</v>
      </c>
      <c r="K20" s="51"/>
    </row>
    <row r="21" spans="2:11" s="1" customFormat="1" ht="18" customHeight="1">
      <c r="B21" s="46"/>
      <c r="C21" s="47"/>
      <c r="D21" s="47"/>
      <c r="E21" s="35" t="s">
        <v>33</v>
      </c>
      <c r="F21" s="47"/>
      <c r="G21" s="47"/>
      <c r="H21" s="47"/>
      <c r="I21" s="142" t="s">
        <v>29</v>
      </c>
      <c r="J21" s="35" t="s">
        <v>20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40"/>
      <c r="J22" s="47"/>
      <c r="K22" s="51"/>
    </row>
    <row r="23" spans="2:11" s="1" customFormat="1" ht="14.4" customHeight="1">
      <c r="B23" s="46"/>
      <c r="C23" s="47"/>
      <c r="D23" s="40" t="s">
        <v>35</v>
      </c>
      <c r="E23" s="47"/>
      <c r="F23" s="47"/>
      <c r="G23" s="47"/>
      <c r="H23" s="47"/>
      <c r="I23" s="140"/>
      <c r="J23" s="47"/>
      <c r="K23" s="51"/>
    </row>
    <row r="24" spans="2:11" s="6" customFormat="1" ht="16.5" customHeight="1">
      <c r="B24" s="144"/>
      <c r="C24" s="145"/>
      <c r="D24" s="145"/>
      <c r="E24" s="44" t="s">
        <v>20</v>
      </c>
      <c r="F24" s="44"/>
      <c r="G24" s="44"/>
      <c r="H24" s="44"/>
      <c r="I24" s="146"/>
      <c r="J24" s="145"/>
      <c r="K24" s="147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40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48"/>
      <c r="J26" s="106"/>
      <c r="K26" s="149"/>
    </row>
    <row r="27" spans="2:11" s="1" customFormat="1" ht="25.4" customHeight="1">
      <c r="B27" s="46"/>
      <c r="C27" s="47"/>
      <c r="D27" s="150" t="s">
        <v>37</v>
      </c>
      <c r="E27" s="47"/>
      <c r="F27" s="47"/>
      <c r="G27" s="47"/>
      <c r="H27" s="47"/>
      <c r="I27" s="140"/>
      <c r="J27" s="151">
        <f>ROUND(J97,2)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48"/>
      <c r="J28" s="106"/>
      <c r="K28" s="149"/>
    </row>
    <row r="29" spans="2:11" s="1" customFormat="1" ht="14.4" customHeight="1">
      <c r="B29" s="46"/>
      <c r="C29" s="47"/>
      <c r="D29" s="47"/>
      <c r="E29" s="47"/>
      <c r="F29" s="52" t="s">
        <v>39</v>
      </c>
      <c r="G29" s="47"/>
      <c r="H29" s="47"/>
      <c r="I29" s="152" t="s">
        <v>38</v>
      </c>
      <c r="J29" s="52" t="s">
        <v>40</v>
      </c>
      <c r="K29" s="51"/>
    </row>
    <row r="30" spans="2:11" s="1" customFormat="1" ht="14.4" customHeight="1">
      <c r="B30" s="46"/>
      <c r="C30" s="47"/>
      <c r="D30" s="55" t="s">
        <v>41</v>
      </c>
      <c r="E30" s="55" t="s">
        <v>42</v>
      </c>
      <c r="F30" s="153">
        <f>ROUND(SUM(BE97:BE645),2)</f>
        <v>0</v>
      </c>
      <c r="G30" s="47"/>
      <c r="H30" s="47"/>
      <c r="I30" s="154">
        <v>0.21</v>
      </c>
      <c r="J30" s="153">
        <f>ROUND(ROUND((SUM(BE97:BE645)),2)*I30,2)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43</v>
      </c>
      <c r="F31" s="153">
        <f>ROUND(SUM(BF97:BF645),2)</f>
        <v>0</v>
      </c>
      <c r="G31" s="47"/>
      <c r="H31" s="47"/>
      <c r="I31" s="154">
        <v>0.15</v>
      </c>
      <c r="J31" s="153">
        <f>ROUND(ROUND((SUM(BF97:BF645)),2)*I31,2)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44</v>
      </c>
      <c r="F32" s="153">
        <f>ROUND(SUM(BG97:BG645),2)</f>
        <v>0</v>
      </c>
      <c r="G32" s="47"/>
      <c r="H32" s="47"/>
      <c r="I32" s="154">
        <v>0.21</v>
      </c>
      <c r="J32" s="153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45</v>
      </c>
      <c r="F33" s="153">
        <f>ROUND(SUM(BH97:BH645),2)</f>
        <v>0</v>
      </c>
      <c r="G33" s="47"/>
      <c r="H33" s="47"/>
      <c r="I33" s="154">
        <v>0.15</v>
      </c>
      <c r="J33" s="153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46</v>
      </c>
      <c r="F34" s="153">
        <f>ROUND(SUM(BI97:BI645),2)</f>
        <v>0</v>
      </c>
      <c r="G34" s="47"/>
      <c r="H34" s="47"/>
      <c r="I34" s="154">
        <v>0</v>
      </c>
      <c r="J34" s="153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40"/>
      <c r="J35" s="47"/>
      <c r="K35" s="51"/>
    </row>
    <row r="36" spans="2:11" s="1" customFormat="1" ht="25.4" customHeight="1">
      <c r="B36" s="46"/>
      <c r="C36" s="155"/>
      <c r="D36" s="156" t="s">
        <v>47</v>
      </c>
      <c r="E36" s="98"/>
      <c r="F36" s="98"/>
      <c r="G36" s="157" t="s">
        <v>48</v>
      </c>
      <c r="H36" s="158" t="s">
        <v>49</v>
      </c>
      <c r="I36" s="159"/>
      <c r="J36" s="160">
        <f>SUM(J27:J34)</f>
        <v>0</v>
      </c>
      <c r="K36" s="161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62"/>
      <c r="J37" s="68"/>
      <c r="K37" s="69"/>
    </row>
    <row r="41" spans="2:11" s="1" customFormat="1" ht="6.95" customHeight="1">
      <c r="B41" s="163"/>
      <c r="C41" s="164"/>
      <c r="D41" s="164"/>
      <c r="E41" s="164"/>
      <c r="F41" s="164"/>
      <c r="G41" s="164"/>
      <c r="H41" s="164"/>
      <c r="I41" s="165"/>
      <c r="J41" s="164"/>
      <c r="K41" s="166"/>
    </row>
    <row r="42" spans="2:11" s="1" customFormat="1" ht="36.95" customHeight="1">
      <c r="B42" s="46"/>
      <c r="C42" s="30" t="s">
        <v>90</v>
      </c>
      <c r="D42" s="47"/>
      <c r="E42" s="47"/>
      <c r="F42" s="47"/>
      <c r="G42" s="47"/>
      <c r="H42" s="47"/>
      <c r="I42" s="140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40"/>
      <c r="J43" s="47"/>
      <c r="K43" s="51"/>
    </row>
    <row r="44" spans="2:11" s="1" customFormat="1" ht="14.4" customHeight="1">
      <c r="B44" s="46"/>
      <c r="C44" s="40" t="s">
        <v>17</v>
      </c>
      <c r="D44" s="47"/>
      <c r="E44" s="47"/>
      <c r="F44" s="47"/>
      <c r="G44" s="47"/>
      <c r="H44" s="47"/>
      <c r="I44" s="140"/>
      <c r="J44" s="47"/>
      <c r="K44" s="51"/>
    </row>
    <row r="45" spans="2:11" s="1" customFormat="1" ht="16.5" customHeight="1">
      <c r="B45" s="46"/>
      <c r="C45" s="47"/>
      <c r="D45" s="47"/>
      <c r="E45" s="139" t="str">
        <f>E7</f>
        <v>Oprava sanitárního zázemí - WC v objektu sauny ve Frenštátě p.R.</v>
      </c>
      <c r="F45" s="40"/>
      <c r="G45" s="40"/>
      <c r="H45" s="40"/>
      <c r="I45" s="140"/>
      <c r="J45" s="47"/>
      <c r="K45" s="51"/>
    </row>
    <row r="46" spans="2:11" s="1" customFormat="1" ht="14.4" customHeight="1">
      <c r="B46" s="46"/>
      <c r="C46" s="40" t="s">
        <v>88</v>
      </c>
      <c r="D46" s="47"/>
      <c r="E46" s="47"/>
      <c r="F46" s="47"/>
      <c r="G46" s="47"/>
      <c r="H46" s="47"/>
      <c r="I46" s="140"/>
      <c r="J46" s="47"/>
      <c r="K46" s="51"/>
    </row>
    <row r="47" spans="2:11" s="1" customFormat="1" ht="17.25" customHeight="1">
      <c r="B47" s="46"/>
      <c r="C47" s="47"/>
      <c r="D47" s="47"/>
      <c r="E47" s="141" t="str">
        <f>E9</f>
        <v>SO 01 - Architektonicko - stavební řešení</v>
      </c>
      <c r="F47" s="47"/>
      <c r="G47" s="47"/>
      <c r="H47" s="47"/>
      <c r="I47" s="140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40"/>
      <c r="J48" s="47"/>
      <c r="K48" s="51"/>
    </row>
    <row r="49" spans="2:11" s="1" customFormat="1" ht="18" customHeight="1">
      <c r="B49" s="46"/>
      <c r="C49" s="40" t="s">
        <v>22</v>
      </c>
      <c r="D49" s="47"/>
      <c r="E49" s="47"/>
      <c r="F49" s="35" t="str">
        <f>F12</f>
        <v xml:space="preserve"> </v>
      </c>
      <c r="G49" s="47"/>
      <c r="H49" s="47"/>
      <c r="I49" s="142" t="s">
        <v>24</v>
      </c>
      <c r="J49" s="143" t="str">
        <f>IF(J12="","",J12)</f>
        <v>27. 5. 2019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40"/>
      <c r="J50" s="47"/>
      <c r="K50" s="51"/>
    </row>
    <row r="51" spans="2:11" s="1" customFormat="1" ht="13.5">
      <c r="B51" s="46"/>
      <c r="C51" s="40" t="s">
        <v>26</v>
      </c>
      <c r="D51" s="47"/>
      <c r="E51" s="47"/>
      <c r="F51" s="35" t="str">
        <f>E15</f>
        <v>Město Frenštát p. R.,Náměstí Míru 1</v>
      </c>
      <c r="G51" s="47"/>
      <c r="H51" s="47"/>
      <c r="I51" s="142" t="s">
        <v>32</v>
      </c>
      <c r="J51" s="44" t="str">
        <f>E21</f>
        <v>Ing. arch. Martin Janda</v>
      </c>
      <c r="K51" s="51"/>
    </row>
    <row r="52" spans="2:11" s="1" customFormat="1" ht="14.4" customHeight="1">
      <c r="B52" s="46"/>
      <c r="C52" s="40" t="s">
        <v>30</v>
      </c>
      <c r="D52" s="47"/>
      <c r="E52" s="47"/>
      <c r="F52" s="35" t="str">
        <f>IF(E18="","",E18)</f>
        <v/>
      </c>
      <c r="G52" s="47"/>
      <c r="H52" s="47"/>
      <c r="I52" s="140"/>
      <c r="J52" s="167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40"/>
      <c r="J53" s="47"/>
      <c r="K53" s="51"/>
    </row>
    <row r="54" spans="2:11" s="1" customFormat="1" ht="29.25" customHeight="1">
      <c r="B54" s="46"/>
      <c r="C54" s="168" t="s">
        <v>91</v>
      </c>
      <c r="D54" s="155"/>
      <c r="E54" s="155"/>
      <c r="F54" s="155"/>
      <c r="G54" s="155"/>
      <c r="H54" s="155"/>
      <c r="I54" s="169"/>
      <c r="J54" s="170" t="s">
        <v>92</v>
      </c>
      <c r="K54" s="171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40"/>
      <c r="J55" s="47"/>
      <c r="K55" s="51"/>
    </row>
    <row r="56" spans="2:47" s="1" customFormat="1" ht="29.25" customHeight="1">
      <c r="B56" s="46"/>
      <c r="C56" s="172" t="s">
        <v>93</v>
      </c>
      <c r="D56" s="47"/>
      <c r="E56" s="47"/>
      <c r="F56" s="47"/>
      <c r="G56" s="47"/>
      <c r="H56" s="47"/>
      <c r="I56" s="140"/>
      <c r="J56" s="151">
        <f>J97</f>
        <v>0</v>
      </c>
      <c r="K56" s="51"/>
      <c r="AU56" s="24" t="s">
        <v>94</v>
      </c>
    </row>
    <row r="57" spans="2:11" s="7" customFormat="1" ht="24.95" customHeight="1">
      <c r="B57" s="173"/>
      <c r="C57" s="174"/>
      <c r="D57" s="175" t="s">
        <v>95</v>
      </c>
      <c r="E57" s="176"/>
      <c r="F57" s="176"/>
      <c r="G57" s="176"/>
      <c r="H57" s="176"/>
      <c r="I57" s="177"/>
      <c r="J57" s="178">
        <f>J98</f>
        <v>0</v>
      </c>
      <c r="K57" s="179"/>
    </row>
    <row r="58" spans="2:11" s="8" customFormat="1" ht="19.9" customHeight="1">
      <c r="B58" s="180"/>
      <c r="C58" s="181"/>
      <c r="D58" s="182" t="s">
        <v>96</v>
      </c>
      <c r="E58" s="183"/>
      <c r="F58" s="183"/>
      <c r="G58" s="183"/>
      <c r="H58" s="183"/>
      <c r="I58" s="184"/>
      <c r="J58" s="185">
        <f>J99</f>
        <v>0</v>
      </c>
      <c r="K58" s="186"/>
    </row>
    <row r="59" spans="2:11" s="8" customFormat="1" ht="19.9" customHeight="1">
      <c r="B59" s="180"/>
      <c r="C59" s="181"/>
      <c r="D59" s="182" t="s">
        <v>97</v>
      </c>
      <c r="E59" s="183"/>
      <c r="F59" s="183"/>
      <c r="G59" s="183"/>
      <c r="H59" s="183"/>
      <c r="I59" s="184"/>
      <c r="J59" s="185">
        <f>J105</f>
        <v>0</v>
      </c>
      <c r="K59" s="186"/>
    </row>
    <row r="60" spans="2:11" s="8" customFormat="1" ht="19.9" customHeight="1">
      <c r="B60" s="180"/>
      <c r="C60" s="181"/>
      <c r="D60" s="182" t="s">
        <v>98</v>
      </c>
      <c r="E60" s="183"/>
      <c r="F60" s="183"/>
      <c r="G60" s="183"/>
      <c r="H60" s="183"/>
      <c r="I60" s="184"/>
      <c r="J60" s="185">
        <f>J225</f>
        <v>0</v>
      </c>
      <c r="K60" s="186"/>
    </row>
    <row r="61" spans="2:11" s="8" customFormat="1" ht="19.9" customHeight="1">
      <c r="B61" s="180"/>
      <c r="C61" s="181"/>
      <c r="D61" s="182" t="s">
        <v>99</v>
      </c>
      <c r="E61" s="183"/>
      <c r="F61" s="183"/>
      <c r="G61" s="183"/>
      <c r="H61" s="183"/>
      <c r="I61" s="184"/>
      <c r="J61" s="185">
        <f>J268</f>
        <v>0</v>
      </c>
      <c r="K61" s="186"/>
    </row>
    <row r="62" spans="2:11" s="8" customFormat="1" ht="19.9" customHeight="1">
      <c r="B62" s="180"/>
      <c r="C62" s="181"/>
      <c r="D62" s="182" t="s">
        <v>100</v>
      </c>
      <c r="E62" s="183"/>
      <c r="F62" s="183"/>
      <c r="G62" s="183"/>
      <c r="H62" s="183"/>
      <c r="I62" s="184"/>
      <c r="J62" s="185">
        <f>J275</f>
        <v>0</v>
      </c>
      <c r="K62" s="186"/>
    </row>
    <row r="63" spans="2:11" s="7" customFormat="1" ht="24.95" customHeight="1">
      <c r="B63" s="173"/>
      <c r="C63" s="174"/>
      <c r="D63" s="175" t="s">
        <v>101</v>
      </c>
      <c r="E63" s="176"/>
      <c r="F63" s="176"/>
      <c r="G63" s="176"/>
      <c r="H63" s="176"/>
      <c r="I63" s="177"/>
      <c r="J63" s="178">
        <f>J277</f>
        <v>0</v>
      </c>
      <c r="K63" s="179"/>
    </row>
    <row r="64" spans="2:11" s="8" customFormat="1" ht="19.9" customHeight="1">
      <c r="B64" s="180"/>
      <c r="C64" s="181"/>
      <c r="D64" s="182" t="s">
        <v>102</v>
      </c>
      <c r="E64" s="183"/>
      <c r="F64" s="183"/>
      <c r="G64" s="183"/>
      <c r="H64" s="183"/>
      <c r="I64" s="184"/>
      <c r="J64" s="185">
        <f>J278</f>
        <v>0</v>
      </c>
      <c r="K64" s="186"/>
    </row>
    <row r="65" spans="2:11" s="8" customFormat="1" ht="19.9" customHeight="1">
      <c r="B65" s="180"/>
      <c r="C65" s="181"/>
      <c r="D65" s="182" t="s">
        <v>103</v>
      </c>
      <c r="E65" s="183"/>
      <c r="F65" s="183"/>
      <c r="G65" s="183"/>
      <c r="H65" s="183"/>
      <c r="I65" s="184"/>
      <c r="J65" s="185">
        <f>J300</f>
        <v>0</v>
      </c>
      <c r="K65" s="186"/>
    </row>
    <row r="66" spans="2:11" s="8" customFormat="1" ht="19.9" customHeight="1">
      <c r="B66" s="180"/>
      <c r="C66" s="181"/>
      <c r="D66" s="182" t="s">
        <v>104</v>
      </c>
      <c r="E66" s="183"/>
      <c r="F66" s="183"/>
      <c r="G66" s="183"/>
      <c r="H66" s="183"/>
      <c r="I66" s="184"/>
      <c r="J66" s="185">
        <f>J311</f>
        <v>0</v>
      </c>
      <c r="K66" s="186"/>
    </row>
    <row r="67" spans="2:11" s="8" customFormat="1" ht="19.9" customHeight="1">
      <c r="B67" s="180"/>
      <c r="C67" s="181"/>
      <c r="D67" s="182" t="s">
        <v>105</v>
      </c>
      <c r="E67" s="183"/>
      <c r="F67" s="183"/>
      <c r="G67" s="183"/>
      <c r="H67" s="183"/>
      <c r="I67" s="184"/>
      <c r="J67" s="185">
        <f>J328</f>
        <v>0</v>
      </c>
      <c r="K67" s="186"/>
    </row>
    <row r="68" spans="2:11" s="8" customFormat="1" ht="19.9" customHeight="1">
      <c r="B68" s="180"/>
      <c r="C68" s="181"/>
      <c r="D68" s="182" t="s">
        <v>106</v>
      </c>
      <c r="E68" s="183"/>
      <c r="F68" s="183"/>
      <c r="G68" s="183"/>
      <c r="H68" s="183"/>
      <c r="I68" s="184"/>
      <c r="J68" s="185">
        <f>J345</f>
        <v>0</v>
      </c>
      <c r="K68" s="186"/>
    </row>
    <row r="69" spans="2:11" s="8" customFormat="1" ht="19.9" customHeight="1">
      <c r="B69" s="180"/>
      <c r="C69" s="181"/>
      <c r="D69" s="182" t="s">
        <v>107</v>
      </c>
      <c r="E69" s="183"/>
      <c r="F69" s="183"/>
      <c r="G69" s="183"/>
      <c r="H69" s="183"/>
      <c r="I69" s="184"/>
      <c r="J69" s="185">
        <f>J395</f>
        <v>0</v>
      </c>
      <c r="K69" s="186"/>
    </row>
    <row r="70" spans="2:11" s="8" customFormat="1" ht="19.9" customHeight="1">
      <c r="B70" s="180"/>
      <c r="C70" s="181"/>
      <c r="D70" s="182" t="s">
        <v>108</v>
      </c>
      <c r="E70" s="183"/>
      <c r="F70" s="183"/>
      <c r="G70" s="183"/>
      <c r="H70" s="183"/>
      <c r="I70" s="184"/>
      <c r="J70" s="185">
        <f>J409</f>
        <v>0</v>
      </c>
      <c r="K70" s="186"/>
    </row>
    <row r="71" spans="2:11" s="8" customFormat="1" ht="19.9" customHeight="1">
      <c r="B71" s="180"/>
      <c r="C71" s="181"/>
      <c r="D71" s="182" t="s">
        <v>109</v>
      </c>
      <c r="E71" s="183"/>
      <c r="F71" s="183"/>
      <c r="G71" s="183"/>
      <c r="H71" s="183"/>
      <c r="I71" s="184"/>
      <c r="J71" s="185">
        <f>J433</f>
        <v>0</v>
      </c>
      <c r="K71" s="186"/>
    </row>
    <row r="72" spans="2:11" s="8" customFormat="1" ht="19.9" customHeight="1">
      <c r="B72" s="180"/>
      <c r="C72" s="181"/>
      <c r="D72" s="182" t="s">
        <v>110</v>
      </c>
      <c r="E72" s="183"/>
      <c r="F72" s="183"/>
      <c r="G72" s="183"/>
      <c r="H72" s="183"/>
      <c r="I72" s="184"/>
      <c r="J72" s="185">
        <f>J449</f>
        <v>0</v>
      </c>
      <c r="K72" s="186"/>
    </row>
    <row r="73" spans="2:11" s="8" customFormat="1" ht="19.9" customHeight="1">
      <c r="B73" s="180"/>
      <c r="C73" s="181"/>
      <c r="D73" s="182" t="s">
        <v>111</v>
      </c>
      <c r="E73" s="183"/>
      <c r="F73" s="183"/>
      <c r="G73" s="183"/>
      <c r="H73" s="183"/>
      <c r="I73" s="184"/>
      <c r="J73" s="185">
        <f>J474</f>
        <v>0</v>
      </c>
      <c r="K73" s="186"/>
    </row>
    <row r="74" spans="2:11" s="8" customFormat="1" ht="19.9" customHeight="1">
      <c r="B74" s="180"/>
      <c r="C74" s="181"/>
      <c r="D74" s="182" t="s">
        <v>112</v>
      </c>
      <c r="E74" s="183"/>
      <c r="F74" s="183"/>
      <c r="G74" s="183"/>
      <c r="H74" s="183"/>
      <c r="I74" s="184"/>
      <c r="J74" s="185">
        <f>J529</f>
        <v>0</v>
      </c>
      <c r="K74" s="186"/>
    </row>
    <row r="75" spans="2:11" s="8" customFormat="1" ht="19.9" customHeight="1">
      <c r="B75" s="180"/>
      <c r="C75" s="181"/>
      <c r="D75" s="182" t="s">
        <v>113</v>
      </c>
      <c r="E75" s="183"/>
      <c r="F75" s="183"/>
      <c r="G75" s="183"/>
      <c r="H75" s="183"/>
      <c r="I75" s="184"/>
      <c r="J75" s="185">
        <f>J588</f>
        <v>0</v>
      </c>
      <c r="K75" s="186"/>
    </row>
    <row r="76" spans="2:11" s="8" customFormat="1" ht="19.9" customHeight="1">
      <c r="B76" s="180"/>
      <c r="C76" s="181"/>
      <c r="D76" s="182" t="s">
        <v>114</v>
      </c>
      <c r="E76" s="183"/>
      <c r="F76" s="183"/>
      <c r="G76" s="183"/>
      <c r="H76" s="183"/>
      <c r="I76" s="184"/>
      <c r="J76" s="185">
        <f>J592</f>
        <v>0</v>
      </c>
      <c r="K76" s="186"/>
    </row>
    <row r="77" spans="2:11" s="7" customFormat="1" ht="24.95" customHeight="1">
      <c r="B77" s="173"/>
      <c r="C77" s="174"/>
      <c r="D77" s="175" t="s">
        <v>115</v>
      </c>
      <c r="E77" s="176"/>
      <c r="F77" s="176"/>
      <c r="G77" s="176"/>
      <c r="H77" s="176"/>
      <c r="I77" s="177"/>
      <c r="J77" s="178">
        <f>J644</f>
        <v>0</v>
      </c>
      <c r="K77" s="179"/>
    </row>
    <row r="78" spans="2:11" s="1" customFormat="1" ht="21.8" customHeight="1">
      <c r="B78" s="46"/>
      <c r="C78" s="47"/>
      <c r="D78" s="47"/>
      <c r="E78" s="47"/>
      <c r="F78" s="47"/>
      <c r="G78" s="47"/>
      <c r="H78" s="47"/>
      <c r="I78" s="140"/>
      <c r="J78" s="47"/>
      <c r="K78" s="51"/>
    </row>
    <row r="79" spans="2:11" s="1" customFormat="1" ht="6.95" customHeight="1">
      <c r="B79" s="67"/>
      <c r="C79" s="68"/>
      <c r="D79" s="68"/>
      <c r="E79" s="68"/>
      <c r="F79" s="68"/>
      <c r="G79" s="68"/>
      <c r="H79" s="68"/>
      <c r="I79" s="162"/>
      <c r="J79" s="68"/>
      <c r="K79" s="69"/>
    </row>
    <row r="83" spans="2:12" s="1" customFormat="1" ht="6.95" customHeight="1">
      <c r="B83" s="70"/>
      <c r="C83" s="71"/>
      <c r="D83" s="71"/>
      <c r="E83" s="71"/>
      <c r="F83" s="71"/>
      <c r="G83" s="71"/>
      <c r="H83" s="71"/>
      <c r="I83" s="165"/>
      <c r="J83" s="71"/>
      <c r="K83" s="71"/>
      <c r="L83" s="72"/>
    </row>
    <row r="84" spans="2:12" s="1" customFormat="1" ht="36.95" customHeight="1">
      <c r="B84" s="46"/>
      <c r="C84" s="73" t="s">
        <v>116</v>
      </c>
      <c r="D84" s="74"/>
      <c r="E84" s="74"/>
      <c r="F84" s="74"/>
      <c r="G84" s="74"/>
      <c r="H84" s="74"/>
      <c r="I84" s="187"/>
      <c r="J84" s="74"/>
      <c r="K84" s="74"/>
      <c r="L84" s="72"/>
    </row>
    <row r="85" spans="2:12" s="1" customFormat="1" ht="6.95" customHeight="1">
      <c r="B85" s="46"/>
      <c r="C85" s="74"/>
      <c r="D85" s="74"/>
      <c r="E85" s="74"/>
      <c r="F85" s="74"/>
      <c r="G85" s="74"/>
      <c r="H85" s="74"/>
      <c r="I85" s="187"/>
      <c r="J85" s="74"/>
      <c r="K85" s="74"/>
      <c r="L85" s="72"/>
    </row>
    <row r="86" spans="2:12" s="1" customFormat="1" ht="14.4" customHeight="1">
      <c r="B86" s="46"/>
      <c r="C86" s="76" t="s">
        <v>17</v>
      </c>
      <c r="D86" s="74"/>
      <c r="E86" s="74"/>
      <c r="F86" s="74"/>
      <c r="G86" s="74"/>
      <c r="H86" s="74"/>
      <c r="I86" s="187"/>
      <c r="J86" s="74"/>
      <c r="K86" s="74"/>
      <c r="L86" s="72"/>
    </row>
    <row r="87" spans="2:12" s="1" customFormat="1" ht="16.5" customHeight="1">
      <c r="B87" s="46"/>
      <c r="C87" s="74"/>
      <c r="D87" s="74"/>
      <c r="E87" s="188" t="str">
        <f>E7</f>
        <v>Oprava sanitárního zázemí - WC v objektu sauny ve Frenštátě p.R.</v>
      </c>
      <c r="F87" s="76"/>
      <c r="G87" s="76"/>
      <c r="H87" s="76"/>
      <c r="I87" s="187"/>
      <c r="J87" s="74"/>
      <c r="K87" s="74"/>
      <c r="L87" s="72"/>
    </row>
    <row r="88" spans="2:12" s="1" customFormat="1" ht="14.4" customHeight="1">
      <c r="B88" s="46"/>
      <c r="C88" s="76" t="s">
        <v>88</v>
      </c>
      <c r="D88" s="74"/>
      <c r="E88" s="74"/>
      <c r="F88" s="74"/>
      <c r="G88" s="74"/>
      <c r="H88" s="74"/>
      <c r="I88" s="187"/>
      <c r="J88" s="74"/>
      <c r="K88" s="74"/>
      <c r="L88" s="72"/>
    </row>
    <row r="89" spans="2:12" s="1" customFormat="1" ht="17.25" customHeight="1">
      <c r="B89" s="46"/>
      <c r="C89" s="74"/>
      <c r="D89" s="74"/>
      <c r="E89" s="82" t="str">
        <f>E9</f>
        <v>SO 01 - Architektonicko - stavební řešení</v>
      </c>
      <c r="F89" s="74"/>
      <c r="G89" s="74"/>
      <c r="H89" s="74"/>
      <c r="I89" s="187"/>
      <c r="J89" s="74"/>
      <c r="K89" s="74"/>
      <c r="L89" s="72"/>
    </row>
    <row r="90" spans="2:12" s="1" customFormat="1" ht="6.95" customHeight="1">
      <c r="B90" s="46"/>
      <c r="C90" s="74"/>
      <c r="D90" s="74"/>
      <c r="E90" s="74"/>
      <c r="F90" s="74"/>
      <c r="G90" s="74"/>
      <c r="H90" s="74"/>
      <c r="I90" s="187"/>
      <c r="J90" s="74"/>
      <c r="K90" s="74"/>
      <c r="L90" s="72"/>
    </row>
    <row r="91" spans="2:12" s="1" customFormat="1" ht="18" customHeight="1">
      <c r="B91" s="46"/>
      <c r="C91" s="76" t="s">
        <v>22</v>
      </c>
      <c r="D91" s="74"/>
      <c r="E91" s="74"/>
      <c r="F91" s="189" t="str">
        <f>F12</f>
        <v xml:space="preserve"> </v>
      </c>
      <c r="G91" s="74"/>
      <c r="H91" s="74"/>
      <c r="I91" s="190" t="s">
        <v>24</v>
      </c>
      <c r="J91" s="85" t="str">
        <f>IF(J12="","",J12)</f>
        <v>27. 5. 2019</v>
      </c>
      <c r="K91" s="74"/>
      <c r="L91" s="72"/>
    </row>
    <row r="92" spans="2:12" s="1" customFormat="1" ht="6.95" customHeight="1">
      <c r="B92" s="46"/>
      <c r="C92" s="74"/>
      <c r="D92" s="74"/>
      <c r="E92" s="74"/>
      <c r="F92" s="74"/>
      <c r="G92" s="74"/>
      <c r="H92" s="74"/>
      <c r="I92" s="187"/>
      <c r="J92" s="74"/>
      <c r="K92" s="74"/>
      <c r="L92" s="72"/>
    </row>
    <row r="93" spans="2:12" s="1" customFormat="1" ht="13.5">
      <c r="B93" s="46"/>
      <c r="C93" s="76" t="s">
        <v>26</v>
      </c>
      <c r="D93" s="74"/>
      <c r="E93" s="74"/>
      <c r="F93" s="189" t="str">
        <f>E15</f>
        <v>Město Frenštát p. R.,Náměstí Míru 1</v>
      </c>
      <c r="G93" s="74"/>
      <c r="H93" s="74"/>
      <c r="I93" s="190" t="s">
        <v>32</v>
      </c>
      <c r="J93" s="189" t="str">
        <f>E21</f>
        <v>Ing. arch. Martin Janda</v>
      </c>
      <c r="K93" s="74"/>
      <c r="L93" s="72"/>
    </row>
    <row r="94" spans="2:12" s="1" customFormat="1" ht="14.4" customHeight="1">
      <c r="B94" s="46"/>
      <c r="C94" s="76" t="s">
        <v>30</v>
      </c>
      <c r="D94" s="74"/>
      <c r="E94" s="74"/>
      <c r="F94" s="189" t="str">
        <f>IF(E18="","",E18)</f>
        <v/>
      </c>
      <c r="G94" s="74"/>
      <c r="H94" s="74"/>
      <c r="I94" s="187"/>
      <c r="J94" s="74"/>
      <c r="K94" s="74"/>
      <c r="L94" s="72"/>
    </row>
    <row r="95" spans="2:12" s="1" customFormat="1" ht="10.3" customHeight="1">
      <c r="B95" s="46"/>
      <c r="C95" s="74"/>
      <c r="D95" s="74"/>
      <c r="E95" s="74"/>
      <c r="F95" s="74"/>
      <c r="G95" s="74"/>
      <c r="H95" s="74"/>
      <c r="I95" s="187"/>
      <c r="J95" s="74"/>
      <c r="K95" s="74"/>
      <c r="L95" s="72"/>
    </row>
    <row r="96" spans="2:20" s="9" customFormat="1" ht="29.25" customHeight="1">
      <c r="B96" s="191"/>
      <c r="C96" s="192" t="s">
        <v>117</v>
      </c>
      <c r="D96" s="193" t="s">
        <v>56</v>
      </c>
      <c r="E96" s="193" t="s">
        <v>52</v>
      </c>
      <c r="F96" s="193" t="s">
        <v>118</v>
      </c>
      <c r="G96" s="193" t="s">
        <v>119</v>
      </c>
      <c r="H96" s="193" t="s">
        <v>120</v>
      </c>
      <c r="I96" s="194" t="s">
        <v>121</v>
      </c>
      <c r="J96" s="193" t="s">
        <v>92</v>
      </c>
      <c r="K96" s="195" t="s">
        <v>122</v>
      </c>
      <c r="L96" s="196"/>
      <c r="M96" s="102" t="s">
        <v>123</v>
      </c>
      <c r="N96" s="103" t="s">
        <v>41</v>
      </c>
      <c r="O96" s="103" t="s">
        <v>124</v>
      </c>
      <c r="P96" s="103" t="s">
        <v>125</v>
      </c>
      <c r="Q96" s="103" t="s">
        <v>126</v>
      </c>
      <c r="R96" s="103" t="s">
        <v>127</v>
      </c>
      <c r="S96" s="103" t="s">
        <v>128</v>
      </c>
      <c r="T96" s="104" t="s">
        <v>129</v>
      </c>
    </row>
    <row r="97" spans="2:63" s="1" customFormat="1" ht="29.25" customHeight="1">
      <c r="B97" s="46"/>
      <c r="C97" s="108" t="s">
        <v>93</v>
      </c>
      <c r="D97" s="74"/>
      <c r="E97" s="74"/>
      <c r="F97" s="74"/>
      <c r="G97" s="74"/>
      <c r="H97" s="74"/>
      <c r="I97" s="187"/>
      <c r="J97" s="197">
        <f>BK97</f>
        <v>0</v>
      </c>
      <c r="K97" s="74"/>
      <c r="L97" s="72"/>
      <c r="M97" s="105"/>
      <c r="N97" s="106"/>
      <c r="O97" s="106"/>
      <c r="P97" s="198">
        <f>P98+P277+P644</f>
        <v>0</v>
      </c>
      <c r="Q97" s="106"/>
      <c r="R97" s="198">
        <f>R98+R277+R644</f>
        <v>2.3580911</v>
      </c>
      <c r="S97" s="106"/>
      <c r="T97" s="199">
        <f>T98+T277+T644</f>
        <v>2.0906916000000004</v>
      </c>
      <c r="AT97" s="24" t="s">
        <v>70</v>
      </c>
      <c r="AU97" s="24" t="s">
        <v>94</v>
      </c>
      <c r="BK97" s="200">
        <f>BK98+BK277+BK644</f>
        <v>0</v>
      </c>
    </row>
    <row r="98" spans="2:63" s="10" customFormat="1" ht="37.4" customHeight="1">
      <c r="B98" s="201"/>
      <c r="C98" s="202"/>
      <c r="D98" s="203" t="s">
        <v>70</v>
      </c>
      <c r="E98" s="204" t="s">
        <v>130</v>
      </c>
      <c r="F98" s="204" t="s">
        <v>131</v>
      </c>
      <c r="G98" s="202"/>
      <c r="H98" s="202"/>
      <c r="I98" s="205"/>
      <c r="J98" s="206">
        <f>BK98</f>
        <v>0</v>
      </c>
      <c r="K98" s="202"/>
      <c r="L98" s="207"/>
      <c r="M98" s="208"/>
      <c r="N98" s="209"/>
      <c r="O98" s="209"/>
      <c r="P98" s="210">
        <f>P99+P105+P225+P268+P275</f>
        <v>0</v>
      </c>
      <c r="Q98" s="209"/>
      <c r="R98" s="210">
        <f>R99+R105+R225+R268+R275</f>
        <v>1.2841854000000001</v>
      </c>
      <c r="S98" s="209"/>
      <c r="T98" s="211">
        <f>T99+T105+T225+T268+T275</f>
        <v>1.9059000000000004</v>
      </c>
      <c r="AR98" s="212" t="s">
        <v>79</v>
      </c>
      <c r="AT98" s="213" t="s">
        <v>70</v>
      </c>
      <c r="AU98" s="213" t="s">
        <v>71</v>
      </c>
      <c r="AY98" s="212" t="s">
        <v>132</v>
      </c>
      <c r="BK98" s="214">
        <f>BK99+BK105+BK225+BK268+BK275</f>
        <v>0</v>
      </c>
    </row>
    <row r="99" spans="2:63" s="10" customFormat="1" ht="19.9" customHeight="1">
      <c r="B99" s="201"/>
      <c r="C99" s="202"/>
      <c r="D99" s="203" t="s">
        <v>70</v>
      </c>
      <c r="E99" s="215" t="s">
        <v>133</v>
      </c>
      <c r="F99" s="215" t="s">
        <v>134</v>
      </c>
      <c r="G99" s="202"/>
      <c r="H99" s="202"/>
      <c r="I99" s="205"/>
      <c r="J99" s="216">
        <f>BK99</f>
        <v>0</v>
      </c>
      <c r="K99" s="202"/>
      <c r="L99" s="207"/>
      <c r="M99" s="208"/>
      <c r="N99" s="209"/>
      <c r="O99" s="209"/>
      <c r="P99" s="210">
        <f>SUM(P100:P104)</f>
        <v>0</v>
      </c>
      <c r="Q99" s="209"/>
      <c r="R99" s="210">
        <f>SUM(R100:R104)</f>
        <v>0.163894</v>
      </c>
      <c r="S99" s="209"/>
      <c r="T99" s="211">
        <f>SUM(T100:T104)</f>
        <v>0</v>
      </c>
      <c r="AR99" s="212" t="s">
        <v>79</v>
      </c>
      <c r="AT99" s="213" t="s">
        <v>70</v>
      </c>
      <c r="AU99" s="213" t="s">
        <v>79</v>
      </c>
      <c r="AY99" s="212" t="s">
        <v>132</v>
      </c>
      <c r="BK99" s="214">
        <f>SUM(BK100:BK104)</f>
        <v>0</v>
      </c>
    </row>
    <row r="100" spans="2:65" s="1" customFormat="1" ht="25.5" customHeight="1">
      <c r="B100" s="46"/>
      <c r="C100" s="217" t="s">
        <v>79</v>
      </c>
      <c r="D100" s="217" t="s">
        <v>135</v>
      </c>
      <c r="E100" s="218" t="s">
        <v>136</v>
      </c>
      <c r="F100" s="219" t="s">
        <v>137</v>
      </c>
      <c r="G100" s="220" t="s">
        <v>138</v>
      </c>
      <c r="H100" s="221">
        <v>1.9</v>
      </c>
      <c r="I100" s="222"/>
      <c r="J100" s="221">
        <f>ROUND(I100*H100,2)</f>
        <v>0</v>
      </c>
      <c r="K100" s="219" t="s">
        <v>139</v>
      </c>
      <c r="L100" s="72"/>
      <c r="M100" s="223" t="s">
        <v>20</v>
      </c>
      <c r="N100" s="224" t="s">
        <v>42</v>
      </c>
      <c r="O100" s="47"/>
      <c r="P100" s="225">
        <f>O100*H100</f>
        <v>0</v>
      </c>
      <c r="Q100" s="225">
        <v>0.08626</v>
      </c>
      <c r="R100" s="225">
        <f>Q100*H100</f>
        <v>0.163894</v>
      </c>
      <c r="S100" s="225">
        <v>0</v>
      </c>
      <c r="T100" s="226">
        <f>S100*H100</f>
        <v>0</v>
      </c>
      <c r="AR100" s="24" t="s">
        <v>140</v>
      </c>
      <c r="AT100" s="24" t="s">
        <v>135</v>
      </c>
      <c r="AU100" s="24" t="s">
        <v>81</v>
      </c>
      <c r="AY100" s="24" t="s">
        <v>132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24" t="s">
        <v>79</v>
      </c>
      <c r="BK100" s="227">
        <f>ROUND(I100*H100,2)</f>
        <v>0</v>
      </c>
      <c r="BL100" s="24" t="s">
        <v>140</v>
      </c>
      <c r="BM100" s="24" t="s">
        <v>141</v>
      </c>
    </row>
    <row r="101" spans="2:51" s="11" customFormat="1" ht="13.5">
      <c r="B101" s="228"/>
      <c r="C101" s="229"/>
      <c r="D101" s="230" t="s">
        <v>142</v>
      </c>
      <c r="E101" s="231" t="s">
        <v>20</v>
      </c>
      <c r="F101" s="232" t="s">
        <v>143</v>
      </c>
      <c r="G101" s="229"/>
      <c r="H101" s="231" t="s">
        <v>20</v>
      </c>
      <c r="I101" s="233"/>
      <c r="J101" s="229"/>
      <c r="K101" s="229"/>
      <c r="L101" s="234"/>
      <c r="M101" s="235"/>
      <c r="N101" s="236"/>
      <c r="O101" s="236"/>
      <c r="P101" s="236"/>
      <c r="Q101" s="236"/>
      <c r="R101" s="236"/>
      <c r="S101" s="236"/>
      <c r="T101" s="237"/>
      <c r="AT101" s="238" t="s">
        <v>142</v>
      </c>
      <c r="AU101" s="238" t="s">
        <v>81</v>
      </c>
      <c r="AV101" s="11" t="s">
        <v>79</v>
      </c>
      <c r="AW101" s="11" t="s">
        <v>34</v>
      </c>
      <c r="AX101" s="11" t="s">
        <v>71</v>
      </c>
      <c r="AY101" s="238" t="s">
        <v>132</v>
      </c>
    </row>
    <row r="102" spans="2:51" s="12" customFormat="1" ht="13.5">
      <c r="B102" s="239"/>
      <c r="C102" s="240"/>
      <c r="D102" s="230" t="s">
        <v>142</v>
      </c>
      <c r="E102" s="241" t="s">
        <v>20</v>
      </c>
      <c r="F102" s="242" t="s">
        <v>144</v>
      </c>
      <c r="G102" s="240"/>
      <c r="H102" s="243">
        <v>0.95</v>
      </c>
      <c r="I102" s="244"/>
      <c r="J102" s="240"/>
      <c r="K102" s="240"/>
      <c r="L102" s="245"/>
      <c r="M102" s="246"/>
      <c r="N102" s="247"/>
      <c r="O102" s="247"/>
      <c r="P102" s="247"/>
      <c r="Q102" s="247"/>
      <c r="R102" s="247"/>
      <c r="S102" s="247"/>
      <c r="T102" s="248"/>
      <c r="AT102" s="249" t="s">
        <v>142</v>
      </c>
      <c r="AU102" s="249" t="s">
        <v>81</v>
      </c>
      <c r="AV102" s="12" t="s">
        <v>81</v>
      </c>
      <c r="AW102" s="12" t="s">
        <v>34</v>
      </c>
      <c r="AX102" s="12" t="s">
        <v>71</v>
      </c>
      <c r="AY102" s="249" t="s">
        <v>132</v>
      </c>
    </row>
    <row r="103" spans="2:51" s="12" customFormat="1" ht="13.5">
      <c r="B103" s="239"/>
      <c r="C103" s="240"/>
      <c r="D103" s="230" t="s">
        <v>142</v>
      </c>
      <c r="E103" s="241" t="s">
        <v>20</v>
      </c>
      <c r="F103" s="242" t="s">
        <v>144</v>
      </c>
      <c r="G103" s="240"/>
      <c r="H103" s="243">
        <v>0.95</v>
      </c>
      <c r="I103" s="244"/>
      <c r="J103" s="240"/>
      <c r="K103" s="240"/>
      <c r="L103" s="245"/>
      <c r="M103" s="246"/>
      <c r="N103" s="247"/>
      <c r="O103" s="247"/>
      <c r="P103" s="247"/>
      <c r="Q103" s="247"/>
      <c r="R103" s="247"/>
      <c r="S103" s="247"/>
      <c r="T103" s="248"/>
      <c r="AT103" s="249" t="s">
        <v>142</v>
      </c>
      <c r="AU103" s="249" t="s">
        <v>81</v>
      </c>
      <c r="AV103" s="12" t="s">
        <v>81</v>
      </c>
      <c r="AW103" s="12" t="s">
        <v>34</v>
      </c>
      <c r="AX103" s="12" t="s">
        <v>71</v>
      </c>
      <c r="AY103" s="249" t="s">
        <v>132</v>
      </c>
    </row>
    <row r="104" spans="2:51" s="13" customFormat="1" ht="13.5">
      <c r="B104" s="250"/>
      <c r="C104" s="251"/>
      <c r="D104" s="230" t="s">
        <v>142</v>
      </c>
      <c r="E104" s="252" t="s">
        <v>20</v>
      </c>
      <c r="F104" s="253" t="s">
        <v>145</v>
      </c>
      <c r="G104" s="251"/>
      <c r="H104" s="254">
        <v>1.9</v>
      </c>
      <c r="I104" s="255"/>
      <c r="J104" s="251"/>
      <c r="K104" s="251"/>
      <c r="L104" s="256"/>
      <c r="M104" s="257"/>
      <c r="N104" s="258"/>
      <c r="O104" s="258"/>
      <c r="P104" s="258"/>
      <c r="Q104" s="258"/>
      <c r="R104" s="258"/>
      <c r="S104" s="258"/>
      <c r="T104" s="259"/>
      <c r="AT104" s="260" t="s">
        <v>142</v>
      </c>
      <c r="AU104" s="260" t="s">
        <v>81</v>
      </c>
      <c r="AV104" s="13" t="s">
        <v>140</v>
      </c>
      <c r="AW104" s="13" t="s">
        <v>34</v>
      </c>
      <c r="AX104" s="13" t="s">
        <v>79</v>
      </c>
      <c r="AY104" s="260" t="s">
        <v>132</v>
      </c>
    </row>
    <row r="105" spans="2:63" s="10" customFormat="1" ht="29.85" customHeight="1">
      <c r="B105" s="201"/>
      <c r="C105" s="202"/>
      <c r="D105" s="203" t="s">
        <v>70</v>
      </c>
      <c r="E105" s="215" t="s">
        <v>146</v>
      </c>
      <c r="F105" s="215" t="s">
        <v>147</v>
      </c>
      <c r="G105" s="202"/>
      <c r="H105" s="202"/>
      <c r="I105" s="205"/>
      <c r="J105" s="216">
        <f>BK105</f>
        <v>0</v>
      </c>
      <c r="K105" s="202"/>
      <c r="L105" s="207"/>
      <c r="M105" s="208"/>
      <c r="N105" s="209"/>
      <c r="O105" s="209"/>
      <c r="P105" s="210">
        <f>SUM(P106:P224)</f>
        <v>0</v>
      </c>
      <c r="Q105" s="209"/>
      <c r="R105" s="210">
        <f>SUM(R106:R224)</f>
        <v>1.1193428</v>
      </c>
      <c r="S105" s="209"/>
      <c r="T105" s="211">
        <f>SUM(T106:T224)</f>
        <v>0</v>
      </c>
      <c r="AR105" s="212" t="s">
        <v>79</v>
      </c>
      <c r="AT105" s="213" t="s">
        <v>70</v>
      </c>
      <c r="AU105" s="213" t="s">
        <v>79</v>
      </c>
      <c r="AY105" s="212" t="s">
        <v>132</v>
      </c>
      <c r="BK105" s="214">
        <f>SUM(BK106:BK224)</f>
        <v>0</v>
      </c>
    </row>
    <row r="106" spans="2:65" s="1" customFormat="1" ht="25.5" customHeight="1">
      <c r="B106" s="46"/>
      <c r="C106" s="217" t="s">
        <v>81</v>
      </c>
      <c r="D106" s="217" t="s">
        <v>135</v>
      </c>
      <c r="E106" s="218" t="s">
        <v>148</v>
      </c>
      <c r="F106" s="219" t="s">
        <v>149</v>
      </c>
      <c r="G106" s="220" t="s">
        <v>138</v>
      </c>
      <c r="H106" s="221">
        <v>6.18</v>
      </c>
      <c r="I106" s="222"/>
      <c r="J106" s="221">
        <f>ROUND(I106*H106,2)</f>
        <v>0</v>
      </c>
      <c r="K106" s="219" t="s">
        <v>139</v>
      </c>
      <c r="L106" s="72"/>
      <c r="M106" s="223" t="s">
        <v>20</v>
      </c>
      <c r="N106" s="224" t="s">
        <v>42</v>
      </c>
      <c r="O106" s="47"/>
      <c r="P106" s="225">
        <f>O106*H106</f>
        <v>0</v>
      </c>
      <c r="Q106" s="225">
        <v>0.00026</v>
      </c>
      <c r="R106" s="225">
        <f>Q106*H106</f>
        <v>0.0016067999999999998</v>
      </c>
      <c r="S106" s="225">
        <v>0</v>
      </c>
      <c r="T106" s="226">
        <f>S106*H106</f>
        <v>0</v>
      </c>
      <c r="AR106" s="24" t="s">
        <v>140</v>
      </c>
      <c r="AT106" s="24" t="s">
        <v>135</v>
      </c>
      <c r="AU106" s="24" t="s">
        <v>81</v>
      </c>
      <c r="AY106" s="24" t="s">
        <v>132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24" t="s">
        <v>79</v>
      </c>
      <c r="BK106" s="227">
        <f>ROUND(I106*H106,2)</f>
        <v>0</v>
      </c>
      <c r="BL106" s="24" t="s">
        <v>140</v>
      </c>
      <c r="BM106" s="24" t="s">
        <v>150</v>
      </c>
    </row>
    <row r="107" spans="2:51" s="11" customFormat="1" ht="13.5">
      <c r="B107" s="228"/>
      <c r="C107" s="229"/>
      <c r="D107" s="230" t="s">
        <v>142</v>
      </c>
      <c r="E107" s="231" t="s">
        <v>20</v>
      </c>
      <c r="F107" s="232" t="s">
        <v>143</v>
      </c>
      <c r="G107" s="229"/>
      <c r="H107" s="231" t="s">
        <v>20</v>
      </c>
      <c r="I107" s="233"/>
      <c r="J107" s="229"/>
      <c r="K107" s="229"/>
      <c r="L107" s="234"/>
      <c r="M107" s="235"/>
      <c r="N107" s="236"/>
      <c r="O107" s="236"/>
      <c r="P107" s="236"/>
      <c r="Q107" s="236"/>
      <c r="R107" s="236"/>
      <c r="S107" s="236"/>
      <c r="T107" s="237"/>
      <c r="AT107" s="238" t="s">
        <v>142</v>
      </c>
      <c r="AU107" s="238" t="s">
        <v>81</v>
      </c>
      <c r="AV107" s="11" t="s">
        <v>79</v>
      </c>
      <c r="AW107" s="11" t="s">
        <v>34</v>
      </c>
      <c r="AX107" s="11" t="s">
        <v>71</v>
      </c>
      <c r="AY107" s="238" t="s">
        <v>132</v>
      </c>
    </row>
    <row r="108" spans="2:51" s="12" customFormat="1" ht="13.5">
      <c r="B108" s="239"/>
      <c r="C108" s="240"/>
      <c r="D108" s="230" t="s">
        <v>142</v>
      </c>
      <c r="E108" s="241" t="s">
        <v>20</v>
      </c>
      <c r="F108" s="242" t="s">
        <v>151</v>
      </c>
      <c r="G108" s="240"/>
      <c r="H108" s="243">
        <v>0.91</v>
      </c>
      <c r="I108" s="244"/>
      <c r="J108" s="240"/>
      <c r="K108" s="240"/>
      <c r="L108" s="245"/>
      <c r="M108" s="246"/>
      <c r="N108" s="247"/>
      <c r="O108" s="247"/>
      <c r="P108" s="247"/>
      <c r="Q108" s="247"/>
      <c r="R108" s="247"/>
      <c r="S108" s="247"/>
      <c r="T108" s="248"/>
      <c r="AT108" s="249" t="s">
        <v>142</v>
      </c>
      <c r="AU108" s="249" t="s">
        <v>81</v>
      </c>
      <c r="AV108" s="12" t="s">
        <v>81</v>
      </c>
      <c r="AW108" s="12" t="s">
        <v>34</v>
      </c>
      <c r="AX108" s="12" t="s">
        <v>71</v>
      </c>
      <c r="AY108" s="249" t="s">
        <v>132</v>
      </c>
    </row>
    <row r="109" spans="2:51" s="12" customFormat="1" ht="13.5">
      <c r="B109" s="239"/>
      <c r="C109" s="240"/>
      <c r="D109" s="230" t="s">
        <v>142</v>
      </c>
      <c r="E109" s="241" t="s">
        <v>20</v>
      </c>
      <c r="F109" s="242" t="s">
        <v>152</v>
      </c>
      <c r="G109" s="240"/>
      <c r="H109" s="243">
        <v>1.8</v>
      </c>
      <c r="I109" s="244"/>
      <c r="J109" s="240"/>
      <c r="K109" s="240"/>
      <c r="L109" s="245"/>
      <c r="M109" s="246"/>
      <c r="N109" s="247"/>
      <c r="O109" s="247"/>
      <c r="P109" s="247"/>
      <c r="Q109" s="247"/>
      <c r="R109" s="247"/>
      <c r="S109" s="247"/>
      <c r="T109" s="248"/>
      <c r="AT109" s="249" t="s">
        <v>142</v>
      </c>
      <c r="AU109" s="249" t="s">
        <v>81</v>
      </c>
      <c r="AV109" s="12" t="s">
        <v>81</v>
      </c>
      <c r="AW109" s="12" t="s">
        <v>34</v>
      </c>
      <c r="AX109" s="12" t="s">
        <v>71</v>
      </c>
      <c r="AY109" s="249" t="s">
        <v>132</v>
      </c>
    </row>
    <row r="110" spans="2:51" s="12" customFormat="1" ht="13.5">
      <c r="B110" s="239"/>
      <c r="C110" s="240"/>
      <c r="D110" s="230" t="s">
        <v>142</v>
      </c>
      <c r="E110" s="241" t="s">
        <v>20</v>
      </c>
      <c r="F110" s="242" t="s">
        <v>151</v>
      </c>
      <c r="G110" s="240"/>
      <c r="H110" s="243">
        <v>0.91</v>
      </c>
      <c r="I110" s="244"/>
      <c r="J110" s="240"/>
      <c r="K110" s="240"/>
      <c r="L110" s="245"/>
      <c r="M110" s="246"/>
      <c r="N110" s="247"/>
      <c r="O110" s="247"/>
      <c r="P110" s="247"/>
      <c r="Q110" s="247"/>
      <c r="R110" s="247"/>
      <c r="S110" s="247"/>
      <c r="T110" s="248"/>
      <c r="AT110" s="249" t="s">
        <v>142</v>
      </c>
      <c r="AU110" s="249" t="s">
        <v>81</v>
      </c>
      <c r="AV110" s="12" t="s">
        <v>81</v>
      </c>
      <c r="AW110" s="12" t="s">
        <v>34</v>
      </c>
      <c r="AX110" s="12" t="s">
        <v>71</v>
      </c>
      <c r="AY110" s="249" t="s">
        <v>132</v>
      </c>
    </row>
    <row r="111" spans="2:51" s="12" customFormat="1" ht="13.5">
      <c r="B111" s="239"/>
      <c r="C111" s="240"/>
      <c r="D111" s="230" t="s">
        <v>142</v>
      </c>
      <c r="E111" s="241" t="s">
        <v>20</v>
      </c>
      <c r="F111" s="242" t="s">
        <v>152</v>
      </c>
      <c r="G111" s="240"/>
      <c r="H111" s="243">
        <v>1.8</v>
      </c>
      <c r="I111" s="244"/>
      <c r="J111" s="240"/>
      <c r="K111" s="240"/>
      <c r="L111" s="245"/>
      <c r="M111" s="246"/>
      <c r="N111" s="247"/>
      <c r="O111" s="247"/>
      <c r="P111" s="247"/>
      <c r="Q111" s="247"/>
      <c r="R111" s="247"/>
      <c r="S111" s="247"/>
      <c r="T111" s="248"/>
      <c r="AT111" s="249" t="s">
        <v>142</v>
      </c>
      <c r="AU111" s="249" t="s">
        <v>81</v>
      </c>
      <c r="AV111" s="12" t="s">
        <v>81</v>
      </c>
      <c r="AW111" s="12" t="s">
        <v>34</v>
      </c>
      <c r="AX111" s="12" t="s">
        <v>71</v>
      </c>
      <c r="AY111" s="249" t="s">
        <v>132</v>
      </c>
    </row>
    <row r="112" spans="2:51" s="12" customFormat="1" ht="13.5">
      <c r="B112" s="239"/>
      <c r="C112" s="240"/>
      <c r="D112" s="230" t="s">
        <v>142</v>
      </c>
      <c r="E112" s="241" t="s">
        <v>20</v>
      </c>
      <c r="F112" s="242" t="s">
        <v>153</v>
      </c>
      <c r="G112" s="240"/>
      <c r="H112" s="243">
        <v>0.38</v>
      </c>
      <c r="I112" s="244"/>
      <c r="J112" s="240"/>
      <c r="K112" s="240"/>
      <c r="L112" s="245"/>
      <c r="M112" s="246"/>
      <c r="N112" s="247"/>
      <c r="O112" s="247"/>
      <c r="P112" s="247"/>
      <c r="Q112" s="247"/>
      <c r="R112" s="247"/>
      <c r="S112" s="247"/>
      <c r="T112" s="248"/>
      <c r="AT112" s="249" t="s">
        <v>142</v>
      </c>
      <c r="AU112" s="249" t="s">
        <v>81</v>
      </c>
      <c r="AV112" s="12" t="s">
        <v>81</v>
      </c>
      <c r="AW112" s="12" t="s">
        <v>34</v>
      </c>
      <c r="AX112" s="12" t="s">
        <v>71</v>
      </c>
      <c r="AY112" s="249" t="s">
        <v>132</v>
      </c>
    </row>
    <row r="113" spans="2:51" s="12" customFormat="1" ht="13.5">
      <c r="B113" s="239"/>
      <c r="C113" s="240"/>
      <c r="D113" s="230" t="s">
        <v>142</v>
      </c>
      <c r="E113" s="241" t="s">
        <v>20</v>
      </c>
      <c r="F113" s="242" t="s">
        <v>154</v>
      </c>
      <c r="G113" s="240"/>
      <c r="H113" s="243">
        <v>0.38</v>
      </c>
      <c r="I113" s="244"/>
      <c r="J113" s="240"/>
      <c r="K113" s="240"/>
      <c r="L113" s="245"/>
      <c r="M113" s="246"/>
      <c r="N113" s="247"/>
      <c r="O113" s="247"/>
      <c r="P113" s="247"/>
      <c r="Q113" s="247"/>
      <c r="R113" s="247"/>
      <c r="S113" s="247"/>
      <c r="T113" s="248"/>
      <c r="AT113" s="249" t="s">
        <v>142</v>
      </c>
      <c r="AU113" s="249" t="s">
        <v>81</v>
      </c>
      <c r="AV113" s="12" t="s">
        <v>81</v>
      </c>
      <c r="AW113" s="12" t="s">
        <v>34</v>
      </c>
      <c r="AX113" s="12" t="s">
        <v>71</v>
      </c>
      <c r="AY113" s="249" t="s">
        <v>132</v>
      </c>
    </row>
    <row r="114" spans="2:51" s="13" customFormat="1" ht="13.5">
      <c r="B114" s="250"/>
      <c r="C114" s="251"/>
      <c r="D114" s="230" t="s">
        <v>142</v>
      </c>
      <c r="E114" s="252" t="s">
        <v>20</v>
      </c>
      <c r="F114" s="253" t="s">
        <v>145</v>
      </c>
      <c r="G114" s="251"/>
      <c r="H114" s="254">
        <v>6.18</v>
      </c>
      <c r="I114" s="255"/>
      <c r="J114" s="251"/>
      <c r="K114" s="251"/>
      <c r="L114" s="256"/>
      <c r="M114" s="257"/>
      <c r="N114" s="258"/>
      <c r="O114" s="258"/>
      <c r="P114" s="258"/>
      <c r="Q114" s="258"/>
      <c r="R114" s="258"/>
      <c r="S114" s="258"/>
      <c r="T114" s="259"/>
      <c r="AT114" s="260" t="s">
        <v>142</v>
      </c>
      <c r="AU114" s="260" t="s">
        <v>81</v>
      </c>
      <c r="AV114" s="13" t="s">
        <v>140</v>
      </c>
      <c r="AW114" s="13" t="s">
        <v>34</v>
      </c>
      <c r="AX114" s="13" t="s">
        <v>79</v>
      </c>
      <c r="AY114" s="260" t="s">
        <v>132</v>
      </c>
    </row>
    <row r="115" spans="2:65" s="1" customFormat="1" ht="25.5" customHeight="1">
      <c r="B115" s="46"/>
      <c r="C115" s="217" t="s">
        <v>133</v>
      </c>
      <c r="D115" s="217" t="s">
        <v>135</v>
      </c>
      <c r="E115" s="218" t="s">
        <v>155</v>
      </c>
      <c r="F115" s="219" t="s">
        <v>156</v>
      </c>
      <c r="G115" s="220" t="s">
        <v>138</v>
      </c>
      <c r="H115" s="221">
        <v>6.18</v>
      </c>
      <c r="I115" s="222"/>
      <c r="J115" s="221">
        <f>ROUND(I115*H115,2)</f>
        <v>0</v>
      </c>
      <c r="K115" s="219" t="s">
        <v>139</v>
      </c>
      <c r="L115" s="72"/>
      <c r="M115" s="223" t="s">
        <v>20</v>
      </c>
      <c r="N115" s="224" t="s">
        <v>42</v>
      </c>
      <c r="O115" s="47"/>
      <c r="P115" s="225">
        <f>O115*H115</f>
        <v>0</v>
      </c>
      <c r="Q115" s="225">
        <v>0.00438</v>
      </c>
      <c r="R115" s="225">
        <f>Q115*H115</f>
        <v>0.0270684</v>
      </c>
      <c r="S115" s="225">
        <v>0</v>
      </c>
      <c r="T115" s="226">
        <f>S115*H115</f>
        <v>0</v>
      </c>
      <c r="AR115" s="24" t="s">
        <v>140</v>
      </c>
      <c r="AT115" s="24" t="s">
        <v>135</v>
      </c>
      <c r="AU115" s="24" t="s">
        <v>81</v>
      </c>
      <c r="AY115" s="24" t="s">
        <v>132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24" t="s">
        <v>79</v>
      </c>
      <c r="BK115" s="227">
        <f>ROUND(I115*H115,2)</f>
        <v>0</v>
      </c>
      <c r="BL115" s="24" t="s">
        <v>140</v>
      </c>
      <c r="BM115" s="24" t="s">
        <v>157</v>
      </c>
    </row>
    <row r="116" spans="2:51" s="11" customFormat="1" ht="13.5">
      <c r="B116" s="228"/>
      <c r="C116" s="229"/>
      <c r="D116" s="230" t="s">
        <v>142</v>
      </c>
      <c r="E116" s="231" t="s">
        <v>20</v>
      </c>
      <c r="F116" s="232" t="s">
        <v>143</v>
      </c>
      <c r="G116" s="229"/>
      <c r="H116" s="231" t="s">
        <v>20</v>
      </c>
      <c r="I116" s="233"/>
      <c r="J116" s="229"/>
      <c r="K116" s="229"/>
      <c r="L116" s="234"/>
      <c r="M116" s="235"/>
      <c r="N116" s="236"/>
      <c r="O116" s="236"/>
      <c r="P116" s="236"/>
      <c r="Q116" s="236"/>
      <c r="R116" s="236"/>
      <c r="S116" s="236"/>
      <c r="T116" s="237"/>
      <c r="AT116" s="238" t="s">
        <v>142</v>
      </c>
      <c r="AU116" s="238" t="s">
        <v>81</v>
      </c>
      <c r="AV116" s="11" t="s">
        <v>79</v>
      </c>
      <c r="AW116" s="11" t="s">
        <v>34</v>
      </c>
      <c r="AX116" s="11" t="s">
        <v>71</v>
      </c>
      <c r="AY116" s="238" t="s">
        <v>132</v>
      </c>
    </row>
    <row r="117" spans="2:51" s="12" customFormat="1" ht="13.5">
      <c r="B117" s="239"/>
      <c r="C117" s="240"/>
      <c r="D117" s="230" t="s">
        <v>142</v>
      </c>
      <c r="E117" s="241" t="s">
        <v>20</v>
      </c>
      <c r="F117" s="242" t="s">
        <v>151</v>
      </c>
      <c r="G117" s="240"/>
      <c r="H117" s="243">
        <v>0.91</v>
      </c>
      <c r="I117" s="244"/>
      <c r="J117" s="240"/>
      <c r="K117" s="240"/>
      <c r="L117" s="245"/>
      <c r="M117" s="246"/>
      <c r="N117" s="247"/>
      <c r="O117" s="247"/>
      <c r="P117" s="247"/>
      <c r="Q117" s="247"/>
      <c r="R117" s="247"/>
      <c r="S117" s="247"/>
      <c r="T117" s="248"/>
      <c r="AT117" s="249" t="s">
        <v>142</v>
      </c>
      <c r="AU117" s="249" t="s">
        <v>81</v>
      </c>
      <c r="AV117" s="12" t="s">
        <v>81</v>
      </c>
      <c r="AW117" s="12" t="s">
        <v>34</v>
      </c>
      <c r="AX117" s="12" t="s">
        <v>71</v>
      </c>
      <c r="AY117" s="249" t="s">
        <v>132</v>
      </c>
    </row>
    <row r="118" spans="2:51" s="12" customFormat="1" ht="13.5">
      <c r="B118" s="239"/>
      <c r="C118" s="240"/>
      <c r="D118" s="230" t="s">
        <v>142</v>
      </c>
      <c r="E118" s="241" t="s">
        <v>20</v>
      </c>
      <c r="F118" s="242" t="s">
        <v>152</v>
      </c>
      <c r="G118" s="240"/>
      <c r="H118" s="243">
        <v>1.8</v>
      </c>
      <c r="I118" s="244"/>
      <c r="J118" s="240"/>
      <c r="K118" s="240"/>
      <c r="L118" s="245"/>
      <c r="M118" s="246"/>
      <c r="N118" s="247"/>
      <c r="O118" s="247"/>
      <c r="P118" s="247"/>
      <c r="Q118" s="247"/>
      <c r="R118" s="247"/>
      <c r="S118" s="247"/>
      <c r="T118" s="248"/>
      <c r="AT118" s="249" t="s">
        <v>142</v>
      </c>
      <c r="AU118" s="249" t="s">
        <v>81</v>
      </c>
      <c r="AV118" s="12" t="s">
        <v>81</v>
      </c>
      <c r="AW118" s="12" t="s">
        <v>34</v>
      </c>
      <c r="AX118" s="12" t="s">
        <v>71</v>
      </c>
      <c r="AY118" s="249" t="s">
        <v>132</v>
      </c>
    </row>
    <row r="119" spans="2:51" s="12" customFormat="1" ht="13.5">
      <c r="B119" s="239"/>
      <c r="C119" s="240"/>
      <c r="D119" s="230" t="s">
        <v>142</v>
      </c>
      <c r="E119" s="241" t="s">
        <v>20</v>
      </c>
      <c r="F119" s="242" t="s">
        <v>151</v>
      </c>
      <c r="G119" s="240"/>
      <c r="H119" s="243">
        <v>0.91</v>
      </c>
      <c r="I119" s="244"/>
      <c r="J119" s="240"/>
      <c r="K119" s="240"/>
      <c r="L119" s="245"/>
      <c r="M119" s="246"/>
      <c r="N119" s="247"/>
      <c r="O119" s="247"/>
      <c r="P119" s="247"/>
      <c r="Q119" s="247"/>
      <c r="R119" s="247"/>
      <c r="S119" s="247"/>
      <c r="T119" s="248"/>
      <c r="AT119" s="249" t="s">
        <v>142</v>
      </c>
      <c r="AU119" s="249" t="s">
        <v>81</v>
      </c>
      <c r="AV119" s="12" t="s">
        <v>81</v>
      </c>
      <c r="AW119" s="12" t="s">
        <v>34</v>
      </c>
      <c r="AX119" s="12" t="s">
        <v>71</v>
      </c>
      <c r="AY119" s="249" t="s">
        <v>132</v>
      </c>
    </row>
    <row r="120" spans="2:51" s="12" customFormat="1" ht="13.5">
      <c r="B120" s="239"/>
      <c r="C120" s="240"/>
      <c r="D120" s="230" t="s">
        <v>142</v>
      </c>
      <c r="E120" s="241" t="s">
        <v>20</v>
      </c>
      <c r="F120" s="242" t="s">
        <v>152</v>
      </c>
      <c r="G120" s="240"/>
      <c r="H120" s="243">
        <v>1.8</v>
      </c>
      <c r="I120" s="244"/>
      <c r="J120" s="240"/>
      <c r="K120" s="240"/>
      <c r="L120" s="245"/>
      <c r="M120" s="246"/>
      <c r="N120" s="247"/>
      <c r="O120" s="247"/>
      <c r="P120" s="247"/>
      <c r="Q120" s="247"/>
      <c r="R120" s="247"/>
      <c r="S120" s="247"/>
      <c r="T120" s="248"/>
      <c r="AT120" s="249" t="s">
        <v>142</v>
      </c>
      <c r="AU120" s="249" t="s">
        <v>81</v>
      </c>
      <c r="AV120" s="12" t="s">
        <v>81</v>
      </c>
      <c r="AW120" s="12" t="s">
        <v>34</v>
      </c>
      <c r="AX120" s="12" t="s">
        <v>71</v>
      </c>
      <c r="AY120" s="249" t="s">
        <v>132</v>
      </c>
    </row>
    <row r="121" spans="2:51" s="12" customFormat="1" ht="13.5">
      <c r="B121" s="239"/>
      <c r="C121" s="240"/>
      <c r="D121" s="230" t="s">
        <v>142</v>
      </c>
      <c r="E121" s="241" t="s">
        <v>20</v>
      </c>
      <c r="F121" s="242" t="s">
        <v>153</v>
      </c>
      <c r="G121" s="240"/>
      <c r="H121" s="243">
        <v>0.38</v>
      </c>
      <c r="I121" s="244"/>
      <c r="J121" s="240"/>
      <c r="K121" s="240"/>
      <c r="L121" s="245"/>
      <c r="M121" s="246"/>
      <c r="N121" s="247"/>
      <c r="O121" s="247"/>
      <c r="P121" s="247"/>
      <c r="Q121" s="247"/>
      <c r="R121" s="247"/>
      <c r="S121" s="247"/>
      <c r="T121" s="248"/>
      <c r="AT121" s="249" t="s">
        <v>142</v>
      </c>
      <c r="AU121" s="249" t="s">
        <v>81</v>
      </c>
      <c r="AV121" s="12" t="s">
        <v>81</v>
      </c>
      <c r="AW121" s="12" t="s">
        <v>34</v>
      </c>
      <c r="AX121" s="12" t="s">
        <v>71</v>
      </c>
      <c r="AY121" s="249" t="s">
        <v>132</v>
      </c>
    </row>
    <row r="122" spans="2:51" s="12" customFormat="1" ht="13.5">
      <c r="B122" s="239"/>
      <c r="C122" s="240"/>
      <c r="D122" s="230" t="s">
        <v>142</v>
      </c>
      <c r="E122" s="241" t="s">
        <v>20</v>
      </c>
      <c r="F122" s="242" t="s">
        <v>154</v>
      </c>
      <c r="G122" s="240"/>
      <c r="H122" s="243">
        <v>0.38</v>
      </c>
      <c r="I122" s="244"/>
      <c r="J122" s="240"/>
      <c r="K122" s="240"/>
      <c r="L122" s="245"/>
      <c r="M122" s="246"/>
      <c r="N122" s="247"/>
      <c r="O122" s="247"/>
      <c r="P122" s="247"/>
      <c r="Q122" s="247"/>
      <c r="R122" s="247"/>
      <c r="S122" s="247"/>
      <c r="T122" s="248"/>
      <c r="AT122" s="249" t="s">
        <v>142</v>
      </c>
      <c r="AU122" s="249" t="s">
        <v>81</v>
      </c>
      <c r="AV122" s="12" t="s">
        <v>81</v>
      </c>
      <c r="AW122" s="12" t="s">
        <v>34</v>
      </c>
      <c r="AX122" s="12" t="s">
        <v>71</v>
      </c>
      <c r="AY122" s="249" t="s">
        <v>132</v>
      </c>
    </row>
    <row r="123" spans="2:51" s="13" customFormat="1" ht="13.5">
      <c r="B123" s="250"/>
      <c r="C123" s="251"/>
      <c r="D123" s="230" t="s">
        <v>142</v>
      </c>
      <c r="E123" s="252" t="s">
        <v>20</v>
      </c>
      <c r="F123" s="253" t="s">
        <v>145</v>
      </c>
      <c r="G123" s="251"/>
      <c r="H123" s="254">
        <v>6.18</v>
      </c>
      <c r="I123" s="255"/>
      <c r="J123" s="251"/>
      <c r="K123" s="251"/>
      <c r="L123" s="256"/>
      <c r="M123" s="257"/>
      <c r="N123" s="258"/>
      <c r="O123" s="258"/>
      <c r="P123" s="258"/>
      <c r="Q123" s="258"/>
      <c r="R123" s="258"/>
      <c r="S123" s="258"/>
      <c r="T123" s="259"/>
      <c r="AT123" s="260" t="s">
        <v>142</v>
      </c>
      <c r="AU123" s="260" t="s">
        <v>81</v>
      </c>
      <c r="AV123" s="13" t="s">
        <v>140</v>
      </c>
      <c r="AW123" s="13" t="s">
        <v>34</v>
      </c>
      <c r="AX123" s="13" t="s">
        <v>79</v>
      </c>
      <c r="AY123" s="260" t="s">
        <v>132</v>
      </c>
    </row>
    <row r="124" spans="2:65" s="1" customFormat="1" ht="25.5" customHeight="1">
      <c r="B124" s="46"/>
      <c r="C124" s="217" t="s">
        <v>140</v>
      </c>
      <c r="D124" s="217" t="s">
        <v>135</v>
      </c>
      <c r="E124" s="218" t="s">
        <v>158</v>
      </c>
      <c r="F124" s="219" t="s">
        <v>159</v>
      </c>
      <c r="G124" s="220" t="s">
        <v>138</v>
      </c>
      <c r="H124" s="221">
        <v>6.18</v>
      </c>
      <c r="I124" s="222"/>
      <c r="J124" s="221">
        <f>ROUND(I124*H124,2)</f>
        <v>0</v>
      </c>
      <c r="K124" s="219" t="s">
        <v>139</v>
      </c>
      <c r="L124" s="72"/>
      <c r="M124" s="223" t="s">
        <v>20</v>
      </c>
      <c r="N124" s="224" t="s">
        <v>42</v>
      </c>
      <c r="O124" s="47"/>
      <c r="P124" s="225">
        <f>O124*H124</f>
        <v>0</v>
      </c>
      <c r="Q124" s="225">
        <v>0.003</v>
      </c>
      <c r="R124" s="225">
        <f>Q124*H124</f>
        <v>0.01854</v>
      </c>
      <c r="S124" s="225">
        <v>0</v>
      </c>
      <c r="T124" s="226">
        <f>S124*H124</f>
        <v>0</v>
      </c>
      <c r="AR124" s="24" t="s">
        <v>140</v>
      </c>
      <c r="AT124" s="24" t="s">
        <v>135</v>
      </c>
      <c r="AU124" s="24" t="s">
        <v>81</v>
      </c>
      <c r="AY124" s="24" t="s">
        <v>132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24" t="s">
        <v>79</v>
      </c>
      <c r="BK124" s="227">
        <f>ROUND(I124*H124,2)</f>
        <v>0</v>
      </c>
      <c r="BL124" s="24" t="s">
        <v>140</v>
      </c>
      <c r="BM124" s="24" t="s">
        <v>160</v>
      </c>
    </row>
    <row r="125" spans="2:51" s="11" customFormat="1" ht="13.5">
      <c r="B125" s="228"/>
      <c r="C125" s="229"/>
      <c r="D125" s="230" t="s">
        <v>142</v>
      </c>
      <c r="E125" s="231" t="s">
        <v>20</v>
      </c>
      <c r="F125" s="232" t="s">
        <v>143</v>
      </c>
      <c r="G125" s="229"/>
      <c r="H125" s="231" t="s">
        <v>20</v>
      </c>
      <c r="I125" s="233"/>
      <c r="J125" s="229"/>
      <c r="K125" s="229"/>
      <c r="L125" s="234"/>
      <c r="M125" s="235"/>
      <c r="N125" s="236"/>
      <c r="O125" s="236"/>
      <c r="P125" s="236"/>
      <c r="Q125" s="236"/>
      <c r="R125" s="236"/>
      <c r="S125" s="236"/>
      <c r="T125" s="237"/>
      <c r="AT125" s="238" t="s">
        <v>142</v>
      </c>
      <c r="AU125" s="238" t="s">
        <v>81</v>
      </c>
      <c r="AV125" s="11" t="s">
        <v>79</v>
      </c>
      <c r="AW125" s="11" t="s">
        <v>34</v>
      </c>
      <c r="AX125" s="11" t="s">
        <v>71</v>
      </c>
      <c r="AY125" s="238" t="s">
        <v>132</v>
      </c>
    </row>
    <row r="126" spans="2:51" s="12" customFormat="1" ht="13.5">
      <c r="B126" s="239"/>
      <c r="C126" s="240"/>
      <c r="D126" s="230" t="s">
        <v>142</v>
      </c>
      <c r="E126" s="241" t="s">
        <v>20</v>
      </c>
      <c r="F126" s="242" t="s">
        <v>151</v>
      </c>
      <c r="G126" s="240"/>
      <c r="H126" s="243">
        <v>0.91</v>
      </c>
      <c r="I126" s="244"/>
      <c r="J126" s="240"/>
      <c r="K126" s="240"/>
      <c r="L126" s="245"/>
      <c r="M126" s="246"/>
      <c r="N126" s="247"/>
      <c r="O126" s="247"/>
      <c r="P126" s="247"/>
      <c r="Q126" s="247"/>
      <c r="R126" s="247"/>
      <c r="S126" s="247"/>
      <c r="T126" s="248"/>
      <c r="AT126" s="249" t="s">
        <v>142</v>
      </c>
      <c r="AU126" s="249" t="s">
        <v>81</v>
      </c>
      <c r="AV126" s="12" t="s">
        <v>81</v>
      </c>
      <c r="AW126" s="12" t="s">
        <v>34</v>
      </c>
      <c r="AX126" s="12" t="s">
        <v>71</v>
      </c>
      <c r="AY126" s="249" t="s">
        <v>132</v>
      </c>
    </row>
    <row r="127" spans="2:51" s="12" customFormat="1" ht="13.5">
      <c r="B127" s="239"/>
      <c r="C127" s="240"/>
      <c r="D127" s="230" t="s">
        <v>142</v>
      </c>
      <c r="E127" s="241" t="s">
        <v>20</v>
      </c>
      <c r="F127" s="242" t="s">
        <v>152</v>
      </c>
      <c r="G127" s="240"/>
      <c r="H127" s="243">
        <v>1.8</v>
      </c>
      <c r="I127" s="244"/>
      <c r="J127" s="240"/>
      <c r="K127" s="240"/>
      <c r="L127" s="245"/>
      <c r="M127" s="246"/>
      <c r="N127" s="247"/>
      <c r="O127" s="247"/>
      <c r="P127" s="247"/>
      <c r="Q127" s="247"/>
      <c r="R127" s="247"/>
      <c r="S127" s="247"/>
      <c r="T127" s="248"/>
      <c r="AT127" s="249" t="s">
        <v>142</v>
      </c>
      <c r="AU127" s="249" t="s">
        <v>81</v>
      </c>
      <c r="AV127" s="12" t="s">
        <v>81</v>
      </c>
      <c r="AW127" s="12" t="s">
        <v>34</v>
      </c>
      <c r="AX127" s="12" t="s">
        <v>71</v>
      </c>
      <c r="AY127" s="249" t="s">
        <v>132</v>
      </c>
    </row>
    <row r="128" spans="2:51" s="12" customFormat="1" ht="13.5">
      <c r="B128" s="239"/>
      <c r="C128" s="240"/>
      <c r="D128" s="230" t="s">
        <v>142</v>
      </c>
      <c r="E128" s="241" t="s">
        <v>20</v>
      </c>
      <c r="F128" s="242" t="s">
        <v>151</v>
      </c>
      <c r="G128" s="240"/>
      <c r="H128" s="243">
        <v>0.91</v>
      </c>
      <c r="I128" s="244"/>
      <c r="J128" s="240"/>
      <c r="K128" s="240"/>
      <c r="L128" s="245"/>
      <c r="M128" s="246"/>
      <c r="N128" s="247"/>
      <c r="O128" s="247"/>
      <c r="P128" s="247"/>
      <c r="Q128" s="247"/>
      <c r="R128" s="247"/>
      <c r="S128" s="247"/>
      <c r="T128" s="248"/>
      <c r="AT128" s="249" t="s">
        <v>142</v>
      </c>
      <c r="AU128" s="249" t="s">
        <v>81</v>
      </c>
      <c r="AV128" s="12" t="s">
        <v>81</v>
      </c>
      <c r="AW128" s="12" t="s">
        <v>34</v>
      </c>
      <c r="AX128" s="12" t="s">
        <v>71</v>
      </c>
      <c r="AY128" s="249" t="s">
        <v>132</v>
      </c>
    </row>
    <row r="129" spans="2:51" s="12" customFormat="1" ht="13.5">
      <c r="B129" s="239"/>
      <c r="C129" s="240"/>
      <c r="D129" s="230" t="s">
        <v>142</v>
      </c>
      <c r="E129" s="241" t="s">
        <v>20</v>
      </c>
      <c r="F129" s="242" t="s">
        <v>152</v>
      </c>
      <c r="G129" s="240"/>
      <c r="H129" s="243">
        <v>1.8</v>
      </c>
      <c r="I129" s="244"/>
      <c r="J129" s="240"/>
      <c r="K129" s="240"/>
      <c r="L129" s="245"/>
      <c r="M129" s="246"/>
      <c r="N129" s="247"/>
      <c r="O129" s="247"/>
      <c r="P129" s="247"/>
      <c r="Q129" s="247"/>
      <c r="R129" s="247"/>
      <c r="S129" s="247"/>
      <c r="T129" s="248"/>
      <c r="AT129" s="249" t="s">
        <v>142</v>
      </c>
      <c r="AU129" s="249" t="s">
        <v>81</v>
      </c>
      <c r="AV129" s="12" t="s">
        <v>81</v>
      </c>
      <c r="AW129" s="12" t="s">
        <v>34</v>
      </c>
      <c r="AX129" s="12" t="s">
        <v>71</v>
      </c>
      <c r="AY129" s="249" t="s">
        <v>132</v>
      </c>
    </row>
    <row r="130" spans="2:51" s="12" customFormat="1" ht="13.5">
      <c r="B130" s="239"/>
      <c r="C130" s="240"/>
      <c r="D130" s="230" t="s">
        <v>142</v>
      </c>
      <c r="E130" s="241" t="s">
        <v>20</v>
      </c>
      <c r="F130" s="242" t="s">
        <v>153</v>
      </c>
      <c r="G130" s="240"/>
      <c r="H130" s="243">
        <v>0.38</v>
      </c>
      <c r="I130" s="244"/>
      <c r="J130" s="240"/>
      <c r="K130" s="240"/>
      <c r="L130" s="245"/>
      <c r="M130" s="246"/>
      <c r="N130" s="247"/>
      <c r="O130" s="247"/>
      <c r="P130" s="247"/>
      <c r="Q130" s="247"/>
      <c r="R130" s="247"/>
      <c r="S130" s="247"/>
      <c r="T130" s="248"/>
      <c r="AT130" s="249" t="s">
        <v>142</v>
      </c>
      <c r="AU130" s="249" t="s">
        <v>81</v>
      </c>
      <c r="AV130" s="12" t="s">
        <v>81</v>
      </c>
      <c r="AW130" s="12" t="s">
        <v>34</v>
      </c>
      <c r="AX130" s="12" t="s">
        <v>71</v>
      </c>
      <c r="AY130" s="249" t="s">
        <v>132</v>
      </c>
    </row>
    <row r="131" spans="2:51" s="12" customFormat="1" ht="13.5">
      <c r="B131" s="239"/>
      <c r="C131" s="240"/>
      <c r="D131" s="230" t="s">
        <v>142</v>
      </c>
      <c r="E131" s="241" t="s">
        <v>20</v>
      </c>
      <c r="F131" s="242" t="s">
        <v>154</v>
      </c>
      <c r="G131" s="240"/>
      <c r="H131" s="243">
        <v>0.38</v>
      </c>
      <c r="I131" s="244"/>
      <c r="J131" s="240"/>
      <c r="K131" s="240"/>
      <c r="L131" s="245"/>
      <c r="M131" s="246"/>
      <c r="N131" s="247"/>
      <c r="O131" s="247"/>
      <c r="P131" s="247"/>
      <c r="Q131" s="247"/>
      <c r="R131" s="247"/>
      <c r="S131" s="247"/>
      <c r="T131" s="248"/>
      <c r="AT131" s="249" t="s">
        <v>142</v>
      </c>
      <c r="AU131" s="249" t="s">
        <v>81</v>
      </c>
      <c r="AV131" s="12" t="s">
        <v>81</v>
      </c>
      <c r="AW131" s="12" t="s">
        <v>34</v>
      </c>
      <c r="AX131" s="12" t="s">
        <v>71</v>
      </c>
      <c r="AY131" s="249" t="s">
        <v>132</v>
      </c>
    </row>
    <row r="132" spans="2:51" s="13" customFormat="1" ht="13.5">
      <c r="B132" s="250"/>
      <c r="C132" s="251"/>
      <c r="D132" s="230" t="s">
        <v>142</v>
      </c>
      <c r="E132" s="252" t="s">
        <v>20</v>
      </c>
      <c r="F132" s="253" t="s">
        <v>145</v>
      </c>
      <c r="G132" s="251"/>
      <c r="H132" s="254">
        <v>6.18</v>
      </c>
      <c r="I132" s="255"/>
      <c r="J132" s="251"/>
      <c r="K132" s="251"/>
      <c r="L132" s="256"/>
      <c r="M132" s="257"/>
      <c r="N132" s="258"/>
      <c r="O132" s="258"/>
      <c r="P132" s="258"/>
      <c r="Q132" s="258"/>
      <c r="R132" s="258"/>
      <c r="S132" s="258"/>
      <c r="T132" s="259"/>
      <c r="AT132" s="260" t="s">
        <v>142</v>
      </c>
      <c r="AU132" s="260" t="s">
        <v>81</v>
      </c>
      <c r="AV132" s="13" t="s">
        <v>140</v>
      </c>
      <c r="AW132" s="13" t="s">
        <v>34</v>
      </c>
      <c r="AX132" s="13" t="s">
        <v>79</v>
      </c>
      <c r="AY132" s="260" t="s">
        <v>132</v>
      </c>
    </row>
    <row r="133" spans="2:65" s="1" customFormat="1" ht="25.5" customHeight="1">
      <c r="B133" s="46"/>
      <c r="C133" s="217" t="s">
        <v>161</v>
      </c>
      <c r="D133" s="217" t="s">
        <v>135</v>
      </c>
      <c r="E133" s="218" t="s">
        <v>162</v>
      </c>
      <c r="F133" s="219" t="s">
        <v>163</v>
      </c>
      <c r="G133" s="220" t="s">
        <v>138</v>
      </c>
      <c r="H133" s="221">
        <v>17.02</v>
      </c>
      <c r="I133" s="222"/>
      <c r="J133" s="221">
        <f>ROUND(I133*H133,2)</f>
        <v>0</v>
      </c>
      <c r="K133" s="219" t="s">
        <v>139</v>
      </c>
      <c r="L133" s="72"/>
      <c r="M133" s="223" t="s">
        <v>20</v>
      </c>
      <c r="N133" s="224" t="s">
        <v>42</v>
      </c>
      <c r="O133" s="47"/>
      <c r="P133" s="225">
        <f>O133*H133</f>
        <v>0</v>
      </c>
      <c r="Q133" s="225">
        <v>0.00026</v>
      </c>
      <c r="R133" s="225">
        <f>Q133*H133</f>
        <v>0.0044252</v>
      </c>
      <c r="S133" s="225">
        <v>0</v>
      </c>
      <c r="T133" s="226">
        <f>S133*H133</f>
        <v>0</v>
      </c>
      <c r="AR133" s="24" t="s">
        <v>140</v>
      </c>
      <c r="AT133" s="24" t="s">
        <v>135</v>
      </c>
      <c r="AU133" s="24" t="s">
        <v>81</v>
      </c>
      <c r="AY133" s="24" t="s">
        <v>132</v>
      </c>
      <c r="BE133" s="227">
        <f>IF(N133="základní",J133,0)</f>
        <v>0</v>
      </c>
      <c r="BF133" s="227">
        <f>IF(N133="snížená",J133,0)</f>
        <v>0</v>
      </c>
      <c r="BG133" s="227">
        <f>IF(N133="zákl. přenesená",J133,0)</f>
        <v>0</v>
      </c>
      <c r="BH133" s="227">
        <f>IF(N133="sníž. přenesená",J133,0)</f>
        <v>0</v>
      </c>
      <c r="BI133" s="227">
        <f>IF(N133="nulová",J133,0)</f>
        <v>0</v>
      </c>
      <c r="BJ133" s="24" t="s">
        <v>79</v>
      </c>
      <c r="BK133" s="227">
        <f>ROUND(I133*H133,2)</f>
        <v>0</v>
      </c>
      <c r="BL133" s="24" t="s">
        <v>140</v>
      </c>
      <c r="BM133" s="24" t="s">
        <v>164</v>
      </c>
    </row>
    <row r="134" spans="2:51" s="11" customFormat="1" ht="13.5">
      <c r="B134" s="228"/>
      <c r="C134" s="229"/>
      <c r="D134" s="230" t="s">
        <v>142</v>
      </c>
      <c r="E134" s="231" t="s">
        <v>20</v>
      </c>
      <c r="F134" s="232" t="s">
        <v>143</v>
      </c>
      <c r="G134" s="229"/>
      <c r="H134" s="231" t="s">
        <v>20</v>
      </c>
      <c r="I134" s="233"/>
      <c r="J134" s="229"/>
      <c r="K134" s="229"/>
      <c r="L134" s="234"/>
      <c r="M134" s="235"/>
      <c r="N134" s="236"/>
      <c r="O134" s="236"/>
      <c r="P134" s="236"/>
      <c r="Q134" s="236"/>
      <c r="R134" s="236"/>
      <c r="S134" s="236"/>
      <c r="T134" s="237"/>
      <c r="AT134" s="238" t="s">
        <v>142</v>
      </c>
      <c r="AU134" s="238" t="s">
        <v>81</v>
      </c>
      <c r="AV134" s="11" t="s">
        <v>79</v>
      </c>
      <c r="AW134" s="11" t="s">
        <v>34</v>
      </c>
      <c r="AX134" s="11" t="s">
        <v>71</v>
      </c>
      <c r="AY134" s="238" t="s">
        <v>132</v>
      </c>
    </row>
    <row r="135" spans="2:51" s="12" customFormat="1" ht="13.5">
      <c r="B135" s="239"/>
      <c r="C135" s="240"/>
      <c r="D135" s="230" t="s">
        <v>142</v>
      </c>
      <c r="E135" s="241" t="s">
        <v>20</v>
      </c>
      <c r="F135" s="242" t="s">
        <v>165</v>
      </c>
      <c r="G135" s="240"/>
      <c r="H135" s="243">
        <v>1.96</v>
      </c>
      <c r="I135" s="244"/>
      <c r="J135" s="240"/>
      <c r="K135" s="240"/>
      <c r="L135" s="245"/>
      <c r="M135" s="246"/>
      <c r="N135" s="247"/>
      <c r="O135" s="247"/>
      <c r="P135" s="247"/>
      <c r="Q135" s="247"/>
      <c r="R135" s="247"/>
      <c r="S135" s="247"/>
      <c r="T135" s="248"/>
      <c r="AT135" s="249" t="s">
        <v>142</v>
      </c>
      <c r="AU135" s="249" t="s">
        <v>81</v>
      </c>
      <c r="AV135" s="12" t="s">
        <v>81</v>
      </c>
      <c r="AW135" s="12" t="s">
        <v>34</v>
      </c>
      <c r="AX135" s="12" t="s">
        <v>71</v>
      </c>
      <c r="AY135" s="249" t="s">
        <v>132</v>
      </c>
    </row>
    <row r="136" spans="2:51" s="12" customFormat="1" ht="13.5">
      <c r="B136" s="239"/>
      <c r="C136" s="240"/>
      <c r="D136" s="230" t="s">
        <v>142</v>
      </c>
      <c r="E136" s="241" t="s">
        <v>20</v>
      </c>
      <c r="F136" s="242" t="s">
        <v>166</v>
      </c>
      <c r="G136" s="240"/>
      <c r="H136" s="243">
        <v>1.08</v>
      </c>
      <c r="I136" s="244"/>
      <c r="J136" s="240"/>
      <c r="K136" s="240"/>
      <c r="L136" s="245"/>
      <c r="M136" s="246"/>
      <c r="N136" s="247"/>
      <c r="O136" s="247"/>
      <c r="P136" s="247"/>
      <c r="Q136" s="247"/>
      <c r="R136" s="247"/>
      <c r="S136" s="247"/>
      <c r="T136" s="248"/>
      <c r="AT136" s="249" t="s">
        <v>142</v>
      </c>
      <c r="AU136" s="249" t="s">
        <v>81</v>
      </c>
      <c r="AV136" s="12" t="s">
        <v>81</v>
      </c>
      <c r="AW136" s="12" t="s">
        <v>34</v>
      </c>
      <c r="AX136" s="12" t="s">
        <v>71</v>
      </c>
      <c r="AY136" s="249" t="s">
        <v>132</v>
      </c>
    </row>
    <row r="137" spans="2:51" s="12" customFormat="1" ht="13.5">
      <c r="B137" s="239"/>
      <c r="C137" s="240"/>
      <c r="D137" s="230" t="s">
        <v>142</v>
      </c>
      <c r="E137" s="241" t="s">
        <v>20</v>
      </c>
      <c r="F137" s="242" t="s">
        <v>144</v>
      </c>
      <c r="G137" s="240"/>
      <c r="H137" s="243">
        <v>0.95</v>
      </c>
      <c r="I137" s="244"/>
      <c r="J137" s="240"/>
      <c r="K137" s="240"/>
      <c r="L137" s="245"/>
      <c r="M137" s="246"/>
      <c r="N137" s="247"/>
      <c r="O137" s="247"/>
      <c r="P137" s="247"/>
      <c r="Q137" s="247"/>
      <c r="R137" s="247"/>
      <c r="S137" s="247"/>
      <c r="T137" s="248"/>
      <c r="AT137" s="249" t="s">
        <v>142</v>
      </c>
      <c r="AU137" s="249" t="s">
        <v>81</v>
      </c>
      <c r="AV137" s="12" t="s">
        <v>81</v>
      </c>
      <c r="AW137" s="12" t="s">
        <v>34</v>
      </c>
      <c r="AX137" s="12" t="s">
        <v>71</v>
      </c>
      <c r="AY137" s="249" t="s">
        <v>132</v>
      </c>
    </row>
    <row r="138" spans="2:51" s="12" customFormat="1" ht="13.5">
      <c r="B138" s="239"/>
      <c r="C138" s="240"/>
      <c r="D138" s="230" t="s">
        <v>142</v>
      </c>
      <c r="E138" s="241" t="s">
        <v>20</v>
      </c>
      <c r="F138" s="242" t="s">
        <v>167</v>
      </c>
      <c r="G138" s="240"/>
      <c r="H138" s="243">
        <v>0.1</v>
      </c>
      <c r="I138" s="244"/>
      <c r="J138" s="240"/>
      <c r="K138" s="240"/>
      <c r="L138" s="245"/>
      <c r="M138" s="246"/>
      <c r="N138" s="247"/>
      <c r="O138" s="247"/>
      <c r="P138" s="247"/>
      <c r="Q138" s="247"/>
      <c r="R138" s="247"/>
      <c r="S138" s="247"/>
      <c r="T138" s="248"/>
      <c r="AT138" s="249" t="s">
        <v>142</v>
      </c>
      <c r="AU138" s="249" t="s">
        <v>81</v>
      </c>
      <c r="AV138" s="12" t="s">
        <v>81</v>
      </c>
      <c r="AW138" s="12" t="s">
        <v>34</v>
      </c>
      <c r="AX138" s="12" t="s">
        <v>71</v>
      </c>
      <c r="AY138" s="249" t="s">
        <v>132</v>
      </c>
    </row>
    <row r="139" spans="2:51" s="12" customFormat="1" ht="13.5">
      <c r="B139" s="239"/>
      <c r="C139" s="240"/>
      <c r="D139" s="230" t="s">
        <v>142</v>
      </c>
      <c r="E139" s="241" t="s">
        <v>20</v>
      </c>
      <c r="F139" s="242" t="s">
        <v>168</v>
      </c>
      <c r="G139" s="240"/>
      <c r="H139" s="243">
        <v>-0.15</v>
      </c>
      <c r="I139" s="244"/>
      <c r="J139" s="240"/>
      <c r="K139" s="240"/>
      <c r="L139" s="245"/>
      <c r="M139" s="246"/>
      <c r="N139" s="247"/>
      <c r="O139" s="247"/>
      <c r="P139" s="247"/>
      <c r="Q139" s="247"/>
      <c r="R139" s="247"/>
      <c r="S139" s="247"/>
      <c r="T139" s="248"/>
      <c r="AT139" s="249" t="s">
        <v>142</v>
      </c>
      <c r="AU139" s="249" t="s">
        <v>81</v>
      </c>
      <c r="AV139" s="12" t="s">
        <v>81</v>
      </c>
      <c r="AW139" s="12" t="s">
        <v>34</v>
      </c>
      <c r="AX139" s="12" t="s">
        <v>71</v>
      </c>
      <c r="AY139" s="249" t="s">
        <v>132</v>
      </c>
    </row>
    <row r="140" spans="2:51" s="12" customFormat="1" ht="13.5">
      <c r="B140" s="239"/>
      <c r="C140" s="240"/>
      <c r="D140" s="230" t="s">
        <v>142</v>
      </c>
      <c r="E140" s="241" t="s">
        <v>20</v>
      </c>
      <c r="F140" s="242" t="s">
        <v>169</v>
      </c>
      <c r="G140" s="240"/>
      <c r="H140" s="243">
        <v>2.7</v>
      </c>
      <c r="I140" s="244"/>
      <c r="J140" s="240"/>
      <c r="K140" s="240"/>
      <c r="L140" s="245"/>
      <c r="M140" s="246"/>
      <c r="N140" s="247"/>
      <c r="O140" s="247"/>
      <c r="P140" s="247"/>
      <c r="Q140" s="247"/>
      <c r="R140" s="247"/>
      <c r="S140" s="247"/>
      <c r="T140" s="248"/>
      <c r="AT140" s="249" t="s">
        <v>142</v>
      </c>
      <c r="AU140" s="249" t="s">
        <v>81</v>
      </c>
      <c r="AV140" s="12" t="s">
        <v>81</v>
      </c>
      <c r="AW140" s="12" t="s">
        <v>34</v>
      </c>
      <c r="AX140" s="12" t="s">
        <v>71</v>
      </c>
      <c r="AY140" s="249" t="s">
        <v>132</v>
      </c>
    </row>
    <row r="141" spans="2:51" s="12" customFormat="1" ht="13.5">
      <c r="B141" s="239"/>
      <c r="C141" s="240"/>
      <c r="D141" s="230" t="s">
        <v>142</v>
      </c>
      <c r="E141" s="241" t="s">
        <v>20</v>
      </c>
      <c r="F141" s="242" t="s">
        <v>170</v>
      </c>
      <c r="G141" s="240"/>
      <c r="H141" s="243">
        <v>1.49</v>
      </c>
      <c r="I141" s="244"/>
      <c r="J141" s="240"/>
      <c r="K141" s="240"/>
      <c r="L141" s="245"/>
      <c r="M141" s="246"/>
      <c r="N141" s="247"/>
      <c r="O141" s="247"/>
      <c r="P141" s="247"/>
      <c r="Q141" s="247"/>
      <c r="R141" s="247"/>
      <c r="S141" s="247"/>
      <c r="T141" s="248"/>
      <c r="AT141" s="249" t="s">
        <v>142</v>
      </c>
      <c r="AU141" s="249" t="s">
        <v>81</v>
      </c>
      <c r="AV141" s="12" t="s">
        <v>81</v>
      </c>
      <c r="AW141" s="12" t="s">
        <v>34</v>
      </c>
      <c r="AX141" s="12" t="s">
        <v>71</v>
      </c>
      <c r="AY141" s="249" t="s">
        <v>132</v>
      </c>
    </row>
    <row r="142" spans="2:51" s="12" customFormat="1" ht="13.5">
      <c r="B142" s="239"/>
      <c r="C142" s="240"/>
      <c r="D142" s="230" t="s">
        <v>142</v>
      </c>
      <c r="E142" s="241" t="s">
        <v>20</v>
      </c>
      <c r="F142" s="242" t="s">
        <v>171</v>
      </c>
      <c r="G142" s="240"/>
      <c r="H142" s="243">
        <v>0.35</v>
      </c>
      <c r="I142" s="244"/>
      <c r="J142" s="240"/>
      <c r="K142" s="240"/>
      <c r="L142" s="245"/>
      <c r="M142" s="246"/>
      <c r="N142" s="247"/>
      <c r="O142" s="247"/>
      <c r="P142" s="247"/>
      <c r="Q142" s="247"/>
      <c r="R142" s="247"/>
      <c r="S142" s="247"/>
      <c r="T142" s="248"/>
      <c r="AT142" s="249" t="s">
        <v>142</v>
      </c>
      <c r="AU142" s="249" t="s">
        <v>81</v>
      </c>
      <c r="AV142" s="12" t="s">
        <v>81</v>
      </c>
      <c r="AW142" s="12" t="s">
        <v>34</v>
      </c>
      <c r="AX142" s="12" t="s">
        <v>71</v>
      </c>
      <c r="AY142" s="249" t="s">
        <v>132</v>
      </c>
    </row>
    <row r="143" spans="2:51" s="12" customFormat="1" ht="13.5">
      <c r="B143" s="239"/>
      <c r="C143" s="240"/>
      <c r="D143" s="230" t="s">
        <v>142</v>
      </c>
      <c r="E143" s="241" t="s">
        <v>20</v>
      </c>
      <c r="F143" s="242" t="s">
        <v>172</v>
      </c>
      <c r="G143" s="240"/>
      <c r="H143" s="243">
        <v>-0.35</v>
      </c>
      <c r="I143" s="244"/>
      <c r="J143" s="240"/>
      <c r="K143" s="240"/>
      <c r="L143" s="245"/>
      <c r="M143" s="246"/>
      <c r="N143" s="247"/>
      <c r="O143" s="247"/>
      <c r="P143" s="247"/>
      <c r="Q143" s="247"/>
      <c r="R143" s="247"/>
      <c r="S143" s="247"/>
      <c r="T143" s="248"/>
      <c r="AT143" s="249" t="s">
        <v>142</v>
      </c>
      <c r="AU143" s="249" t="s">
        <v>81</v>
      </c>
      <c r="AV143" s="12" t="s">
        <v>81</v>
      </c>
      <c r="AW143" s="12" t="s">
        <v>34</v>
      </c>
      <c r="AX143" s="12" t="s">
        <v>71</v>
      </c>
      <c r="AY143" s="249" t="s">
        <v>132</v>
      </c>
    </row>
    <row r="144" spans="2:51" s="12" customFormat="1" ht="13.5">
      <c r="B144" s="239"/>
      <c r="C144" s="240"/>
      <c r="D144" s="230" t="s">
        <v>142</v>
      </c>
      <c r="E144" s="241" t="s">
        <v>20</v>
      </c>
      <c r="F144" s="242" t="s">
        <v>165</v>
      </c>
      <c r="G144" s="240"/>
      <c r="H144" s="243">
        <v>1.96</v>
      </c>
      <c r="I144" s="244"/>
      <c r="J144" s="240"/>
      <c r="K144" s="240"/>
      <c r="L144" s="245"/>
      <c r="M144" s="246"/>
      <c r="N144" s="247"/>
      <c r="O144" s="247"/>
      <c r="P144" s="247"/>
      <c r="Q144" s="247"/>
      <c r="R144" s="247"/>
      <c r="S144" s="247"/>
      <c r="T144" s="248"/>
      <c r="AT144" s="249" t="s">
        <v>142</v>
      </c>
      <c r="AU144" s="249" t="s">
        <v>81</v>
      </c>
      <c r="AV144" s="12" t="s">
        <v>81</v>
      </c>
      <c r="AW144" s="12" t="s">
        <v>34</v>
      </c>
      <c r="AX144" s="12" t="s">
        <v>71</v>
      </c>
      <c r="AY144" s="249" t="s">
        <v>132</v>
      </c>
    </row>
    <row r="145" spans="2:51" s="12" customFormat="1" ht="13.5">
      <c r="B145" s="239"/>
      <c r="C145" s="240"/>
      <c r="D145" s="230" t="s">
        <v>142</v>
      </c>
      <c r="E145" s="241" t="s">
        <v>20</v>
      </c>
      <c r="F145" s="242" t="s">
        <v>166</v>
      </c>
      <c r="G145" s="240"/>
      <c r="H145" s="243">
        <v>1.08</v>
      </c>
      <c r="I145" s="244"/>
      <c r="J145" s="240"/>
      <c r="K145" s="240"/>
      <c r="L145" s="245"/>
      <c r="M145" s="246"/>
      <c r="N145" s="247"/>
      <c r="O145" s="247"/>
      <c r="P145" s="247"/>
      <c r="Q145" s="247"/>
      <c r="R145" s="247"/>
      <c r="S145" s="247"/>
      <c r="T145" s="248"/>
      <c r="AT145" s="249" t="s">
        <v>142</v>
      </c>
      <c r="AU145" s="249" t="s">
        <v>81</v>
      </c>
      <c r="AV145" s="12" t="s">
        <v>81</v>
      </c>
      <c r="AW145" s="12" t="s">
        <v>34</v>
      </c>
      <c r="AX145" s="12" t="s">
        <v>71</v>
      </c>
      <c r="AY145" s="249" t="s">
        <v>132</v>
      </c>
    </row>
    <row r="146" spans="2:51" s="12" customFormat="1" ht="13.5">
      <c r="B146" s="239"/>
      <c r="C146" s="240"/>
      <c r="D146" s="230" t="s">
        <v>142</v>
      </c>
      <c r="E146" s="241" t="s">
        <v>20</v>
      </c>
      <c r="F146" s="242" t="s">
        <v>144</v>
      </c>
      <c r="G146" s="240"/>
      <c r="H146" s="243">
        <v>0.95</v>
      </c>
      <c r="I146" s="244"/>
      <c r="J146" s="240"/>
      <c r="K146" s="240"/>
      <c r="L146" s="245"/>
      <c r="M146" s="246"/>
      <c r="N146" s="247"/>
      <c r="O146" s="247"/>
      <c r="P146" s="247"/>
      <c r="Q146" s="247"/>
      <c r="R146" s="247"/>
      <c r="S146" s="247"/>
      <c r="T146" s="248"/>
      <c r="AT146" s="249" t="s">
        <v>142</v>
      </c>
      <c r="AU146" s="249" t="s">
        <v>81</v>
      </c>
      <c r="AV146" s="12" t="s">
        <v>81</v>
      </c>
      <c r="AW146" s="12" t="s">
        <v>34</v>
      </c>
      <c r="AX146" s="12" t="s">
        <v>71</v>
      </c>
      <c r="AY146" s="249" t="s">
        <v>132</v>
      </c>
    </row>
    <row r="147" spans="2:51" s="12" customFormat="1" ht="13.5">
      <c r="B147" s="239"/>
      <c r="C147" s="240"/>
      <c r="D147" s="230" t="s">
        <v>142</v>
      </c>
      <c r="E147" s="241" t="s">
        <v>20</v>
      </c>
      <c r="F147" s="242" t="s">
        <v>167</v>
      </c>
      <c r="G147" s="240"/>
      <c r="H147" s="243">
        <v>0.1</v>
      </c>
      <c r="I147" s="244"/>
      <c r="J147" s="240"/>
      <c r="K147" s="240"/>
      <c r="L147" s="245"/>
      <c r="M147" s="246"/>
      <c r="N147" s="247"/>
      <c r="O147" s="247"/>
      <c r="P147" s="247"/>
      <c r="Q147" s="247"/>
      <c r="R147" s="247"/>
      <c r="S147" s="247"/>
      <c r="T147" s="248"/>
      <c r="AT147" s="249" t="s">
        <v>142</v>
      </c>
      <c r="AU147" s="249" t="s">
        <v>81</v>
      </c>
      <c r="AV147" s="12" t="s">
        <v>81</v>
      </c>
      <c r="AW147" s="12" t="s">
        <v>34</v>
      </c>
      <c r="AX147" s="12" t="s">
        <v>71</v>
      </c>
      <c r="AY147" s="249" t="s">
        <v>132</v>
      </c>
    </row>
    <row r="148" spans="2:51" s="12" customFormat="1" ht="13.5">
      <c r="B148" s="239"/>
      <c r="C148" s="240"/>
      <c r="D148" s="230" t="s">
        <v>142</v>
      </c>
      <c r="E148" s="241" t="s">
        <v>20</v>
      </c>
      <c r="F148" s="242" t="s">
        <v>168</v>
      </c>
      <c r="G148" s="240"/>
      <c r="H148" s="243">
        <v>-0.15</v>
      </c>
      <c r="I148" s="244"/>
      <c r="J148" s="240"/>
      <c r="K148" s="240"/>
      <c r="L148" s="245"/>
      <c r="M148" s="246"/>
      <c r="N148" s="247"/>
      <c r="O148" s="247"/>
      <c r="P148" s="247"/>
      <c r="Q148" s="247"/>
      <c r="R148" s="247"/>
      <c r="S148" s="247"/>
      <c r="T148" s="248"/>
      <c r="AT148" s="249" t="s">
        <v>142</v>
      </c>
      <c r="AU148" s="249" t="s">
        <v>81</v>
      </c>
      <c r="AV148" s="12" t="s">
        <v>81</v>
      </c>
      <c r="AW148" s="12" t="s">
        <v>34</v>
      </c>
      <c r="AX148" s="12" t="s">
        <v>71</v>
      </c>
      <c r="AY148" s="249" t="s">
        <v>132</v>
      </c>
    </row>
    <row r="149" spans="2:51" s="12" customFormat="1" ht="13.5">
      <c r="B149" s="239"/>
      <c r="C149" s="240"/>
      <c r="D149" s="230" t="s">
        <v>142</v>
      </c>
      <c r="E149" s="241" t="s">
        <v>20</v>
      </c>
      <c r="F149" s="242" t="s">
        <v>169</v>
      </c>
      <c r="G149" s="240"/>
      <c r="H149" s="243">
        <v>2.7</v>
      </c>
      <c r="I149" s="244"/>
      <c r="J149" s="240"/>
      <c r="K149" s="240"/>
      <c r="L149" s="245"/>
      <c r="M149" s="246"/>
      <c r="N149" s="247"/>
      <c r="O149" s="247"/>
      <c r="P149" s="247"/>
      <c r="Q149" s="247"/>
      <c r="R149" s="247"/>
      <c r="S149" s="247"/>
      <c r="T149" s="248"/>
      <c r="AT149" s="249" t="s">
        <v>142</v>
      </c>
      <c r="AU149" s="249" t="s">
        <v>81</v>
      </c>
      <c r="AV149" s="12" t="s">
        <v>81</v>
      </c>
      <c r="AW149" s="12" t="s">
        <v>34</v>
      </c>
      <c r="AX149" s="12" t="s">
        <v>71</v>
      </c>
      <c r="AY149" s="249" t="s">
        <v>132</v>
      </c>
    </row>
    <row r="150" spans="2:51" s="12" customFormat="1" ht="13.5">
      <c r="B150" s="239"/>
      <c r="C150" s="240"/>
      <c r="D150" s="230" t="s">
        <v>142</v>
      </c>
      <c r="E150" s="241" t="s">
        <v>20</v>
      </c>
      <c r="F150" s="242" t="s">
        <v>170</v>
      </c>
      <c r="G150" s="240"/>
      <c r="H150" s="243">
        <v>1.49</v>
      </c>
      <c r="I150" s="244"/>
      <c r="J150" s="240"/>
      <c r="K150" s="240"/>
      <c r="L150" s="245"/>
      <c r="M150" s="246"/>
      <c r="N150" s="247"/>
      <c r="O150" s="247"/>
      <c r="P150" s="247"/>
      <c r="Q150" s="247"/>
      <c r="R150" s="247"/>
      <c r="S150" s="247"/>
      <c r="T150" s="248"/>
      <c r="AT150" s="249" t="s">
        <v>142</v>
      </c>
      <c r="AU150" s="249" t="s">
        <v>81</v>
      </c>
      <c r="AV150" s="12" t="s">
        <v>81</v>
      </c>
      <c r="AW150" s="12" t="s">
        <v>34</v>
      </c>
      <c r="AX150" s="12" t="s">
        <v>71</v>
      </c>
      <c r="AY150" s="249" t="s">
        <v>132</v>
      </c>
    </row>
    <row r="151" spans="2:51" s="12" customFormat="1" ht="13.5">
      <c r="B151" s="239"/>
      <c r="C151" s="240"/>
      <c r="D151" s="230" t="s">
        <v>142</v>
      </c>
      <c r="E151" s="241" t="s">
        <v>20</v>
      </c>
      <c r="F151" s="242" t="s">
        <v>171</v>
      </c>
      <c r="G151" s="240"/>
      <c r="H151" s="243">
        <v>0.35</v>
      </c>
      <c r="I151" s="244"/>
      <c r="J151" s="240"/>
      <c r="K151" s="240"/>
      <c r="L151" s="245"/>
      <c r="M151" s="246"/>
      <c r="N151" s="247"/>
      <c r="O151" s="247"/>
      <c r="P151" s="247"/>
      <c r="Q151" s="247"/>
      <c r="R151" s="247"/>
      <c r="S151" s="247"/>
      <c r="T151" s="248"/>
      <c r="AT151" s="249" t="s">
        <v>142</v>
      </c>
      <c r="AU151" s="249" t="s">
        <v>81</v>
      </c>
      <c r="AV151" s="12" t="s">
        <v>81</v>
      </c>
      <c r="AW151" s="12" t="s">
        <v>34</v>
      </c>
      <c r="AX151" s="12" t="s">
        <v>71</v>
      </c>
      <c r="AY151" s="249" t="s">
        <v>132</v>
      </c>
    </row>
    <row r="152" spans="2:51" s="12" customFormat="1" ht="13.5">
      <c r="B152" s="239"/>
      <c r="C152" s="240"/>
      <c r="D152" s="230" t="s">
        <v>142</v>
      </c>
      <c r="E152" s="241" t="s">
        <v>20</v>
      </c>
      <c r="F152" s="242" t="s">
        <v>172</v>
      </c>
      <c r="G152" s="240"/>
      <c r="H152" s="243">
        <v>-0.35</v>
      </c>
      <c r="I152" s="244"/>
      <c r="J152" s="240"/>
      <c r="K152" s="240"/>
      <c r="L152" s="245"/>
      <c r="M152" s="246"/>
      <c r="N152" s="247"/>
      <c r="O152" s="247"/>
      <c r="P152" s="247"/>
      <c r="Q152" s="247"/>
      <c r="R152" s="247"/>
      <c r="S152" s="247"/>
      <c r="T152" s="248"/>
      <c r="AT152" s="249" t="s">
        <v>142</v>
      </c>
      <c r="AU152" s="249" t="s">
        <v>81</v>
      </c>
      <c r="AV152" s="12" t="s">
        <v>81</v>
      </c>
      <c r="AW152" s="12" t="s">
        <v>34</v>
      </c>
      <c r="AX152" s="12" t="s">
        <v>71</v>
      </c>
      <c r="AY152" s="249" t="s">
        <v>132</v>
      </c>
    </row>
    <row r="153" spans="2:51" s="12" customFormat="1" ht="13.5">
      <c r="B153" s="239"/>
      <c r="C153" s="240"/>
      <c r="D153" s="230" t="s">
        <v>142</v>
      </c>
      <c r="E153" s="241" t="s">
        <v>20</v>
      </c>
      <c r="F153" s="242" t="s">
        <v>153</v>
      </c>
      <c r="G153" s="240"/>
      <c r="H153" s="243">
        <v>0.38</v>
      </c>
      <c r="I153" s="244"/>
      <c r="J153" s="240"/>
      <c r="K153" s="240"/>
      <c r="L153" s="245"/>
      <c r="M153" s="246"/>
      <c r="N153" s="247"/>
      <c r="O153" s="247"/>
      <c r="P153" s="247"/>
      <c r="Q153" s="247"/>
      <c r="R153" s="247"/>
      <c r="S153" s="247"/>
      <c r="T153" s="248"/>
      <c r="AT153" s="249" t="s">
        <v>142</v>
      </c>
      <c r="AU153" s="249" t="s">
        <v>81</v>
      </c>
      <c r="AV153" s="12" t="s">
        <v>81</v>
      </c>
      <c r="AW153" s="12" t="s">
        <v>34</v>
      </c>
      <c r="AX153" s="12" t="s">
        <v>71</v>
      </c>
      <c r="AY153" s="249" t="s">
        <v>132</v>
      </c>
    </row>
    <row r="154" spans="2:51" s="12" customFormat="1" ht="13.5">
      <c r="B154" s="239"/>
      <c r="C154" s="240"/>
      <c r="D154" s="230" t="s">
        <v>142</v>
      </c>
      <c r="E154" s="241" t="s">
        <v>20</v>
      </c>
      <c r="F154" s="242" t="s">
        <v>154</v>
      </c>
      <c r="G154" s="240"/>
      <c r="H154" s="243">
        <v>0.38</v>
      </c>
      <c r="I154" s="244"/>
      <c r="J154" s="240"/>
      <c r="K154" s="240"/>
      <c r="L154" s="245"/>
      <c r="M154" s="246"/>
      <c r="N154" s="247"/>
      <c r="O154" s="247"/>
      <c r="P154" s="247"/>
      <c r="Q154" s="247"/>
      <c r="R154" s="247"/>
      <c r="S154" s="247"/>
      <c r="T154" s="248"/>
      <c r="AT154" s="249" t="s">
        <v>142</v>
      </c>
      <c r="AU154" s="249" t="s">
        <v>81</v>
      </c>
      <c r="AV154" s="12" t="s">
        <v>81</v>
      </c>
      <c r="AW154" s="12" t="s">
        <v>34</v>
      </c>
      <c r="AX154" s="12" t="s">
        <v>71</v>
      </c>
      <c r="AY154" s="249" t="s">
        <v>132</v>
      </c>
    </row>
    <row r="155" spans="2:51" s="13" customFormat="1" ht="13.5">
      <c r="B155" s="250"/>
      <c r="C155" s="251"/>
      <c r="D155" s="230" t="s">
        <v>142</v>
      </c>
      <c r="E155" s="252" t="s">
        <v>20</v>
      </c>
      <c r="F155" s="253" t="s">
        <v>145</v>
      </c>
      <c r="G155" s="251"/>
      <c r="H155" s="254">
        <v>17.02</v>
      </c>
      <c r="I155" s="255"/>
      <c r="J155" s="251"/>
      <c r="K155" s="251"/>
      <c r="L155" s="256"/>
      <c r="M155" s="257"/>
      <c r="N155" s="258"/>
      <c r="O155" s="258"/>
      <c r="P155" s="258"/>
      <c r="Q155" s="258"/>
      <c r="R155" s="258"/>
      <c r="S155" s="258"/>
      <c r="T155" s="259"/>
      <c r="AT155" s="260" t="s">
        <v>142</v>
      </c>
      <c r="AU155" s="260" t="s">
        <v>81</v>
      </c>
      <c r="AV155" s="13" t="s">
        <v>140</v>
      </c>
      <c r="AW155" s="13" t="s">
        <v>34</v>
      </c>
      <c r="AX155" s="13" t="s">
        <v>79</v>
      </c>
      <c r="AY155" s="260" t="s">
        <v>132</v>
      </c>
    </row>
    <row r="156" spans="2:65" s="1" customFormat="1" ht="25.5" customHeight="1">
      <c r="B156" s="46"/>
      <c r="C156" s="217" t="s">
        <v>146</v>
      </c>
      <c r="D156" s="217" t="s">
        <v>135</v>
      </c>
      <c r="E156" s="218" t="s">
        <v>173</v>
      </c>
      <c r="F156" s="219" t="s">
        <v>174</v>
      </c>
      <c r="G156" s="220" t="s">
        <v>138</v>
      </c>
      <c r="H156" s="221">
        <v>17.02</v>
      </c>
      <c r="I156" s="222"/>
      <c r="J156" s="221">
        <f>ROUND(I156*H156,2)</f>
        <v>0</v>
      </c>
      <c r="K156" s="219" t="s">
        <v>139</v>
      </c>
      <c r="L156" s="72"/>
      <c r="M156" s="223" t="s">
        <v>20</v>
      </c>
      <c r="N156" s="224" t="s">
        <v>42</v>
      </c>
      <c r="O156" s="47"/>
      <c r="P156" s="225">
        <f>O156*H156</f>
        <v>0</v>
      </c>
      <c r="Q156" s="225">
        <v>0.00438</v>
      </c>
      <c r="R156" s="225">
        <f>Q156*H156</f>
        <v>0.0745476</v>
      </c>
      <c r="S156" s="225">
        <v>0</v>
      </c>
      <c r="T156" s="226">
        <f>S156*H156</f>
        <v>0</v>
      </c>
      <c r="AR156" s="24" t="s">
        <v>140</v>
      </c>
      <c r="AT156" s="24" t="s">
        <v>135</v>
      </c>
      <c r="AU156" s="24" t="s">
        <v>81</v>
      </c>
      <c r="AY156" s="24" t="s">
        <v>132</v>
      </c>
      <c r="BE156" s="227">
        <f>IF(N156="základní",J156,0)</f>
        <v>0</v>
      </c>
      <c r="BF156" s="227">
        <f>IF(N156="snížená",J156,0)</f>
        <v>0</v>
      </c>
      <c r="BG156" s="227">
        <f>IF(N156="zákl. přenesená",J156,0)</f>
        <v>0</v>
      </c>
      <c r="BH156" s="227">
        <f>IF(N156="sníž. přenesená",J156,0)</f>
        <v>0</v>
      </c>
      <c r="BI156" s="227">
        <f>IF(N156="nulová",J156,0)</f>
        <v>0</v>
      </c>
      <c r="BJ156" s="24" t="s">
        <v>79</v>
      </c>
      <c r="BK156" s="227">
        <f>ROUND(I156*H156,2)</f>
        <v>0</v>
      </c>
      <c r="BL156" s="24" t="s">
        <v>140</v>
      </c>
      <c r="BM156" s="24" t="s">
        <v>175</v>
      </c>
    </row>
    <row r="157" spans="2:51" s="11" customFormat="1" ht="13.5">
      <c r="B157" s="228"/>
      <c r="C157" s="229"/>
      <c r="D157" s="230" t="s">
        <v>142</v>
      </c>
      <c r="E157" s="231" t="s">
        <v>20</v>
      </c>
      <c r="F157" s="232" t="s">
        <v>143</v>
      </c>
      <c r="G157" s="229"/>
      <c r="H157" s="231" t="s">
        <v>20</v>
      </c>
      <c r="I157" s="233"/>
      <c r="J157" s="229"/>
      <c r="K157" s="229"/>
      <c r="L157" s="234"/>
      <c r="M157" s="235"/>
      <c r="N157" s="236"/>
      <c r="O157" s="236"/>
      <c r="P157" s="236"/>
      <c r="Q157" s="236"/>
      <c r="R157" s="236"/>
      <c r="S157" s="236"/>
      <c r="T157" s="237"/>
      <c r="AT157" s="238" t="s">
        <v>142</v>
      </c>
      <c r="AU157" s="238" t="s">
        <v>81</v>
      </c>
      <c r="AV157" s="11" t="s">
        <v>79</v>
      </c>
      <c r="AW157" s="11" t="s">
        <v>34</v>
      </c>
      <c r="AX157" s="11" t="s">
        <v>71</v>
      </c>
      <c r="AY157" s="238" t="s">
        <v>132</v>
      </c>
    </row>
    <row r="158" spans="2:51" s="12" customFormat="1" ht="13.5">
      <c r="B158" s="239"/>
      <c r="C158" s="240"/>
      <c r="D158" s="230" t="s">
        <v>142</v>
      </c>
      <c r="E158" s="241" t="s">
        <v>20</v>
      </c>
      <c r="F158" s="242" t="s">
        <v>165</v>
      </c>
      <c r="G158" s="240"/>
      <c r="H158" s="243">
        <v>1.96</v>
      </c>
      <c r="I158" s="244"/>
      <c r="J158" s="240"/>
      <c r="K158" s="240"/>
      <c r="L158" s="245"/>
      <c r="M158" s="246"/>
      <c r="N158" s="247"/>
      <c r="O158" s="247"/>
      <c r="P158" s="247"/>
      <c r="Q158" s="247"/>
      <c r="R158" s="247"/>
      <c r="S158" s="247"/>
      <c r="T158" s="248"/>
      <c r="AT158" s="249" t="s">
        <v>142</v>
      </c>
      <c r="AU158" s="249" t="s">
        <v>81</v>
      </c>
      <c r="AV158" s="12" t="s">
        <v>81</v>
      </c>
      <c r="AW158" s="12" t="s">
        <v>34</v>
      </c>
      <c r="AX158" s="12" t="s">
        <v>71</v>
      </c>
      <c r="AY158" s="249" t="s">
        <v>132</v>
      </c>
    </row>
    <row r="159" spans="2:51" s="12" customFormat="1" ht="13.5">
      <c r="B159" s="239"/>
      <c r="C159" s="240"/>
      <c r="D159" s="230" t="s">
        <v>142</v>
      </c>
      <c r="E159" s="241" t="s">
        <v>20</v>
      </c>
      <c r="F159" s="242" t="s">
        <v>166</v>
      </c>
      <c r="G159" s="240"/>
      <c r="H159" s="243">
        <v>1.08</v>
      </c>
      <c r="I159" s="244"/>
      <c r="J159" s="240"/>
      <c r="K159" s="240"/>
      <c r="L159" s="245"/>
      <c r="M159" s="246"/>
      <c r="N159" s="247"/>
      <c r="O159" s="247"/>
      <c r="P159" s="247"/>
      <c r="Q159" s="247"/>
      <c r="R159" s="247"/>
      <c r="S159" s="247"/>
      <c r="T159" s="248"/>
      <c r="AT159" s="249" t="s">
        <v>142</v>
      </c>
      <c r="AU159" s="249" t="s">
        <v>81</v>
      </c>
      <c r="AV159" s="12" t="s">
        <v>81</v>
      </c>
      <c r="AW159" s="12" t="s">
        <v>34</v>
      </c>
      <c r="AX159" s="12" t="s">
        <v>71</v>
      </c>
      <c r="AY159" s="249" t="s">
        <v>132</v>
      </c>
    </row>
    <row r="160" spans="2:51" s="12" customFormat="1" ht="13.5">
      <c r="B160" s="239"/>
      <c r="C160" s="240"/>
      <c r="D160" s="230" t="s">
        <v>142</v>
      </c>
      <c r="E160" s="241" t="s">
        <v>20</v>
      </c>
      <c r="F160" s="242" t="s">
        <v>144</v>
      </c>
      <c r="G160" s="240"/>
      <c r="H160" s="243">
        <v>0.95</v>
      </c>
      <c r="I160" s="244"/>
      <c r="J160" s="240"/>
      <c r="K160" s="240"/>
      <c r="L160" s="245"/>
      <c r="M160" s="246"/>
      <c r="N160" s="247"/>
      <c r="O160" s="247"/>
      <c r="P160" s="247"/>
      <c r="Q160" s="247"/>
      <c r="R160" s="247"/>
      <c r="S160" s="247"/>
      <c r="T160" s="248"/>
      <c r="AT160" s="249" t="s">
        <v>142</v>
      </c>
      <c r="AU160" s="249" t="s">
        <v>81</v>
      </c>
      <c r="AV160" s="12" t="s">
        <v>81</v>
      </c>
      <c r="AW160" s="12" t="s">
        <v>34</v>
      </c>
      <c r="AX160" s="12" t="s">
        <v>71</v>
      </c>
      <c r="AY160" s="249" t="s">
        <v>132</v>
      </c>
    </row>
    <row r="161" spans="2:51" s="12" customFormat="1" ht="13.5">
      <c r="B161" s="239"/>
      <c r="C161" s="240"/>
      <c r="D161" s="230" t="s">
        <v>142</v>
      </c>
      <c r="E161" s="241" t="s">
        <v>20</v>
      </c>
      <c r="F161" s="242" t="s">
        <v>167</v>
      </c>
      <c r="G161" s="240"/>
      <c r="H161" s="243">
        <v>0.1</v>
      </c>
      <c r="I161" s="244"/>
      <c r="J161" s="240"/>
      <c r="K161" s="240"/>
      <c r="L161" s="245"/>
      <c r="M161" s="246"/>
      <c r="N161" s="247"/>
      <c r="O161" s="247"/>
      <c r="P161" s="247"/>
      <c r="Q161" s="247"/>
      <c r="R161" s="247"/>
      <c r="S161" s="247"/>
      <c r="T161" s="248"/>
      <c r="AT161" s="249" t="s">
        <v>142</v>
      </c>
      <c r="AU161" s="249" t="s">
        <v>81</v>
      </c>
      <c r="AV161" s="12" t="s">
        <v>81</v>
      </c>
      <c r="AW161" s="12" t="s">
        <v>34</v>
      </c>
      <c r="AX161" s="12" t="s">
        <v>71</v>
      </c>
      <c r="AY161" s="249" t="s">
        <v>132</v>
      </c>
    </row>
    <row r="162" spans="2:51" s="12" customFormat="1" ht="13.5">
      <c r="B162" s="239"/>
      <c r="C162" s="240"/>
      <c r="D162" s="230" t="s">
        <v>142</v>
      </c>
      <c r="E162" s="241" t="s">
        <v>20</v>
      </c>
      <c r="F162" s="242" t="s">
        <v>168</v>
      </c>
      <c r="G162" s="240"/>
      <c r="H162" s="243">
        <v>-0.15</v>
      </c>
      <c r="I162" s="244"/>
      <c r="J162" s="240"/>
      <c r="K162" s="240"/>
      <c r="L162" s="245"/>
      <c r="M162" s="246"/>
      <c r="N162" s="247"/>
      <c r="O162" s="247"/>
      <c r="P162" s="247"/>
      <c r="Q162" s="247"/>
      <c r="R162" s="247"/>
      <c r="S162" s="247"/>
      <c r="T162" s="248"/>
      <c r="AT162" s="249" t="s">
        <v>142</v>
      </c>
      <c r="AU162" s="249" t="s">
        <v>81</v>
      </c>
      <c r="AV162" s="12" t="s">
        <v>81</v>
      </c>
      <c r="AW162" s="12" t="s">
        <v>34</v>
      </c>
      <c r="AX162" s="12" t="s">
        <v>71</v>
      </c>
      <c r="AY162" s="249" t="s">
        <v>132</v>
      </c>
    </row>
    <row r="163" spans="2:51" s="12" customFormat="1" ht="13.5">
      <c r="B163" s="239"/>
      <c r="C163" s="240"/>
      <c r="D163" s="230" t="s">
        <v>142</v>
      </c>
      <c r="E163" s="241" t="s">
        <v>20</v>
      </c>
      <c r="F163" s="242" t="s">
        <v>169</v>
      </c>
      <c r="G163" s="240"/>
      <c r="H163" s="243">
        <v>2.7</v>
      </c>
      <c r="I163" s="244"/>
      <c r="J163" s="240"/>
      <c r="K163" s="240"/>
      <c r="L163" s="245"/>
      <c r="M163" s="246"/>
      <c r="N163" s="247"/>
      <c r="O163" s="247"/>
      <c r="P163" s="247"/>
      <c r="Q163" s="247"/>
      <c r="R163" s="247"/>
      <c r="S163" s="247"/>
      <c r="T163" s="248"/>
      <c r="AT163" s="249" t="s">
        <v>142</v>
      </c>
      <c r="AU163" s="249" t="s">
        <v>81</v>
      </c>
      <c r="AV163" s="12" t="s">
        <v>81</v>
      </c>
      <c r="AW163" s="12" t="s">
        <v>34</v>
      </c>
      <c r="AX163" s="12" t="s">
        <v>71</v>
      </c>
      <c r="AY163" s="249" t="s">
        <v>132</v>
      </c>
    </row>
    <row r="164" spans="2:51" s="12" customFormat="1" ht="13.5">
      <c r="B164" s="239"/>
      <c r="C164" s="240"/>
      <c r="D164" s="230" t="s">
        <v>142</v>
      </c>
      <c r="E164" s="241" t="s">
        <v>20</v>
      </c>
      <c r="F164" s="242" t="s">
        <v>170</v>
      </c>
      <c r="G164" s="240"/>
      <c r="H164" s="243">
        <v>1.49</v>
      </c>
      <c r="I164" s="244"/>
      <c r="J164" s="240"/>
      <c r="K164" s="240"/>
      <c r="L164" s="245"/>
      <c r="M164" s="246"/>
      <c r="N164" s="247"/>
      <c r="O164" s="247"/>
      <c r="P164" s="247"/>
      <c r="Q164" s="247"/>
      <c r="R164" s="247"/>
      <c r="S164" s="247"/>
      <c r="T164" s="248"/>
      <c r="AT164" s="249" t="s">
        <v>142</v>
      </c>
      <c r="AU164" s="249" t="s">
        <v>81</v>
      </c>
      <c r="AV164" s="12" t="s">
        <v>81</v>
      </c>
      <c r="AW164" s="12" t="s">
        <v>34</v>
      </c>
      <c r="AX164" s="12" t="s">
        <v>71</v>
      </c>
      <c r="AY164" s="249" t="s">
        <v>132</v>
      </c>
    </row>
    <row r="165" spans="2:51" s="12" customFormat="1" ht="13.5">
      <c r="B165" s="239"/>
      <c r="C165" s="240"/>
      <c r="D165" s="230" t="s">
        <v>142</v>
      </c>
      <c r="E165" s="241" t="s">
        <v>20</v>
      </c>
      <c r="F165" s="242" t="s">
        <v>171</v>
      </c>
      <c r="G165" s="240"/>
      <c r="H165" s="243">
        <v>0.35</v>
      </c>
      <c r="I165" s="244"/>
      <c r="J165" s="240"/>
      <c r="K165" s="240"/>
      <c r="L165" s="245"/>
      <c r="M165" s="246"/>
      <c r="N165" s="247"/>
      <c r="O165" s="247"/>
      <c r="P165" s="247"/>
      <c r="Q165" s="247"/>
      <c r="R165" s="247"/>
      <c r="S165" s="247"/>
      <c r="T165" s="248"/>
      <c r="AT165" s="249" t="s">
        <v>142</v>
      </c>
      <c r="AU165" s="249" t="s">
        <v>81</v>
      </c>
      <c r="AV165" s="12" t="s">
        <v>81</v>
      </c>
      <c r="AW165" s="12" t="s">
        <v>34</v>
      </c>
      <c r="AX165" s="12" t="s">
        <v>71</v>
      </c>
      <c r="AY165" s="249" t="s">
        <v>132</v>
      </c>
    </row>
    <row r="166" spans="2:51" s="12" customFormat="1" ht="13.5">
      <c r="B166" s="239"/>
      <c r="C166" s="240"/>
      <c r="D166" s="230" t="s">
        <v>142</v>
      </c>
      <c r="E166" s="241" t="s">
        <v>20</v>
      </c>
      <c r="F166" s="242" t="s">
        <v>172</v>
      </c>
      <c r="G166" s="240"/>
      <c r="H166" s="243">
        <v>-0.35</v>
      </c>
      <c r="I166" s="244"/>
      <c r="J166" s="240"/>
      <c r="K166" s="240"/>
      <c r="L166" s="245"/>
      <c r="M166" s="246"/>
      <c r="N166" s="247"/>
      <c r="O166" s="247"/>
      <c r="P166" s="247"/>
      <c r="Q166" s="247"/>
      <c r="R166" s="247"/>
      <c r="S166" s="247"/>
      <c r="T166" s="248"/>
      <c r="AT166" s="249" t="s">
        <v>142</v>
      </c>
      <c r="AU166" s="249" t="s">
        <v>81</v>
      </c>
      <c r="AV166" s="12" t="s">
        <v>81</v>
      </c>
      <c r="AW166" s="12" t="s">
        <v>34</v>
      </c>
      <c r="AX166" s="12" t="s">
        <v>71</v>
      </c>
      <c r="AY166" s="249" t="s">
        <v>132</v>
      </c>
    </row>
    <row r="167" spans="2:51" s="12" customFormat="1" ht="13.5">
      <c r="B167" s="239"/>
      <c r="C167" s="240"/>
      <c r="D167" s="230" t="s">
        <v>142</v>
      </c>
      <c r="E167" s="241" t="s">
        <v>20</v>
      </c>
      <c r="F167" s="242" t="s">
        <v>165</v>
      </c>
      <c r="G167" s="240"/>
      <c r="H167" s="243">
        <v>1.96</v>
      </c>
      <c r="I167" s="244"/>
      <c r="J167" s="240"/>
      <c r="K167" s="240"/>
      <c r="L167" s="245"/>
      <c r="M167" s="246"/>
      <c r="N167" s="247"/>
      <c r="O167" s="247"/>
      <c r="P167" s="247"/>
      <c r="Q167" s="247"/>
      <c r="R167" s="247"/>
      <c r="S167" s="247"/>
      <c r="T167" s="248"/>
      <c r="AT167" s="249" t="s">
        <v>142</v>
      </c>
      <c r="AU167" s="249" t="s">
        <v>81</v>
      </c>
      <c r="AV167" s="12" t="s">
        <v>81</v>
      </c>
      <c r="AW167" s="12" t="s">
        <v>34</v>
      </c>
      <c r="AX167" s="12" t="s">
        <v>71</v>
      </c>
      <c r="AY167" s="249" t="s">
        <v>132</v>
      </c>
    </row>
    <row r="168" spans="2:51" s="12" customFormat="1" ht="13.5">
      <c r="B168" s="239"/>
      <c r="C168" s="240"/>
      <c r="D168" s="230" t="s">
        <v>142</v>
      </c>
      <c r="E168" s="241" t="s">
        <v>20</v>
      </c>
      <c r="F168" s="242" t="s">
        <v>166</v>
      </c>
      <c r="G168" s="240"/>
      <c r="H168" s="243">
        <v>1.08</v>
      </c>
      <c r="I168" s="244"/>
      <c r="J168" s="240"/>
      <c r="K168" s="240"/>
      <c r="L168" s="245"/>
      <c r="M168" s="246"/>
      <c r="N168" s="247"/>
      <c r="O168" s="247"/>
      <c r="P168" s="247"/>
      <c r="Q168" s="247"/>
      <c r="R168" s="247"/>
      <c r="S168" s="247"/>
      <c r="T168" s="248"/>
      <c r="AT168" s="249" t="s">
        <v>142</v>
      </c>
      <c r="AU168" s="249" t="s">
        <v>81</v>
      </c>
      <c r="AV168" s="12" t="s">
        <v>81</v>
      </c>
      <c r="AW168" s="12" t="s">
        <v>34</v>
      </c>
      <c r="AX168" s="12" t="s">
        <v>71</v>
      </c>
      <c r="AY168" s="249" t="s">
        <v>132</v>
      </c>
    </row>
    <row r="169" spans="2:51" s="12" customFormat="1" ht="13.5">
      <c r="B169" s="239"/>
      <c r="C169" s="240"/>
      <c r="D169" s="230" t="s">
        <v>142</v>
      </c>
      <c r="E169" s="241" t="s">
        <v>20</v>
      </c>
      <c r="F169" s="242" t="s">
        <v>144</v>
      </c>
      <c r="G169" s="240"/>
      <c r="H169" s="243">
        <v>0.95</v>
      </c>
      <c r="I169" s="244"/>
      <c r="J169" s="240"/>
      <c r="K169" s="240"/>
      <c r="L169" s="245"/>
      <c r="M169" s="246"/>
      <c r="N169" s="247"/>
      <c r="O169" s="247"/>
      <c r="P169" s="247"/>
      <c r="Q169" s="247"/>
      <c r="R169" s="247"/>
      <c r="S169" s="247"/>
      <c r="T169" s="248"/>
      <c r="AT169" s="249" t="s">
        <v>142</v>
      </c>
      <c r="AU169" s="249" t="s">
        <v>81</v>
      </c>
      <c r="AV169" s="12" t="s">
        <v>81</v>
      </c>
      <c r="AW169" s="12" t="s">
        <v>34</v>
      </c>
      <c r="AX169" s="12" t="s">
        <v>71</v>
      </c>
      <c r="AY169" s="249" t="s">
        <v>132</v>
      </c>
    </row>
    <row r="170" spans="2:51" s="12" customFormat="1" ht="13.5">
      <c r="B170" s="239"/>
      <c r="C170" s="240"/>
      <c r="D170" s="230" t="s">
        <v>142</v>
      </c>
      <c r="E170" s="241" t="s">
        <v>20</v>
      </c>
      <c r="F170" s="242" t="s">
        <v>167</v>
      </c>
      <c r="G170" s="240"/>
      <c r="H170" s="243">
        <v>0.1</v>
      </c>
      <c r="I170" s="244"/>
      <c r="J170" s="240"/>
      <c r="K170" s="240"/>
      <c r="L170" s="245"/>
      <c r="M170" s="246"/>
      <c r="N170" s="247"/>
      <c r="O170" s="247"/>
      <c r="P170" s="247"/>
      <c r="Q170" s="247"/>
      <c r="R170" s="247"/>
      <c r="S170" s="247"/>
      <c r="T170" s="248"/>
      <c r="AT170" s="249" t="s">
        <v>142</v>
      </c>
      <c r="AU170" s="249" t="s">
        <v>81</v>
      </c>
      <c r="AV170" s="12" t="s">
        <v>81</v>
      </c>
      <c r="AW170" s="12" t="s">
        <v>34</v>
      </c>
      <c r="AX170" s="12" t="s">
        <v>71</v>
      </c>
      <c r="AY170" s="249" t="s">
        <v>132</v>
      </c>
    </row>
    <row r="171" spans="2:51" s="12" customFormat="1" ht="13.5">
      <c r="B171" s="239"/>
      <c r="C171" s="240"/>
      <c r="D171" s="230" t="s">
        <v>142</v>
      </c>
      <c r="E171" s="241" t="s">
        <v>20</v>
      </c>
      <c r="F171" s="242" t="s">
        <v>168</v>
      </c>
      <c r="G171" s="240"/>
      <c r="H171" s="243">
        <v>-0.15</v>
      </c>
      <c r="I171" s="244"/>
      <c r="J171" s="240"/>
      <c r="K171" s="240"/>
      <c r="L171" s="245"/>
      <c r="M171" s="246"/>
      <c r="N171" s="247"/>
      <c r="O171" s="247"/>
      <c r="P171" s="247"/>
      <c r="Q171" s="247"/>
      <c r="R171" s="247"/>
      <c r="S171" s="247"/>
      <c r="T171" s="248"/>
      <c r="AT171" s="249" t="s">
        <v>142</v>
      </c>
      <c r="AU171" s="249" t="s">
        <v>81</v>
      </c>
      <c r="AV171" s="12" t="s">
        <v>81</v>
      </c>
      <c r="AW171" s="12" t="s">
        <v>34</v>
      </c>
      <c r="AX171" s="12" t="s">
        <v>71</v>
      </c>
      <c r="AY171" s="249" t="s">
        <v>132</v>
      </c>
    </row>
    <row r="172" spans="2:51" s="12" customFormat="1" ht="13.5">
      <c r="B172" s="239"/>
      <c r="C172" s="240"/>
      <c r="D172" s="230" t="s">
        <v>142</v>
      </c>
      <c r="E172" s="241" t="s">
        <v>20</v>
      </c>
      <c r="F172" s="242" t="s">
        <v>169</v>
      </c>
      <c r="G172" s="240"/>
      <c r="H172" s="243">
        <v>2.7</v>
      </c>
      <c r="I172" s="244"/>
      <c r="J172" s="240"/>
      <c r="K172" s="240"/>
      <c r="L172" s="245"/>
      <c r="M172" s="246"/>
      <c r="N172" s="247"/>
      <c r="O172" s="247"/>
      <c r="P172" s="247"/>
      <c r="Q172" s="247"/>
      <c r="R172" s="247"/>
      <c r="S172" s="247"/>
      <c r="T172" s="248"/>
      <c r="AT172" s="249" t="s">
        <v>142</v>
      </c>
      <c r="AU172" s="249" t="s">
        <v>81</v>
      </c>
      <c r="AV172" s="12" t="s">
        <v>81</v>
      </c>
      <c r="AW172" s="12" t="s">
        <v>34</v>
      </c>
      <c r="AX172" s="12" t="s">
        <v>71</v>
      </c>
      <c r="AY172" s="249" t="s">
        <v>132</v>
      </c>
    </row>
    <row r="173" spans="2:51" s="12" customFormat="1" ht="13.5">
      <c r="B173" s="239"/>
      <c r="C173" s="240"/>
      <c r="D173" s="230" t="s">
        <v>142</v>
      </c>
      <c r="E173" s="241" t="s">
        <v>20</v>
      </c>
      <c r="F173" s="242" t="s">
        <v>170</v>
      </c>
      <c r="G173" s="240"/>
      <c r="H173" s="243">
        <v>1.49</v>
      </c>
      <c r="I173" s="244"/>
      <c r="J173" s="240"/>
      <c r="K173" s="240"/>
      <c r="L173" s="245"/>
      <c r="M173" s="246"/>
      <c r="N173" s="247"/>
      <c r="O173" s="247"/>
      <c r="P173" s="247"/>
      <c r="Q173" s="247"/>
      <c r="R173" s="247"/>
      <c r="S173" s="247"/>
      <c r="T173" s="248"/>
      <c r="AT173" s="249" t="s">
        <v>142</v>
      </c>
      <c r="AU173" s="249" t="s">
        <v>81</v>
      </c>
      <c r="AV173" s="12" t="s">
        <v>81</v>
      </c>
      <c r="AW173" s="12" t="s">
        <v>34</v>
      </c>
      <c r="AX173" s="12" t="s">
        <v>71</v>
      </c>
      <c r="AY173" s="249" t="s">
        <v>132</v>
      </c>
    </row>
    <row r="174" spans="2:51" s="12" customFormat="1" ht="13.5">
      <c r="B174" s="239"/>
      <c r="C174" s="240"/>
      <c r="D174" s="230" t="s">
        <v>142</v>
      </c>
      <c r="E174" s="241" t="s">
        <v>20</v>
      </c>
      <c r="F174" s="242" t="s">
        <v>171</v>
      </c>
      <c r="G174" s="240"/>
      <c r="H174" s="243">
        <v>0.35</v>
      </c>
      <c r="I174" s="244"/>
      <c r="J174" s="240"/>
      <c r="K174" s="240"/>
      <c r="L174" s="245"/>
      <c r="M174" s="246"/>
      <c r="N174" s="247"/>
      <c r="O174" s="247"/>
      <c r="P174" s="247"/>
      <c r="Q174" s="247"/>
      <c r="R174" s="247"/>
      <c r="S174" s="247"/>
      <c r="T174" s="248"/>
      <c r="AT174" s="249" t="s">
        <v>142</v>
      </c>
      <c r="AU174" s="249" t="s">
        <v>81</v>
      </c>
      <c r="AV174" s="12" t="s">
        <v>81</v>
      </c>
      <c r="AW174" s="12" t="s">
        <v>34</v>
      </c>
      <c r="AX174" s="12" t="s">
        <v>71</v>
      </c>
      <c r="AY174" s="249" t="s">
        <v>132</v>
      </c>
    </row>
    <row r="175" spans="2:51" s="12" customFormat="1" ht="13.5">
      <c r="B175" s="239"/>
      <c r="C175" s="240"/>
      <c r="D175" s="230" t="s">
        <v>142</v>
      </c>
      <c r="E175" s="241" t="s">
        <v>20</v>
      </c>
      <c r="F175" s="242" t="s">
        <v>172</v>
      </c>
      <c r="G175" s="240"/>
      <c r="H175" s="243">
        <v>-0.35</v>
      </c>
      <c r="I175" s="244"/>
      <c r="J175" s="240"/>
      <c r="K175" s="240"/>
      <c r="L175" s="245"/>
      <c r="M175" s="246"/>
      <c r="N175" s="247"/>
      <c r="O175" s="247"/>
      <c r="P175" s="247"/>
      <c r="Q175" s="247"/>
      <c r="R175" s="247"/>
      <c r="S175" s="247"/>
      <c r="T175" s="248"/>
      <c r="AT175" s="249" t="s">
        <v>142</v>
      </c>
      <c r="AU175" s="249" t="s">
        <v>81</v>
      </c>
      <c r="AV175" s="12" t="s">
        <v>81</v>
      </c>
      <c r="AW175" s="12" t="s">
        <v>34</v>
      </c>
      <c r="AX175" s="12" t="s">
        <v>71</v>
      </c>
      <c r="AY175" s="249" t="s">
        <v>132</v>
      </c>
    </row>
    <row r="176" spans="2:51" s="12" customFormat="1" ht="13.5">
      <c r="B176" s="239"/>
      <c r="C176" s="240"/>
      <c r="D176" s="230" t="s">
        <v>142</v>
      </c>
      <c r="E176" s="241" t="s">
        <v>20</v>
      </c>
      <c r="F176" s="242" t="s">
        <v>153</v>
      </c>
      <c r="G176" s="240"/>
      <c r="H176" s="243">
        <v>0.38</v>
      </c>
      <c r="I176" s="244"/>
      <c r="J176" s="240"/>
      <c r="K176" s="240"/>
      <c r="L176" s="245"/>
      <c r="M176" s="246"/>
      <c r="N176" s="247"/>
      <c r="O176" s="247"/>
      <c r="P176" s="247"/>
      <c r="Q176" s="247"/>
      <c r="R176" s="247"/>
      <c r="S176" s="247"/>
      <c r="T176" s="248"/>
      <c r="AT176" s="249" t="s">
        <v>142</v>
      </c>
      <c r="AU176" s="249" t="s">
        <v>81</v>
      </c>
      <c r="AV176" s="12" t="s">
        <v>81</v>
      </c>
      <c r="AW176" s="12" t="s">
        <v>34</v>
      </c>
      <c r="AX176" s="12" t="s">
        <v>71</v>
      </c>
      <c r="AY176" s="249" t="s">
        <v>132</v>
      </c>
    </row>
    <row r="177" spans="2:51" s="12" customFormat="1" ht="13.5">
      <c r="B177" s="239"/>
      <c r="C177" s="240"/>
      <c r="D177" s="230" t="s">
        <v>142</v>
      </c>
      <c r="E177" s="241" t="s">
        <v>20</v>
      </c>
      <c r="F177" s="242" t="s">
        <v>154</v>
      </c>
      <c r="G177" s="240"/>
      <c r="H177" s="243">
        <v>0.38</v>
      </c>
      <c r="I177" s="244"/>
      <c r="J177" s="240"/>
      <c r="K177" s="240"/>
      <c r="L177" s="245"/>
      <c r="M177" s="246"/>
      <c r="N177" s="247"/>
      <c r="O177" s="247"/>
      <c r="P177" s="247"/>
      <c r="Q177" s="247"/>
      <c r="R177" s="247"/>
      <c r="S177" s="247"/>
      <c r="T177" s="248"/>
      <c r="AT177" s="249" t="s">
        <v>142</v>
      </c>
      <c r="AU177" s="249" t="s">
        <v>81</v>
      </c>
      <c r="AV177" s="12" t="s">
        <v>81</v>
      </c>
      <c r="AW177" s="12" t="s">
        <v>34</v>
      </c>
      <c r="AX177" s="12" t="s">
        <v>71</v>
      </c>
      <c r="AY177" s="249" t="s">
        <v>132</v>
      </c>
    </row>
    <row r="178" spans="2:51" s="13" customFormat="1" ht="13.5">
      <c r="B178" s="250"/>
      <c r="C178" s="251"/>
      <c r="D178" s="230" t="s">
        <v>142</v>
      </c>
      <c r="E178" s="252" t="s">
        <v>20</v>
      </c>
      <c r="F178" s="253" t="s">
        <v>145</v>
      </c>
      <c r="G178" s="251"/>
      <c r="H178" s="254">
        <v>17.02</v>
      </c>
      <c r="I178" s="255"/>
      <c r="J178" s="251"/>
      <c r="K178" s="251"/>
      <c r="L178" s="256"/>
      <c r="M178" s="257"/>
      <c r="N178" s="258"/>
      <c r="O178" s="258"/>
      <c r="P178" s="258"/>
      <c r="Q178" s="258"/>
      <c r="R178" s="258"/>
      <c r="S178" s="258"/>
      <c r="T178" s="259"/>
      <c r="AT178" s="260" t="s">
        <v>142</v>
      </c>
      <c r="AU178" s="260" t="s">
        <v>81</v>
      </c>
      <c r="AV178" s="13" t="s">
        <v>140</v>
      </c>
      <c r="AW178" s="13" t="s">
        <v>34</v>
      </c>
      <c r="AX178" s="13" t="s">
        <v>79</v>
      </c>
      <c r="AY178" s="260" t="s">
        <v>132</v>
      </c>
    </row>
    <row r="179" spans="2:65" s="1" customFormat="1" ht="16.5" customHeight="1">
      <c r="B179" s="46"/>
      <c r="C179" s="217" t="s">
        <v>176</v>
      </c>
      <c r="D179" s="217" t="s">
        <v>135</v>
      </c>
      <c r="E179" s="218" t="s">
        <v>177</v>
      </c>
      <c r="F179" s="219" t="s">
        <v>178</v>
      </c>
      <c r="G179" s="220" t="s">
        <v>138</v>
      </c>
      <c r="H179" s="221">
        <v>14.92</v>
      </c>
      <c r="I179" s="222"/>
      <c r="J179" s="221">
        <f>ROUND(I179*H179,2)</f>
        <v>0</v>
      </c>
      <c r="K179" s="219" t="s">
        <v>139</v>
      </c>
      <c r="L179" s="72"/>
      <c r="M179" s="223" t="s">
        <v>20</v>
      </c>
      <c r="N179" s="224" t="s">
        <v>42</v>
      </c>
      <c r="O179" s="47"/>
      <c r="P179" s="225">
        <f>O179*H179</f>
        <v>0</v>
      </c>
      <c r="Q179" s="225">
        <v>0.003</v>
      </c>
      <c r="R179" s="225">
        <f>Q179*H179</f>
        <v>0.04476</v>
      </c>
      <c r="S179" s="225">
        <v>0</v>
      </c>
      <c r="T179" s="226">
        <f>S179*H179</f>
        <v>0</v>
      </c>
      <c r="AR179" s="24" t="s">
        <v>140</v>
      </c>
      <c r="AT179" s="24" t="s">
        <v>135</v>
      </c>
      <c r="AU179" s="24" t="s">
        <v>81</v>
      </c>
      <c r="AY179" s="24" t="s">
        <v>132</v>
      </c>
      <c r="BE179" s="227">
        <f>IF(N179="základní",J179,0)</f>
        <v>0</v>
      </c>
      <c r="BF179" s="227">
        <f>IF(N179="snížená",J179,0)</f>
        <v>0</v>
      </c>
      <c r="BG179" s="227">
        <f>IF(N179="zákl. přenesená",J179,0)</f>
        <v>0</v>
      </c>
      <c r="BH179" s="227">
        <f>IF(N179="sníž. přenesená",J179,0)</f>
        <v>0</v>
      </c>
      <c r="BI179" s="227">
        <f>IF(N179="nulová",J179,0)</f>
        <v>0</v>
      </c>
      <c r="BJ179" s="24" t="s">
        <v>79</v>
      </c>
      <c r="BK179" s="227">
        <f>ROUND(I179*H179,2)</f>
        <v>0</v>
      </c>
      <c r="BL179" s="24" t="s">
        <v>140</v>
      </c>
      <c r="BM179" s="24" t="s">
        <v>179</v>
      </c>
    </row>
    <row r="180" spans="2:51" s="11" customFormat="1" ht="13.5">
      <c r="B180" s="228"/>
      <c r="C180" s="229"/>
      <c r="D180" s="230" t="s">
        <v>142</v>
      </c>
      <c r="E180" s="231" t="s">
        <v>20</v>
      </c>
      <c r="F180" s="232" t="s">
        <v>143</v>
      </c>
      <c r="G180" s="229"/>
      <c r="H180" s="231" t="s">
        <v>20</v>
      </c>
      <c r="I180" s="233"/>
      <c r="J180" s="229"/>
      <c r="K180" s="229"/>
      <c r="L180" s="234"/>
      <c r="M180" s="235"/>
      <c r="N180" s="236"/>
      <c r="O180" s="236"/>
      <c r="P180" s="236"/>
      <c r="Q180" s="236"/>
      <c r="R180" s="236"/>
      <c r="S180" s="236"/>
      <c r="T180" s="237"/>
      <c r="AT180" s="238" t="s">
        <v>142</v>
      </c>
      <c r="AU180" s="238" t="s">
        <v>81</v>
      </c>
      <c r="AV180" s="11" t="s">
        <v>79</v>
      </c>
      <c r="AW180" s="11" t="s">
        <v>34</v>
      </c>
      <c r="AX180" s="11" t="s">
        <v>71</v>
      </c>
      <c r="AY180" s="238" t="s">
        <v>132</v>
      </c>
    </row>
    <row r="181" spans="2:51" s="12" customFormat="1" ht="13.5">
      <c r="B181" s="239"/>
      <c r="C181" s="240"/>
      <c r="D181" s="230" t="s">
        <v>142</v>
      </c>
      <c r="E181" s="241" t="s">
        <v>20</v>
      </c>
      <c r="F181" s="242" t="s">
        <v>165</v>
      </c>
      <c r="G181" s="240"/>
      <c r="H181" s="243">
        <v>1.96</v>
      </c>
      <c r="I181" s="244"/>
      <c r="J181" s="240"/>
      <c r="K181" s="240"/>
      <c r="L181" s="245"/>
      <c r="M181" s="246"/>
      <c r="N181" s="247"/>
      <c r="O181" s="247"/>
      <c r="P181" s="247"/>
      <c r="Q181" s="247"/>
      <c r="R181" s="247"/>
      <c r="S181" s="247"/>
      <c r="T181" s="248"/>
      <c r="AT181" s="249" t="s">
        <v>142</v>
      </c>
      <c r="AU181" s="249" t="s">
        <v>81</v>
      </c>
      <c r="AV181" s="12" t="s">
        <v>81</v>
      </c>
      <c r="AW181" s="12" t="s">
        <v>34</v>
      </c>
      <c r="AX181" s="12" t="s">
        <v>71</v>
      </c>
      <c r="AY181" s="249" t="s">
        <v>132</v>
      </c>
    </row>
    <row r="182" spans="2:51" s="12" customFormat="1" ht="13.5">
      <c r="B182" s="239"/>
      <c r="C182" s="240"/>
      <c r="D182" s="230" t="s">
        <v>142</v>
      </c>
      <c r="E182" s="241" t="s">
        <v>20</v>
      </c>
      <c r="F182" s="242" t="s">
        <v>166</v>
      </c>
      <c r="G182" s="240"/>
      <c r="H182" s="243">
        <v>1.08</v>
      </c>
      <c r="I182" s="244"/>
      <c r="J182" s="240"/>
      <c r="K182" s="240"/>
      <c r="L182" s="245"/>
      <c r="M182" s="246"/>
      <c r="N182" s="247"/>
      <c r="O182" s="247"/>
      <c r="P182" s="247"/>
      <c r="Q182" s="247"/>
      <c r="R182" s="247"/>
      <c r="S182" s="247"/>
      <c r="T182" s="248"/>
      <c r="AT182" s="249" t="s">
        <v>142</v>
      </c>
      <c r="AU182" s="249" t="s">
        <v>81</v>
      </c>
      <c r="AV182" s="12" t="s">
        <v>81</v>
      </c>
      <c r="AW182" s="12" t="s">
        <v>34</v>
      </c>
      <c r="AX182" s="12" t="s">
        <v>71</v>
      </c>
      <c r="AY182" s="249" t="s">
        <v>132</v>
      </c>
    </row>
    <row r="183" spans="2:51" s="12" customFormat="1" ht="13.5">
      <c r="B183" s="239"/>
      <c r="C183" s="240"/>
      <c r="D183" s="230" t="s">
        <v>142</v>
      </c>
      <c r="E183" s="241" t="s">
        <v>20</v>
      </c>
      <c r="F183" s="242" t="s">
        <v>168</v>
      </c>
      <c r="G183" s="240"/>
      <c r="H183" s="243">
        <v>-0.15</v>
      </c>
      <c r="I183" s="244"/>
      <c r="J183" s="240"/>
      <c r="K183" s="240"/>
      <c r="L183" s="245"/>
      <c r="M183" s="246"/>
      <c r="N183" s="247"/>
      <c r="O183" s="247"/>
      <c r="P183" s="247"/>
      <c r="Q183" s="247"/>
      <c r="R183" s="247"/>
      <c r="S183" s="247"/>
      <c r="T183" s="248"/>
      <c r="AT183" s="249" t="s">
        <v>142</v>
      </c>
      <c r="AU183" s="249" t="s">
        <v>81</v>
      </c>
      <c r="AV183" s="12" t="s">
        <v>81</v>
      </c>
      <c r="AW183" s="12" t="s">
        <v>34</v>
      </c>
      <c r="AX183" s="12" t="s">
        <v>71</v>
      </c>
      <c r="AY183" s="249" t="s">
        <v>132</v>
      </c>
    </row>
    <row r="184" spans="2:51" s="12" customFormat="1" ht="13.5">
      <c r="B184" s="239"/>
      <c r="C184" s="240"/>
      <c r="D184" s="230" t="s">
        <v>142</v>
      </c>
      <c r="E184" s="241" t="s">
        <v>20</v>
      </c>
      <c r="F184" s="242" t="s">
        <v>169</v>
      </c>
      <c r="G184" s="240"/>
      <c r="H184" s="243">
        <v>2.7</v>
      </c>
      <c r="I184" s="244"/>
      <c r="J184" s="240"/>
      <c r="K184" s="240"/>
      <c r="L184" s="245"/>
      <c r="M184" s="246"/>
      <c r="N184" s="247"/>
      <c r="O184" s="247"/>
      <c r="P184" s="247"/>
      <c r="Q184" s="247"/>
      <c r="R184" s="247"/>
      <c r="S184" s="247"/>
      <c r="T184" s="248"/>
      <c r="AT184" s="249" t="s">
        <v>142</v>
      </c>
      <c r="AU184" s="249" t="s">
        <v>81</v>
      </c>
      <c r="AV184" s="12" t="s">
        <v>81</v>
      </c>
      <c r="AW184" s="12" t="s">
        <v>34</v>
      </c>
      <c r="AX184" s="12" t="s">
        <v>71</v>
      </c>
      <c r="AY184" s="249" t="s">
        <v>132</v>
      </c>
    </row>
    <row r="185" spans="2:51" s="12" customFormat="1" ht="13.5">
      <c r="B185" s="239"/>
      <c r="C185" s="240"/>
      <c r="D185" s="230" t="s">
        <v>142</v>
      </c>
      <c r="E185" s="241" t="s">
        <v>20</v>
      </c>
      <c r="F185" s="242" t="s">
        <v>170</v>
      </c>
      <c r="G185" s="240"/>
      <c r="H185" s="243">
        <v>1.49</v>
      </c>
      <c r="I185" s="244"/>
      <c r="J185" s="240"/>
      <c r="K185" s="240"/>
      <c r="L185" s="245"/>
      <c r="M185" s="246"/>
      <c r="N185" s="247"/>
      <c r="O185" s="247"/>
      <c r="P185" s="247"/>
      <c r="Q185" s="247"/>
      <c r="R185" s="247"/>
      <c r="S185" s="247"/>
      <c r="T185" s="248"/>
      <c r="AT185" s="249" t="s">
        <v>142</v>
      </c>
      <c r="AU185" s="249" t="s">
        <v>81</v>
      </c>
      <c r="AV185" s="12" t="s">
        <v>81</v>
      </c>
      <c r="AW185" s="12" t="s">
        <v>34</v>
      </c>
      <c r="AX185" s="12" t="s">
        <v>71</v>
      </c>
      <c r="AY185" s="249" t="s">
        <v>132</v>
      </c>
    </row>
    <row r="186" spans="2:51" s="12" customFormat="1" ht="13.5">
      <c r="B186" s="239"/>
      <c r="C186" s="240"/>
      <c r="D186" s="230" t="s">
        <v>142</v>
      </c>
      <c r="E186" s="241" t="s">
        <v>20</v>
      </c>
      <c r="F186" s="242" t="s">
        <v>171</v>
      </c>
      <c r="G186" s="240"/>
      <c r="H186" s="243">
        <v>0.35</v>
      </c>
      <c r="I186" s="244"/>
      <c r="J186" s="240"/>
      <c r="K186" s="240"/>
      <c r="L186" s="245"/>
      <c r="M186" s="246"/>
      <c r="N186" s="247"/>
      <c r="O186" s="247"/>
      <c r="P186" s="247"/>
      <c r="Q186" s="247"/>
      <c r="R186" s="247"/>
      <c r="S186" s="247"/>
      <c r="T186" s="248"/>
      <c r="AT186" s="249" t="s">
        <v>142</v>
      </c>
      <c r="AU186" s="249" t="s">
        <v>81</v>
      </c>
      <c r="AV186" s="12" t="s">
        <v>81</v>
      </c>
      <c r="AW186" s="12" t="s">
        <v>34</v>
      </c>
      <c r="AX186" s="12" t="s">
        <v>71</v>
      </c>
      <c r="AY186" s="249" t="s">
        <v>132</v>
      </c>
    </row>
    <row r="187" spans="2:51" s="12" customFormat="1" ht="13.5">
      <c r="B187" s="239"/>
      <c r="C187" s="240"/>
      <c r="D187" s="230" t="s">
        <v>142</v>
      </c>
      <c r="E187" s="241" t="s">
        <v>20</v>
      </c>
      <c r="F187" s="242" t="s">
        <v>172</v>
      </c>
      <c r="G187" s="240"/>
      <c r="H187" s="243">
        <v>-0.35</v>
      </c>
      <c r="I187" s="244"/>
      <c r="J187" s="240"/>
      <c r="K187" s="240"/>
      <c r="L187" s="245"/>
      <c r="M187" s="246"/>
      <c r="N187" s="247"/>
      <c r="O187" s="247"/>
      <c r="P187" s="247"/>
      <c r="Q187" s="247"/>
      <c r="R187" s="247"/>
      <c r="S187" s="247"/>
      <c r="T187" s="248"/>
      <c r="AT187" s="249" t="s">
        <v>142</v>
      </c>
      <c r="AU187" s="249" t="s">
        <v>81</v>
      </c>
      <c r="AV187" s="12" t="s">
        <v>81</v>
      </c>
      <c r="AW187" s="12" t="s">
        <v>34</v>
      </c>
      <c r="AX187" s="12" t="s">
        <v>71</v>
      </c>
      <c r="AY187" s="249" t="s">
        <v>132</v>
      </c>
    </row>
    <row r="188" spans="2:51" s="12" customFormat="1" ht="13.5">
      <c r="B188" s="239"/>
      <c r="C188" s="240"/>
      <c r="D188" s="230" t="s">
        <v>142</v>
      </c>
      <c r="E188" s="241" t="s">
        <v>20</v>
      </c>
      <c r="F188" s="242" t="s">
        <v>165</v>
      </c>
      <c r="G188" s="240"/>
      <c r="H188" s="243">
        <v>1.96</v>
      </c>
      <c r="I188" s="244"/>
      <c r="J188" s="240"/>
      <c r="K188" s="240"/>
      <c r="L188" s="245"/>
      <c r="M188" s="246"/>
      <c r="N188" s="247"/>
      <c r="O188" s="247"/>
      <c r="P188" s="247"/>
      <c r="Q188" s="247"/>
      <c r="R188" s="247"/>
      <c r="S188" s="247"/>
      <c r="T188" s="248"/>
      <c r="AT188" s="249" t="s">
        <v>142</v>
      </c>
      <c r="AU188" s="249" t="s">
        <v>81</v>
      </c>
      <c r="AV188" s="12" t="s">
        <v>81</v>
      </c>
      <c r="AW188" s="12" t="s">
        <v>34</v>
      </c>
      <c r="AX188" s="12" t="s">
        <v>71</v>
      </c>
      <c r="AY188" s="249" t="s">
        <v>132</v>
      </c>
    </row>
    <row r="189" spans="2:51" s="12" customFormat="1" ht="13.5">
      <c r="B189" s="239"/>
      <c r="C189" s="240"/>
      <c r="D189" s="230" t="s">
        <v>142</v>
      </c>
      <c r="E189" s="241" t="s">
        <v>20</v>
      </c>
      <c r="F189" s="242" t="s">
        <v>166</v>
      </c>
      <c r="G189" s="240"/>
      <c r="H189" s="243">
        <v>1.08</v>
      </c>
      <c r="I189" s="244"/>
      <c r="J189" s="240"/>
      <c r="K189" s="240"/>
      <c r="L189" s="245"/>
      <c r="M189" s="246"/>
      <c r="N189" s="247"/>
      <c r="O189" s="247"/>
      <c r="P189" s="247"/>
      <c r="Q189" s="247"/>
      <c r="R189" s="247"/>
      <c r="S189" s="247"/>
      <c r="T189" s="248"/>
      <c r="AT189" s="249" t="s">
        <v>142</v>
      </c>
      <c r="AU189" s="249" t="s">
        <v>81</v>
      </c>
      <c r="AV189" s="12" t="s">
        <v>81</v>
      </c>
      <c r="AW189" s="12" t="s">
        <v>34</v>
      </c>
      <c r="AX189" s="12" t="s">
        <v>71</v>
      </c>
      <c r="AY189" s="249" t="s">
        <v>132</v>
      </c>
    </row>
    <row r="190" spans="2:51" s="12" customFormat="1" ht="13.5">
      <c r="B190" s="239"/>
      <c r="C190" s="240"/>
      <c r="D190" s="230" t="s">
        <v>142</v>
      </c>
      <c r="E190" s="241" t="s">
        <v>20</v>
      </c>
      <c r="F190" s="242" t="s">
        <v>168</v>
      </c>
      <c r="G190" s="240"/>
      <c r="H190" s="243">
        <v>-0.15</v>
      </c>
      <c r="I190" s="244"/>
      <c r="J190" s="240"/>
      <c r="K190" s="240"/>
      <c r="L190" s="245"/>
      <c r="M190" s="246"/>
      <c r="N190" s="247"/>
      <c r="O190" s="247"/>
      <c r="P190" s="247"/>
      <c r="Q190" s="247"/>
      <c r="R190" s="247"/>
      <c r="S190" s="247"/>
      <c r="T190" s="248"/>
      <c r="AT190" s="249" t="s">
        <v>142</v>
      </c>
      <c r="AU190" s="249" t="s">
        <v>81</v>
      </c>
      <c r="AV190" s="12" t="s">
        <v>81</v>
      </c>
      <c r="AW190" s="12" t="s">
        <v>34</v>
      </c>
      <c r="AX190" s="12" t="s">
        <v>71</v>
      </c>
      <c r="AY190" s="249" t="s">
        <v>132</v>
      </c>
    </row>
    <row r="191" spans="2:51" s="12" customFormat="1" ht="13.5">
      <c r="B191" s="239"/>
      <c r="C191" s="240"/>
      <c r="D191" s="230" t="s">
        <v>142</v>
      </c>
      <c r="E191" s="241" t="s">
        <v>20</v>
      </c>
      <c r="F191" s="242" t="s">
        <v>169</v>
      </c>
      <c r="G191" s="240"/>
      <c r="H191" s="243">
        <v>2.7</v>
      </c>
      <c r="I191" s="244"/>
      <c r="J191" s="240"/>
      <c r="K191" s="240"/>
      <c r="L191" s="245"/>
      <c r="M191" s="246"/>
      <c r="N191" s="247"/>
      <c r="O191" s="247"/>
      <c r="P191" s="247"/>
      <c r="Q191" s="247"/>
      <c r="R191" s="247"/>
      <c r="S191" s="247"/>
      <c r="T191" s="248"/>
      <c r="AT191" s="249" t="s">
        <v>142</v>
      </c>
      <c r="AU191" s="249" t="s">
        <v>81</v>
      </c>
      <c r="AV191" s="12" t="s">
        <v>81</v>
      </c>
      <c r="AW191" s="12" t="s">
        <v>34</v>
      </c>
      <c r="AX191" s="12" t="s">
        <v>71</v>
      </c>
      <c r="AY191" s="249" t="s">
        <v>132</v>
      </c>
    </row>
    <row r="192" spans="2:51" s="12" customFormat="1" ht="13.5">
      <c r="B192" s="239"/>
      <c r="C192" s="240"/>
      <c r="D192" s="230" t="s">
        <v>142</v>
      </c>
      <c r="E192" s="241" t="s">
        <v>20</v>
      </c>
      <c r="F192" s="242" t="s">
        <v>170</v>
      </c>
      <c r="G192" s="240"/>
      <c r="H192" s="243">
        <v>1.49</v>
      </c>
      <c r="I192" s="244"/>
      <c r="J192" s="240"/>
      <c r="K192" s="240"/>
      <c r="L192" s="245"/>
      <c r="M192" s="246"/>
      <c r="N192" s="247"/>
      <c r="O192" s="247"/>
      <c r="P192" s="247"/>
      <c r="Q192" s="247"/>
      <c r="R192" s="247"/>
      <c r="S192" s="247"/>
      <c r="T192" s="248"/>
      <c r="AT192" s="249" t="s">
        <v>142</v>
      </c>
      <c r="AU192" s="249" t="s">
        <v>81</v>
      </c>
      <c r="AV192" s="12" t="s">
        <v>81</v>
      </c>
      <c r="AW192" s="12" t="s">
        <v>34</v>
      </c>
      <c r="AX192" s="12" t="s">
        <v>71</v>
      </c>
      <c r="AY192" s="249" t="s">
        <v>132</v>
      </c>
    </row>
    <row r="193" spans="2:51" s="12" customFormat="1" ht="13.5">
      <c r="B193" s="239"/>
      <c r="C193" s="240"/>
      <c r="D193" s="230" t="s">
        <v>142</v>
      </c>
      <c r="E193" s="241" t="s">
        <v>20</v>
      </c>
      <c r="F193" s="242" t="s">
        <v>171</v>
      </c>
      <c r="G193" s="240"/>
      <c r="H193" s="243">
        <v>0.35</v>
      </c>
      <c r="I193" s="244"/>
      <c r="J193" s="240"/>
      <c r="K193" s="240"/>
      <c r="L193" s="245"/>
      <c r="M193" s="246"/>
      <c r="N193" s="247"/>
      <c r="O193" s="247"/>
      <c r="P193" s="247"/>
      <c r="Q193" s="247"/>
      <c r="R193" s="247"/>
      <c r="S193" s="247"/>
      <c r="T193" s="248"/>
      <c r="AT193" s="249" t="s">
        <v>142</v>
      </c>
      <c r="AU193" s="249" t="s">
        <v>81</v>
      </c>
      <c r="AV193" s="12" t="s">
        <v>81</v>
      </c>
      <c r="AW193" s="12" t="s">
        <v>34</v>
      </c>
      <c r="AX193" s="12" t="s">
        <v>71</v>
      </c>
      <c r="AY193" s="249" t="s">
        <v>132</v>
      </c>
    </row>
    <row r="194" spans="2:51" s="12" customFormat="1" ht="13.5">
      <c r="B194" s="239"/>
      <c r="C194" s="240"/>
      <c r="D194" s="230" t="s">
        <v>142</v>
      </c>
      <c r="E194" s="241" t="s">
        <v>20</v>
      </c>
      <c r="F194" s="242" t="s">
        <v>172</v>
      </c>
      <c r="G194" s="240"/>
      <c r="H194" s="243">
        <v>-0.35</v>
      </c>
      <c r="I194" s="244"/>
      <c r="J194" s="240"/>
      <c r="K194" s="240"/>
      <c r="L194" s="245"/>
      <c r="M194" s="246"/>
      <c r="N194" s="247"/>
      <c r="O194" s="247"/>
      <c r="P194" s="247"/>
      <c r="Q194" s="247"/>
      <c r="R194" s="247"/>
      <c r="S194" s="247"/>
      <c r="T194" s="248"/>
      <c r="AT194" s="249" t="s">
        <v>142</v>
      </c>
      <c r="AU194" s="249" t="s">
        <v>81</v>
      </c>
      <c r="AV194" s="12" t="s">
        <v>81</v>
      </c>
      <c r="AW194" s="12" t="s">
        <v>34</v>
      </c>
      <c r="AX194" s="12" t="s">
        <v>71</v>
      </c>
      <c r="AY194" s="249" t="s">
        <v>132</v>
      </c>
    </row>
    <row r="195" spans="2:51" s="12" customFormat="1" ht="13.5">
      <c r="B195" s="239"/>
      <c r="C195" s="240"/>
      <c r="D195" s="230" t="s">
        <v>142</v>
      </c>
      <c r="E195" s="241" t="s">
        <v>20</v>
      </c>
      <c r="F195" s="242" t="s">
        <v>153</v>
      </c>
      <c r="G195" s="240"/>
      <c r="H195" s="243">
        <v>0.38</v>
      </c>
      <c r="I195" s="244"/>
      <c r="J195" s="240"/>
      <c r="K195" s="240"/>
      <c r="L195" s="245"/>
      <c r="M195" s="246"/>
      <c r="N195" s="247"/>
      <c r="O195" s="247"/>
      <c r="P195" s="247"/>
      <c r="Q195" s="247"/>
      <c r="R195" s="247"/>
      <c r="S195" s="247"/>
      <c r="T195" s="248"/>
      <c r="AT195" s="249" t="s">
        <v>142</v>
      </c>
      <c r="AU195" s="249" t="s">
        <v>81</v>
      </c>
      <c r="AV195" s="12" t="s">
        <v>81</v>
      </c>
      <c r="AW195" s="12" t="s">
        <v>34</v>
      </c>
      <c r="AX195" s="12" t="s">
        <v>71</v>
      </c>
      <c r="AY195" s="249" t="s">
        <v>132</v>
      </c>
    </row>
    <row r="196" spans="2:51" s="12" customFormat="1" ht="13.5">
      <c r="B196" s="239"/>
      <c r="C196" s="240"/>
      <c r="D196" s="230" t="s">
        <v>142</v>
      </c>
      <c r="E196" s="241" t="s">
        <v>20</v>
      </c>
      <c r="F196" s="242" t="s">
        <v>153</v>
      </c>
      <c r="G196" s="240"/>
      <c r="H196" s="243">
        <v>0.38</v>
      </c>
      <c r="I196" s="244"/>
      <c r="J196" s="240"/>
      <c r="K196" s="240"/>
      <c r="L196" s="245"/>
      <c r="M196" s="246"/>
      <c r="N196" s="247"/>
      <c r="O196" s="247"/>
      <c r="P196" s="247"/>
      <c r="Q196" s="247"/>
      <c r="R196" s="247"/>
      <c r="S196" s="247"/>
      <c r="T196" s="248"/>
      <c r="AT196" s="249" t="s">
        <v>142</v>
      </c>
      <c r="AU196" s="249" t="s">
        <v>81</v>
      </c>
      <c r="AV196" s="12" t="s">
        <v>81</v>
      </c>
      <c r="AW196" s="12" t="s">
        <v>34</v>
      </c>
      <c r="AX196" s="12" t="s">
        <v>71</v>
      </c>
      <c r="AY196" s="249" t="s">
        <v>132</v>
      </c>
    </row>
    <row r="197" spans="2:51" s="13" customFormat="1" ht="13.5">
      <c r="B197" s="250"/>
      <c r="C197" s="251"/>
      <c r="D197" s="230" t="s">
        <v>142</v>
      </c>
      <c r="E197" s="252" t="s">
        <v>20</v>
      </c>
      <c r="F197" s="253" t="s">
        <v>145</v>
      </c>
      <c r="G197" s="251"/>
      <c r="H197" s="254">
        <v>14.92</v>
      </c>
      <c r="I197" s="255"/>
      <c r="J197" s="251"/>
      <c r="K197" s="251"/>
      <c r="L197" s="256"/>
      <c r="M197" s="257"/>
      <c r="N197" s="258"/>
      <c r="O197" s="258"/>
      <c r="P197" s="258"/>
      <c r="Q197" s="258"/>
      <c r="R197" s="258"/>
      <c r="S197" s="258"/>
      <c r="T197" s="259"/>
      <c r="AT197" s="260" t="s">
        <v>142</v>
      </c>
      <c r="AU197" s="260" t="s">
        <v>81</v>
      </c>
      <c r="AV197" s="13" t="s">
        <v>140</v>
      </c>
      <c r="AW197" s="13" t="s">
        <v>34</v>
      </c>
      <c r="AX197" s="13" t="s">
        <v>79</v>
      </c>
      <c r="AY197" s="260" t="s">
        <v>132</v>
      </c>
    </row>
    <row r="198" spans="2:65" s="1" customFormat="1" ht="25.5" customHeight="1">
      <c r="B198" s="46"/>
      <c r="C198" s="217" t="s">
        <v>180</v>
      </c>
      <c r="D198" s="217" t="s">
        <v>135</v>
      </c>
      <c r="E198" s="218" t="s">
        <v>181</v>
      </c>
      <c r="F198" s="219" t="s">
        <v>182</v>
      </c>
      <c r="G198" s="220" t="s">
        <v>138</v>
      </c>
      <c r="H198" s="221">
        <v>27.72</v>
      </c>
      <c r="I198" s="222"/>
      <c r="J198" s="221">
        <f>ROUND(I198*H198,2)</f>
        <v>0</v>
      </c>
      <c r="K198" s="219" t="s">
        <v>139</v>
      </c>
      <c r="L198" s="72"/>
      <c r="M198" s="223" t="s">
        <v>20</v>
      </c>
      <c r="N198" s="224" t="s">
        <v>42</v>
      </c>
      <c r="O198" s="47"/>
      <c r="P198" s="225">
        <f>O198*H198</f>
        <v>0</v>
      </c>
      <c r="Q198" s="225">
        <v>0.0154</v>
      </c>
      <c r="R198" s="225">
        <f>Q198*H198</f>
        <v>0.426888</v>
      </c>
      <c r="S198" s="225">
        <v>0</v>
      </c>
      <c r="T198" s="226">
        <f>S198*H198</f>
        <v>0</v>
      </c>
      <c r="AR198" s="24" t="s">
        <v>140</v>
      </c>
      <c r="AT198" s="24" t="s">
        <v>135</v>
      </c>
      <c r="AU198" s="24" t="s">
        <v>81</v>
      </c>
      <c r="AY198" s="24" t="s">
        <v>132</v>
      </c>
      <c r="BE198" s="227">
        <f>IF(N198="základní",J198,0)</f>
        <v>0</v>
      </c>
      <c r="BF198" s="227">
        <f>IF(N198="snížená",J198,0)</f>
        <v>0</v>
      </c>
      <c r="BG198" s="227">
        <f>IF(N198="zákl. přenesená",J198,0)</f>
        <v>0</v>
      </c>
      <c r="BH198" s="227">
        <f>IF(N198="sníž. přenesená",J198,0)</f>
        <v>0</v>
      </c>
      <c r="BI198" s="227">
        <f>IF(N198="nulová",J198,0)</f>
        <v>0</v>
      </c>
      <c r="BJ198" s="24" t="s">
        <v>79</v>
      </c>
      <c r="BK198" s="227">
        <f>ROUND(I198*H198,2)</f>
        <v>0</v>
      </c>
      <c r="BL198" s="24" t="s">
        <v>140</v>
      </c>
      <c r="BM198" s="24" t="s">
        <v>183</v>
      </c>
    </row>
    <row r="199" spans="2:51" s="11" customFormat="1" ht="13.5">
      <c r="B199" s="228"/>
      <c r="C199" s="229"/>
      <c r="D199" s="230" t="s">
        <v>142</v>
      </c>
      <c r="E199" s="231" t="s">
        <v>20</v>
      </c>
      <c r="F199" s="232" t="s">
        <v>143</v>
      </c>
      <c r="G199" s="229"/>
      <c r="H199" s="231" t="s">
        <v>20</v>
      </c>
      <c r="I199" s="233"/>
      <c r="J199" s="229"/>
      <c r="K199" s="229"/>
      <c r="L199" s="234"/>
      <c r="M199" s="235"/>
      <c r="N199" s="236"/>
      <c r="O199" s="236"/>
      <c r="P199" s="236"/>
      <c r="Q199" s="236"/>
      <c r="R199" s="236"/>
      <c r="S199" s="236"/>
      <c r="T199" s="237"/>
      <c r="AT199" s="238" t="s">
        <v>142</v>
      </c>
      <c r="AU199" s="238" t="s">
        <v>81</v>
      </c>
      <c r="AV199" s="11" t="s">
        <v>79</v>
      </c>
      <c r="AW199" s="11" t="s">
        <v>34</v>
      </c>
      <c r="AX199" s="11" t="s">
        <v>71</v>
      </c>
      <c r="AY199" s="238" t="s">
        <v>132</v>
      </c>
    </row>
    <row r="200" spans="2:51" s="12" customFormat="1" ht="13.5">
      <c r="B200" s="239"/>
      <c r="C200" s="240"/>
      <c r="D200" s="230" t="s">
        <v>142</v>
      </c>
      <c r="E200" s="241" t="s">
        <v>20</v>
      </c>
      <c r="F200" s="242" t="s">
        <v>184</v>
      </c>
      <c r="G200" s="240"/>
      <c r="H200" s="243">
        <v>6.86</v>
      </c>
      <c r="I200" s="244"/>
      <c r="J200" s="240"/>
      <c r="K200" s="240"/>
      <c r="L200" s="245"/>
      <c r="M200" s="246"/>
      <c r="N200" s="247"/>
      <c r="O200" s="247"/>
      <c r="P200" s="247"/>
      <c r="Q200" s="247"/>
      <c r="R200" s="247"/>
      <c r="S200" s="247"/>
      <c r="T200" s="248"/>
      <c r="AT200" s="249" t="s">
        <v>142</v>
      </c>
      <c r="AU200" s="249" t="s">
        <v>81</v>
      </c>
      <c r="AV200" s="12" t="s">
        <v>81</v>
      </c>
      <c r="AW200" s="12" t="s">
        <v>34</v>
      </c>
      <c r="AX200" s="12" t="s">
        <v>71</v>
      </c>
      <c r="AY200" s="249" t="s">
        <v>132</v>
      </c>
    </row>
    <row r="201" spans="2:51" s="12" customFormat="1" ht="13.5">
      <c r="B201" s="239"/>
      <c r="C201" s="240"/>
      <c r="D201" s="230" t="s">
        <v>142</v>
      </c>
      <c r="E201" s="241" t="s">
        <v>20</v>
      </c>
      <c r="F201" s="242" t="s">
        <v>185</v>
      </c>
      <c r="G201" s="240"/>
      <c r="H201" s="243">
        <v>-1.05</v>
      </c>
      <c r="I201" s="244"/>
      <c r="J201" s="240"/>
      <c r="K201" s="240"/>
      <c r="L201" s="245"/>
      <c r="M201" s="246"/>
      <c r="N201" s="247"/>
      <c r="O201" s="247"/>
      <c r="P201" s="247"/>
      <c r="Q201" s="247"/>
      <c r="R201" s="247"/>
      <c r="S201" s="247"/>
      <c r="T201" s="248"/>
      <c r="AT201" s="249" t="s">
        <v>142</v>
      </c>
      <c r="AU201" s="249" t="s">
        <v>81</v>
      </c>
      <c r="AV201" s="12" t="s">
        <v>81</v>
      </c>
      <c r="AW201" s="12" t="s">
        <v>34</v>
      </c>
      <c r="AX201" s="12" t="s">
        <v>71</v>
      </c>
      <c r="AY201" s="249" t="s">
        <v>132</v>
      </c>
    </row>
    <row r="202" spans="2:51" s="12" customFormat="1" ht="13.5">
      <c r="B202" s="239"/>
      <c r="C202" s="240"/>
      <c r="D202" s="230" t="s">
        <v>142</v>
      </c>
      <c r="E202" s="241" t="s">
        <v>20</v>
      </c>
      <c r="F202" s="242" t="s">
        <v>186</v>
      </c>
      <c r="G202" s="240"/>
      <c r="H202" s="243">
        <v>9.45</v>
      </c>
      <c r="I202" s="244"/>
      <c r="J202" s="240"/>
      <c r="K202" s="240"/>
      <c r="L202" s="245"/>
      <c r="M202" s="246"/>
      <c r="N202" s="247"/>
      <c r="O202" s="247"/>
      <c r="P202" s="247"/>
      <c r="Q202" s="247"/>
      <c r="R202" s="247"/>
      <c r="S202" s="247"/>
      <c r="T202" s="248"/>
      <c r="AT202" s="249" t="s">
        <v>142</v>
      </c>
      <c r="AU202" s="249" t="s">
        <v>81</v>
      </c>
      <c r="AV202" s="12" t="s">
        <v>81</v>
      </c>
      <c r="AW202" s="12" t="s">
        <v>34</v>
      </c>
      <c r="AX202" s="12" t="s">
        <v>71</v>
      </c>
      <c r="AY202" s="249" t="s">
        <v>132</v>
      </c>
    </row>
    <row r="203" spans="2:51" s="12" customFormat="1" ht="13.5">
      <c r="B203" s="239"/>
      <c r="C203" s="240"/>
      <c r="D203" s="230" t="s">
        <v>142</v>
      </c>
      <c r="E203" s="241" t="s">
        <v>20</v>
      </c>
      <c r="F203" s="242" t="s">
        <v>187</v>
      </c>
      <c r="G203" s="240"/>
      <c r="H203" s="243">
        <v>1.05</v>
      </c>
      <c r="I203" s="244"/>
      <c r="J203" s="240"/>
      <c r="K203" s="240"/>
      <c r="L203" s="245"/>
      <c r="M203" s="246"/>
      <c r="N203" s="247"/>
      <c r="O203" s="247"/>
      <c r="P203" s="247"/>
      <c r="Q203" s="247"/>
      <c r="R203" s="247"/>
      <c r="S203" s="247"/>
      <c r="T203" s="248"/>
      <c r="AT203" s="249" t="s">
        <v>142</v>
      </c>
      <c r="AU203" s="249" t="s">
        <v>81</v>
      </c>
      <c r="AV203" s="12" t="s">
        <v>81</v>
      </c>
      <c r="AW203" s="12" t="s">
        <v>34</v>
      </c>
      <c r="AX203" s="12" t="s">
        <v>71</v>
      </c>
      <c r="AY203" s="249" t="s">
        <v>132</v>
      </c>
    </row>
    <row r="204" spans="2:51" s="12" customFormat="1" ht="13.5">
      <c r="B204" s="239"/>
      <c r="C204" s="240"/>
      <c r="D204" s="230" t="s">
        <v>142</v>
      </c>
      <c r="E204" s="241" t="s">
        <v>20</v>
      </c>
      <c r="F204" s="242" t="s">
        <v>188</v>
      </c>
      <c r="G204" s="240"/>
      <c r="H204" s="243">
        <v>-2.45</v>
      </c>
      <c r="I204" s="244"/>
      <c r="J204" s="240"/>
      <c r="K204" s="240"/>
      <c r="L204" s="245"/>
      <c r="M204" s="246"/>
      <c r="N204" s="247"/>
      <c r="O204" s="247"/>
      <c r="P204" s="247"/>
      <c r="Q204" s="247"/>
      <c r="R204" s="247"/>
      <c r="S204" s="247"/>
      <c r="T204" s="248"/>
      <c r="AT204" s="249" t="s">
        <v>142</v>
      </c>
      <c r="AU204" s="249" t="s">
        <v>81</v>
      </c>
      <c r="AV204" s="12" t="s">
        <v>81</v>
      </c>
      <c r="AW204" s="12" t="s">
        <v>34</v>
      </c>
      <c r="AX204" s="12" t="s">
        <v>71</v>
      </c>
      <c r="AY204" s="249" t="s">
        <v>132</v>
      </c>
    </row>
    <row r="205" spans="2:51" s="12" customFormat="1" ht="13.5">
      <c r="B205" s="239"/>
      <c r="C205" s="240"/>
      <c r="D205" s="230" t="s">
        <v>142</v>
      </c>
      <c r="E205" s="241" t="s">
        <v>20</v>
      </c>
      <c r="F205" s="242" t="s">
        <v>184</v>
      </c>
      <c r="G205" s="240"/>
      <c r="H205" s="243">
        <v>6.86</v>
      </c>
      <c r="I205" s="244"/>
      <c r="J205" s="240"/>
      <c r="K205" s="240"/>
      <c r="L205" s="245"/>
      <c r="M205" s="246"/>
      <c r="N205" s="247"/>
      <c r="O205" s="247"/>
      <c r="P205" s="247"/>
      <c r="Q205" s="247"/>
      <c r="R205" s="247"/>
      <c r="S205" s="247"/>
      <c r="T205" s="248"/>
      <c r="AT205" s="249" t="s">
        <v>142</v>
      </c>
      <c r="AU205" s="249" t="s">
        <v>81</v>
      </c>
      <c r="AV205" s="12" t="s">
        <v>81</v>
      </c>
      <c r="AW205" s="12" t="s">
        <v>34</v>
      </c>
      <c r="AX205" s="12" t="s">
        <v>71</v>
      </c>
      <c r="AY205" s="249" t="s">
        <v>132</v>
      </c>
    </row>
    <row r="206" spans="2:51" s="12" customFormat="1" ht="13.5">
      <c r="B206" s="239"/>
      <c r="C206" s="240"/>
      <c r="D206" s="230" t="s">
        <v>142</v>
      </c>
      <c r="E206" s="241" t="s">
        <v>20</v>
      </c>
      <c r="F206" s="242" t="s">
        <v>185</v>
      </c>
      <c r="G206" s="240"/>
      <c r="H206" s="243">
        <v>-1.05</v>
      </c>
      <c r="I206" s="244"/>
      <c r="J206" s="240"/>
      <c r="K206" s="240"/>
      <c r="L206" s="245"/>
      <c r="M206" s="246"/>
      <c r="N206" s="247"/>
      <c r="O206" s="247"/>
      <c r="P206" s="247"/>
      <c r="Q206" s="247"/>
      <c r="R206" s="247"/>
      <c r="S206" s="247"/>
      <c r="T206" s="248"/>
      <c r="AT206" s="249" t="s">
        <v>142</v>
      </c>
      <c r="AU206" s="249" t="s">
        <v>81</v>
      </c>
      <c r="AV206" s="12" t="s">
        <v>81</v>
      </c>
      <c r="AW206" s="12" t="s">
        <v>34</v>
      </c>
      <c r="AX206" s="12" t="s">
        <v>71</v>
      </c>
      <c r="AY206" s="249" t="s">
        <v>132</v>
      </c>
    </row>
    <row r="207" spans="2:51" s="12" customFormat="1" ht="13.5">
      <c r="B207" s="239"/>
      <c r="C207" s="240"/>
      <c r="D207" s="230" t="s">
        <v>142</v>
      </c>
      <c r="E207" s="241" t="s">
        <v>20</v>
      </c>
      <c r="F207" s="242" t="s">
        <v>186</v>
      </c>
      <c r="G207" s="240"/>
      <c r="H207" s="243">
        <v>9.45</v>
      </c>
      <c r="I207" s="244"/>
      <c r="J207" s="240"/>
      <c r="K207" s="240"/>
      <c r="L207" s="245"/>
      <c r="M207" s="246"/>
      <c r="N207" s="247"/>
      <c r="O207" s="247"/>
      <c r="P207" s="247"/>
      <c r="Q207" s="247"/>
      <c r="R207" s="247"/>
      <c r="S207" s="247"/>
      <c r="T207" s="248"/>
      <c r="AT207" s="249" t="s">
        <v>142</v>
      </c>
      <c r="AU207" s="249" t="s">
        <v>81</v>
      </c>
      <c r="AV207" s="12" t="s">
        <v>81</v>
      </c>
      <c r="AW207" s="12" t="s">
        <v>34</v>
      </c>
      <c r="AX207" s="12" t="s">
        <v>71</v>
      </c>
      <c r="AY207" s="249" t="s">
        <v>132</v>
      </c>
    </row>
    <row r="208" spans="2:51" s="12" customFormat="1" ht="13.5">
      <c r="B208" s="239"/>
      <c r="C208" s="240"/>
      <c r="D208" s="230" t="s">
        <v>142</v>
      </c>
      <c r="E208" s="241" t="s">
        <v>20</v>
      </c>
      <c r="F208" s="242" t="s">
        <v>187</v>
      </c>
      <c r="G208" s="240"/>
      <c r="H208" s="243">
        <v>1.05</v>
      </c>
      <c r="I208" s="244"/>
      <c r="J208" s="240"/>
      <c r="K208" s="240"/>
      <c r="L208" s="245"/>
      <c r="M208" s="246"/>
      <c r="N208" s="247"/>
      <c r="O208" s="247"/>
      <c r="P208" s="247"/>
      <c r="Q208" s="247"/>
      <c r="R208" s="247"/>
      <c r="S208" s="247"/>
      <c r="T208" s="248"/>
      <c r="AT208" s="249" t="s">
        <v>142</v>
      </c>
      <c r="AU208" s="249" t="s">
        <v>81</v>
      </c>
      <c r="AV208" s="12" t="s">
        <v>81</v>
      </c>
      <c r="AW208" s="12" t="s">
        <v>34</v>
      </c>
      <c r="AX208" s="12" t="s">
        <v>71</v>
      </c>
      <c r="AY208" s="249" t="s">
        <v>132</v>
      </c>
    </row>
    <row r="209" spans="2:51" s="12" customFormat="1" ht="13.5">
      <c r="B209" s="239"/>
      <c r="C209" s="240"/>
      <c r="D209" s="230" t="s">
        <v>142</v>
      </c>
      <c r="E209" s="241" t="s">
        <v>20</v>
      </c>
      <c r="F209" s="242" t="s">
        <v>188</v>
      </c>
      <c r="G209" s="240"/>
      <c r="H209" s="243">
        <v>-2.45</v>
      </c>
      <c r="I209" s="244"/>
      <c r="J209" s="240"/>
      <c r="K209" s="240"/>
      <c r="L209" s="245"/>
      <c r="M209" s="246"/>
      <c r="N209" s="247"/>
      <c r="O209" s="247"/>
      <c r="P209" s="247"/>
      <c r="Q209" s="247"/>
      <c r="R209" s="247"/>
      <c r="S209" s="247"/>
      <c r="T209" s="248"/>
      <c r="AT209" s="249" t="s">
        <v>142</v>
      </c>
      <c r="AU209" s="249" t="s">
        <v>81</v>
      </c>
      <c r="AV209" s="12" t="s">
        <v>81</v>
      </c>
      <c r="AW209" s="12" t="s">
        <v>34</v>
      </c>
      <c r="AX209" s="12" t="s">
        <v>71</v>
      </c>
      <c r="AY209" s="249" t="s">
        <v>132</v>
      </c>
    </row>
    <row r="210" spans="2:51" s="13" customFormat="1" ht="13.5">
      <c r="B210" s="250"/>
      <c r="C210" s="251"/>
      <c r="D210" s="230" t="s">
        <v>142</v>
      </c>
      <c r="E210" s="252" t="s">
        <v>20</v>
      </c>
      <c r="F210" s="253" t="s">
        <v>145</v>
      </c>
      <c r="G210" s="251"/>
      <c r="H210" s="254">
        <v>27.72</v>
      </c>
      <c r="I210" s="255"/>
      <c r="J210" s="251"/>
      <c r="K210" s="251"/>
      <c r="L210" s="256"/>
      <c r="M210" s="257"/>
      <c r="N210" s="258"/>
      <c r="O210" s="258"/>
      <c r="P210" s="258"/>
      <c r="Q210" s="258"/>
      <c r="R210" s="258"/>
      <c r="S210" s="258"/>
      <c r="T210" s="259"/>
      <c r="AT210" s="260" t="s">
        <v>142</v>
      </c>
      <c r="AU210" s="260" t="s">
        <v>81</v>
      </c>
      <c r="AV210" s="13" t="s">
        <v>140</v>
      </c>
      <c r="AW210" s="13" t="s">
        <v>34</v>
      </c>
      <c r="AX210" s="13" t="s">
        <v>79</v>
      </c>
      <c r="AY210" s="260" t="s">
        <v>132</v>
      </c>
    </row>
    <row r="211" spans="2:65" s="1" customFormat="1" ht="16.5" customHeight="1">
      <c r="B211" s="46"/>
      <c r="C211" s="217" t="s">
        <v>189</v>
      </c>
      <c r="D211" s="217" t="s">
        <v>135</v>
      </c>
      <c r="E211" s="218" t="s">
        <v>190</v>
      </c>
      <c r="F211" s="219" t="s">
        <v>191</v>
      </c>
      <c r="G211" s="220" t="s">
        <v>138</v>
      </c>
      <c r="H211" s="221">
        <v>5.58</v>
      </c>
      <c r="I211" s="222"/>
      <c r="J211" s="221">
        <f>ROUND(I211*H211,2)</f>
        <v>0</v>
      </c>
      <c r="K211" s="219" t="s">
        <v>139</v>
      </c>
      <c r="L211" s="72"/>
      <c r="M211" s="223" t="s">
        <v>20</v>
      </c>
      <c r="N211" s="224" t="s">
        <v>42</v>
      </c>
      <c r="O211" s="47"/>
      <c r="P211" s="225">
        <f>O211*H211</f>
        <v>0</v>
      </c>
      <c r="Q211" s="225">
        <v>0.08936</v>
      </c>
      <c r="R211" s="225">
        <f>Q211*H211</f>
        <v>0.4986288</v>
      </c>
      <c r="S211" s="225">
        <v>0</v>
      </c>
      <c r="T211" s="226">
        <f>S211*H211</f>
        <v>0</v>
      </c>
      <c r="AR211" s="24" t="s">
        <v>140</v>
      </c>
      <c r="AT211" s="24" t="s">
        <v>135</v>
      </c>
      <c r="AU211" s="24" t="s">
        <v>81</v>
      </c>
      <c r="AY211" s="24" t="s">
        <v>132</v>
      </c>
      <c r="BE211" s="227">
        <f>IF(N211="základní",J211,0)</f>
        <v>0</v>
      </c>
      <c r="BF211" s="227">
        <f>IF(N211="snížená",J211,0)</f>
        <v>0</v>
      </c>
      <c r="BG211" s="227">
        <f>IF(N211="zákl. přenesená",J211,0)</f>
        <v>0</v>
      </c>
      <c r="BH211" s="227">
        <f>IF(N211="sníž. přenesená",J211,0)</f>
        <v>0</v>
      </c>
      <c r="BI211" s="227">
        <f>IF(N211="nulová",J211,0)</f>
        <v>0</v>
      </c>
      <c r="BJ211" s="24" t="s">
        <v>79</v>
      </c>
      <c r="BK211" s="227">
        <f>ROUND(I211*H211,2)</f>
        <v>0</v>
      </c>
      <c r="BL211" s="24" t="s">
        <v>140</v>
      </c>
      <c r="BM211" s="24" t="s">
        <v>192</v>
      </c>
    </row>
    <row r="212" spans="2:51" s="11" customFormat="1" ht="13.5">
      <c r="B212" s="228"/>
      <c r="C212" s="229"/>
      <c r="D212" s="230" t="s">
        <v>142</v>
      </c>
      <c r="E212" s="231" t="s">
        <v>20</v>
      </c>
      <c r="F212" s="232" t="s">
        <v>143</v>
      </c>
      <c r="G212" s="229"/>
      <c r="H212" s="231" t="s">
        <v>20</v>
      </c>
      <c r="I212" s="233"/>
      <c r="J212" s="229"/>
      <c r="K212" s="229"/>
      <c r="L212" s="234"/>
      <c r="M212" s="235"/>
      <c r="N212" s="236"/>
      <c r="O212" s="236"/>
      <c r="P212" s="236"/>
      <c r="Q212" s="236"/>
      <c r="R212" s="236"/>
      <c r="S212" s="236"/>
      <c r="T212" s="237"/>
      <c r="AT212" s="238" t="s">
        <v>142</v>
      </c>
      <c r="AU212" s="238" t="s">
        <v>81</v>
      </c>
      <c r="AV212" s="11" t="s">
        <v>79</v>
      </c>
      <c r="AW212" s="11" t="s">
        <v>34</v>
      </c>
      <c r="AX212" s="11" t="s">
        <v>71</v>
      </c>
      <c r="AY212" s="238" t="s">
        <v>132</v>
      </c>
    </row>
    <row r="213" spans="2:51" s="12" customFormat="1" ht="13.5">
      <c r="B213" s="239"/>
      <c r="C213" s="240"/>
      <c r="D213" s="230" t="s">
        <v>142</v>
      </c>
      <c r="E213" s="241" t="s">
        <v>20</v>
      </c>
      <c r="F213" s="242" t="s">
        <v>151</v>
      </c>
      <c r="G213" s="240"/>
      <c r="H213" s="243">
        <v>0.91</v>
      </c>
      <c r="I213" s="244"/>
      <c r="J213" s="240"/>
      <c r="K213" s="240"/>
      <c r="L213" s="245"/>
      <c r="M213" s="246"/>
      <c r="N213" s="247"/>
      <c r="O213" s="247"/>
      <c r="P213" s="247"/>
      <c r="Q213" s="247"/>
      <c r="R213" s="247"/>
      <c r="S213" s="247"/>
      <c r="T213" s="248"/>
      <c r="AT213" s="249" t="s">
        <v>142</v>
      </c>
      <c r="AU213" s="249" t="s">
        <v>81</v>
      </c>
      <c r="AV213" s="12" t="s">
        <v>81</v>
      </c>
      <c r="AW213" s="12" t="s">
        <v>34</v>
      </c>
      <c r="AX213" s="12" t="s">
        <v>71</v>
      </c>
      <c r="AY213" s="249" t="s">
        <v>132</v>
      </c>
    </row>
    <row r="214" spans="2:51" s="12" customFormat="1" ht="13.5">
      <c r="B214" s="239"/>
      <c r="C214" s="240"/>
      <c r="D214" s="230" t="s">
        <v>142</v>
      </c>
      <c r="E214" s="241" t="s">
        <v>20</v>
      </c>
      <c r="F214" s="242" t="s">
        <v>193</v>
      </c>
      <c r="G214" s="240"/>
      <c r="H214" s="243">
        <v>1.88</v>
      </c>
      <c r="I214" s="244"/>
      <c r="J214" s="240"/>
      <c r="K214" s="240"/>
      <c r="L214" s="245"/>
      <c r="M214" s="246"/>
      <c r="N214" s="247"/>
      <c r="O214" s="247"/>
      <c r="P214" s="247"/>
      <c r="Q214" s="247"/>
      <c r="R214" s="247"/>
      <c r="S214" s="247"/>
      <c r="T214" s="248"/>
      <c r="AT214" s="249" t="s">
        <v>142</v>
      </c>
      <c r="AU214" s="249" t="s">
        <v>81</v>
      </c>
      <c r="AV214" s="12" t="s">
        <v>81</v>
      </c>
      <c r="AW214" s="12" t="s">
        <v>34</v>
      </c>
      <c r="AX214" s="12" t="s">
        <v>71</v>
      </c>
      <c r="AY214" s="249" t="s">
        <v>132</v>
      </c>
    </row>
    <row r="215" spans="2:51" s="12" customFormat="1" ht="13.5">
      <c r="B215" s="239"/>
      <c r="C215" s="240"/>
      <c r="D215" s="230" t="s">
        <v>142</v>
      </c>
      <c r="E215" s="241" t="s">
        <v>20</v>
      </c>
      <c r="F215" s="242" t="s">
        <v>151</v>
      </c>
      <c r="G215" s="240"/>
      <c r="H215" s="243">
        <v>0.91</v>
      </c>
      <c r="I215" s="244"/>
      <c r="J215" s="240"/>
      <c r="K215" s="240"/>
      <c r="L215" s="245"/>
      <c r="M215" s="246"/>
      <c r="N215" s="247"/>
      <c r="O215" s="247"/>
      <c r="P215" s="247"/>
      <c r="Q215" s="247"/>
      <c r="R215" s="247"/>
      <c r="S215" s="247"/>
      <c r="T215" s="248"/>
      <c r="AT215" s="249" t="s">
        <v>142</v>
      </c>
      <c r="AU215" s="249" t="s">
        <v>81</v>
      </c>
      <c r="AV215" s="12" t="s">
        <v>81</v>
      </c>
      <c r="AW215" s="12" t="s">
        <v>34</v>
      </c>
      <c r="AX215" s="12" t="s">
        <v>71</v>
      </c>
      <c r="AY215" s="249" t="s">
        <v>132</v>
      </c>
    </row>
    <row r="216" spans="2:51" s="12" customFormat="1" ht="13.5">
      <c r="B216" s="239"/>
      <c r="C216" s="240"/>
      <c r="D216" s="230" t="s">
        <v>142</v>
      </c>
      <c r="E216" s="241" t="s">
        <v>20</v>
      </c>
      <c r="F216" s="242" t="s">
        <v>193</v>
      </c>
      <c r="G216" s="240"/>
      <c r="H216" s="243">
        <v>1.88</v>
      </c>
      <c r="I216" s="244"/>
      <c r="J216" s="240"/>
      <c r="K216" s="240"/>
      <c r="L216" s="245"/>
      <c r="M216" s="246"/>
      <c r="N216" s="247"/>
      <c r="O216" s="247"/>
      <c r="P216" s="247"/>
      <c r="Q216" s="247"/>
      <c r="R216" s="247"/>
      <c r="S216" s="247"/>
      <c r="T216" s="248"/>
      <c r="AT216" s="249" t="s">
        <v>142</v>
      </c>
      <c r="AU216" s="249" t="s">
        <v>81</v>
      </c>
      <c r="AV216" s="12" t="s">
        <v>81</v>
      </c>
      <c r="AW216" s="12" t="s">
        <v>34</v>
      </c>
      <c r="AX216" s="12" t="s">
        <v>71</v>
      </c>
      <c r="AY216" s="249" t="s">
        <v>132</v>
      </c>
    </row>
    <row r="217" spans="2:51" s="13" customFormat="1" ht="13.5">
      <c r="B217" s="250"/>
      <c r="C217" s="251"/>
      <c r="D217" s="230" t="s">
        <v>142</v>
      </c>
      <c r="E217" s="252" t="s">
        <v>20</v>
      </c>
      <c r="F217" s="253" t="s">
        <v>145</v>
      </c>
      <c r="G217" s="251"/>
      <c r="H217" s="254">
        <v>5.58</v>
      </c>
      <c r="I217" s="255"/>
      <c r="J217" s="251"/>
      <c r="K217" s="251"/>
      <c r="L217" s="256"/>
      <c r="M217" s="257"/>
      <c r="N217" s="258"/>
      <c r="O217" s="258"/>
      <c r="P217" s="258"/>
      <c r="Q217" s="258"/>
      <c r="R217" s="258"/>
      <c r="S217" s="258"/>
      <c r="T217" s="259"/>
      <c r="AT217" s="260" t="s">
        <v>142</v>
      </c>
      <c r="AU217" s="260" t="s">
        <v>81</v>
      </c>
      <c r="AV217" s="13" t="s">
        <v>140</v>
      </c>
      <c r="AW217" s="13" t="s">
        <v>34</v>
      </c>
      <c r="AX217" s="13" t="s">
        <v>79</v>
      </c>
      <c r="AY217" s="260" t="s">
        <v>132</v>
      </c>
    </row>
    <row r="218" spans="2:65" s="1" customFormat="1" ht="25.5" customHeight="1">
      <c r="B218" s="46"/>
      <c r="C218" s="217" t="s">
        <v>194</v>
      </c>
      <c r="D218" s="217" t="s">
        <v>135</v>
      </c>
      <c r="E218" s="218" t="s">
        <v>195</v>
      </c>
      <c r="F218" s="219" t="s">
        <v>196</v>
      </c>
      <c r="G218" s="220" t="s">
        <v>138</v>
      </c>
      <c r="H218" s="221">
        <v>5.58</v>
      </c>
      <c r="I218" s="222"/>
      <c r="J218" s="221">
        <f>ROUND(I218*H218,2)</f>
        <v>0</v>
      </c>
      <c r="K218" s="219" t="s">
        <v>139</v>
      </c>
      <c r="L218" s="72"/>
      <c r="M218" s="223" t="s">
        <v>20</v>
      </c>
      <c r="N218" s="224" t="s">
        <v>42</v>
      </c>
      <c r="O218" s="47"/>
      <c r="P218" s="225">
        <f>O218*H218</f>
        <v>0</v>
      </c>
      <c r="Q218" s="225">
        <v>0.0041</v>
      </c>
      <c r="R218" s="225">
        <f>Q218*H218</f>
        <v>0.022878000000000003</v>
      </c>
      <c r="S218" s="225">
        <v>0</v>
      </c>
      <c r="T218" s="226">
        <f>S218*H218</f>
        <v>0</v>
      </c>
      <c r="AR218" s="24" t="s">
        <v>140</v>
      </c>
      <c r="AT218" s="24" t="s">
        <v>135</v>
      </c>
      <c r="AU218" s="24" t="s">
        <v>81</v>
      </c>
      <c r="AY218" s="24" t="s">
        <v>132</v>
      </c>
      <c r="BE218" s="227">
        <f>IF(N218="základní",J218,0)</f>
        <v>0</v>
      </c>
      <c r="BF218" s="227">
        <f>IF(N218="snížená",J218,0)</f>
        <v>0</v>
      </c>
      <c r="BG218" s="227">
        <f>IF(N218="zákl. přenesená",J218,0)</f>
        <v>0</v>
      </c>
      <c r="BH218" s="227">
        <f>IF(N218="sníž. přenesená",J218,0)</f>
        <v>0</v>
      </c>
      <c r="BI218" s="227">
        <f>IF(N218="nulová",J218,0)</f>
        <v>0</v>
      </c>
      <c r="BJ218" s="24" t="s">
        <v>79</v>
      </c>
      <c r="BK218" s="227">
        <f>ROUND(I218*H218,2)</f>
        <v>0</v>
      </c>
      <c r="BL218" s="24" t="s">
        <v>140</v>
      </c>
      <c r="BM218" s="24" t="s">
        <v>197</v>
      </c>
    </row>
    <row r="219" spans="2:51" s="11" customFormat="1" ht="13.5">
      <c r="B219" s="228"/>
      <c r="C219" s="229"/>
      <c r="D219" s="230" t="s">
        <v>142</v>
      </c>
      <c r="E219" s="231" t="s">
        <v>20</v>
      </c>
      <c r="F219" s="232" t="s">
        <v>143</v>
      </c>
      <c r="G219" s="229"/>
      <c r="H219" s="231" t="s">
        <v>20</v>
      </c>
      <c r="I219" s="233"/>
      <c r="J219" s="229"/>
      <c r="K219" s="229"/>
      <c r="L219" s="234"/>
      <c r="M219" s="235"/>
      <c r="N219" s="236"/>
      <c r="O219" s="236"/>
      <c r="P219" s="236"/>
      <c r="Q219" s="236"/>
      <c r="R219" s="236"/>
      <c r="S219" s="236"/>
      <c r="T219" s="237"/>
      <c r="AT219" s="238" t="s">
        <v>142</v>
      </c>
      <c r="AU219" s="238" t="s">
        <v>81</v>
      </c>
      <c r="AV219" s="11" t="s">
        <v>79</v>
      </c>
      <c r="AW219" s="11" t="s">
        <v>34</v>
      </c>
      <c r="AX219" s="11" t="s">
        <v>71</v>
      </c>
      <c r="AY219" s="238" t="s">
        <v>132</v>
      </c>
    </row>
    <row r="220" spans="2:51" s="12" customFormat="1" ht="13.5">
      <c r="B220" s="239"/>
      <c r="C220" s="240"/>
      <c r="D220" s="230" t="s">
        <v>142</v>
      </c>
      <c r="E220" s="241" t="s">
        <v>20</v>
      </c>
      <c r="F220" s="242" t="s">
        <v>151</v>
      </c>
      <c r="G220" s="240"/>
      <c r="H220" s="243">
        <v>0.91</v>
      </c>
      <c r="I220" s="244"/>
      <c r="J220" s="240"/>
      <c r="K220" s="240"/>
      <c r="L220" s="245"/>
      <c r="M220" s="246"/>
      <c r="N220" s="247"/>
      <c r="O220" s="247"/>
      <c r="P220" s="247"/>
      <c r="Q220" s="247"/>
      <c r="R220" s="247"/>
      <c r="S220" s="247"/>
      <c r="T220" s="248"/>
      <c r="AT220" s="249" t="s">
        <v>142</v>
      </c>
      <c r="AU220" s="249" t="s">
        <v>81</v>
      </c>
      <c r="AV220" s="12" t="s">
        <v>81</v>
      </c>
      <c r="AW220" s="12" t="s">
        <v>34</v>
      </c>
      <c r="AX220" s="12" t="s">
        <v>71</v>
      </c>
      <c r="AY220" s="249" t="s">
        <v>132</v>
      </c>
    </row>
    <row r="221" spans="2:51" s="12" customFormat="1" ht="13.5">
      <c r="B221" s="239"/>
      <c r="C221" s="240"/>
      <c r="D221" s="230" t="s">
        <v>142</v>
      </c>
      <c r="E221" s="241" t="s">
        <v>20</v>
      </c>
      <c r="F221" s="242" t="s">
        <v>193</v>
      </c>
      <c r="G221" s="240"/>
      <c r="H221" s="243">
        <v>1.88</v>
      </c>
      <c r="I221" s="244"/>
      <c r="J221" s="240"/>
      <c r="K221" s="240"/>
      <c r="L221" s="245"/>
      <c r="M221" s="246"/>
      <c r="N221" s="247"/>
      <c r="O221" s="247"/>
      <c r="P221" s="247"/>
      <c r="Q221" s="247"/>
      <c r="R221" s="247"/>
      <c r="S221" s="247"/>
      <c r="T221" s="248"/>
      <c r="AT221" s="249" t="s">
        <v>142</v>
      </c>
      <c r="AU221" s="249" t="s">
        <v>81</v>
      </c>
      <c r="AV221" s="12" t="s">
        <v>81</v>
      </c>
      <c r="AW221" s="12" t="s">
        <v>34</v>
      </c>
      <c r="AX221" s="12" t="s">
        <v>71</v>
      </c>
      <c r="AY221" s="249" t="s">
        <v>132</v>
      </c>
    </row>
    <row r="222" spans="2:51" s="12" customFormat="1" ht="13.5">
      <c r="B222" s="239"/>
      <c r="C222" s="240"/>
      <c r="D222" s="230" t="s">
        <v>142</v>
      </c>
      <c r="E222" s="241" t="s">
        <v>20</v>
      </c>
      <c r="F222" s="242" t="s">
        <v>151</v>
      </c>
      <c r="G222" s="240"/>
      <c r="H222" s="243">
        <v>0.91</v>
      </c>
      <c r="I222" s="244"/>
      <c r="J222" s="240"/>
      <c r="K222" s="240"/>
      <c r="L222" s="245"/>
      <c r="M222" s="246"/>
      <c r="N222" s="247"/>
      <c r="O222" s="247"/>
      <c r="P222" s="247"/>
      <c r="Q222" s="247"/>
      <c r="R222" s="247"/>
      <c r="S222" s="247"/>
      <c r="T222" s="248"/>
      <c r="AT222" s="249" t="s">
        <v>142</v>
      </c>
      <c r="AU222" s="249" t="s">
        <v>81</v>
      </c>
      <c r="AV222" s="12" t="s">
        <v>81</v>
      </c>
      <c r="AW222" s="12" t="s">
        <v>34</v>
      </c>
      <c r="AX222" s="12" t="s">
        <v>71</v>
      </c>
      <c r="AY222" s="249" t="s">
        <v>132</v>
      </c>
    </row>
    <row r="223" spans="2:51" s="12" customFormat="1" ht="13.5">
      <c r="B223" s="239"/>
      <c r="C223" s="240"/>
      <c r="D223" s="230" t="s">
        <v>142</v>
      </c>
      <c r="E223" s="241" t="s">
        <v>20</v>
      </c>
      <c r="F223" s="242" t="s">
        <v>193</v>
      </c>
      <c r="G223" s="240"/>
      <c r="H223" s="243">
        <v>1.88</v>
      </c>
      <c r="I223" s="244"/>
      <c r="J223" s="240"/>
      <c r="K223" s="240"/>
      <c r="L223" s="245"/>
      <c r="M223" s="246"/>
      <c r="N223" s="247"/>
      <c r="O223" s="247"/>
      <c r="P223" s="247"/>
      <c r="Q223" s="247"/>
      <c r="R223" s="247"/>
      <c r="S223" s="247"/>
      <c r="T223" s="248"/>
      <c r="AT223" s="249" t="s">
        <v>142</v>
      </c>
      <c r="AU223" s="249" t="s">
        <v>81</v>
      </c>
      <c r="AV223" s="12" t="s">
        <v>81</v>
      </c>
      <c r="AW223" s="12" t="s">
        <v>34</v>
      </c>
      <c r="AX223" s="12" t="s">
        <v>71</v>
      </c>
      <c r="AY223" s="249" t="s">
        <v>132</v>
      </c>
    </row>
    <row r="224" spans="2:51" s="13" customFormat="1" ht="13.5">
      <c r="B224" s="250"/>
      <c r="C224" s="251"/>
      <c r="D224" s="230" t="s">
        <v>142</v>
      </c>
      <c r="E224" s="252" t="s">
        <v>20</v>
      </c>
      <c r="F224" s="253" t="s">
        <v>145</v>
      </c>
      <c r="G224" s="251"/>
      <c r="H224" s="254">
        <v>5.58</v>
      </c>
      <c r="I224" s="255"/>
      <c r="J224" s="251"/>
      <c r="K224" s="251"/>
      <c r="L224" s="256"/>
      <c r="M224" s="257"/>
      <c r="N224" s="258"/>
      <c r="O224" s="258"/>
      <c r="P224" s="258"/>
      <c r="Q224" s="258"/>
      <c r="R224" s="258"/>
      <c r="S224" s="258"/>
      <c r="T224" s="259"/>
      <c r="AT224" s="260" t="s">
        <v>142</v>
      </c>
      <c r="AU224" s="260" t="s">
        <v>81</v>
      </c>
      <c r="AV224" s="13" t="s">
        <v>140</v>
      </c>
      <c r="AW224" s="13" t="s">
        <v>34</v>
      </c>
      <c r="AX224" s="13" t="s">
        <v>79</v>
      </c>
      <c r="AY224" s="260" t="s">
        <v>132</v>
      </c>
    </row>
    <row r="225" spans="2:63" s="10" customFormat="1" ht="29.85" customHeight="1">
      <c r="B225" s="201"/>
      <c r="C225" s="202"/>
      <c r="D225" s="203" t="s">
        <v>70</v>
      </c>
      <c r="E225" s="215" t="s">
        <v>189</v>
      </c>
      <c r="F225" s="215" t="s">
        <v>198</v>
      </c>
      <c r="G225" s="202"/>
      <c r="H225" s="202"/>
      <c r="I225" s="205"/>
      <c r="J225" s="216">
        <f>BK225</f>
        <v>0</v>
      </c>
      <c r="K225" s="202"/>
      <c r="L225" s="207"/>
      <c r="M225" s="208"/>
      <c r="N225" s="209"/>
      <c r="O225" s="209"/>
      <c r="P225" s="210">
        <f>SUM(P226:P267)</f>
        <v>0</v>
      </c>
      <c r="Q225" s="209"/>
      <c r="R225" s="210">
        <f>SUM(R226:R267)</f>
        <v>0.0009486</v>
      </c>
      <c r="S225" s="209"/>
      <c r="T225" s="211">
        <f>SUM(T226:T267)</f>
        <v>1.9059000000000004</v>
      </c>
      <c r="AR225" s="212" t="s">
        <v>79</v>
      </c>
      <c r="AT225" s="213" t="s">
        <v>70</v>
      </c>
      <c r="AU225" s="213" t="s">
        <v>79</v>
      </c>
      <c r="AY225" s="212" t="s">
        <v>132</v>
      </c>
      <c r="BK225" s="214">
        <f>SUM(BK226:BK267)</f>
        <v>0</v>
      </c>
    </row>
    <row r="226" spans="2:65" s="1" customFormat="1" ht="25.5" customHeight="1">
      <c r="B226" s="46"/>
      <c r="C226" s="217" t="s">
        <v>199</v>
      </c>
      <c r="D226" s="217" t="s">
        <v>135</v>
      </c>
      <c r="E226" s="218" t="s">
        <v>200</v>
      </c>
      <c r="F226" s="219" t="s">
        <v>201</v>
      </c>
      <c r="G226" s="220" t="s">
        <v>138</v>
      </c>
      <c r="H226" s="221">
        <v>5.58</v>
      </c>
      <c r="I226" s="222"/>
      <c r="J226" s="221">
        <f>ROUND(I226*H226,2)</f>
        <v>0</v>
      </c>
      <c r="K226" s="219" t="s">
        <v>139</v>
      </c>
      <c r="L226" s="72"/>
      <c r="M226" s="223" t="s">
        <v>20</v>
      </c>
      <c r="N226" s="224" t="s">
        <v>42</v>
      </c>
      <c r="O226" s="47"/>
      <c r="P226" s="225">
        <f>O226*H226</f>
        <v>0</v>
      </c>
      <c r="Q226" s="225">
        <v>0.00013</v>
      </c>
      <c r="R226" s="225">
        <f>Q226*H226</f>
        <v>0.0007254</v>
      </c>
      <c r="S226" s="225">
        <v>0</v>
      </c>
      <c r="T226" s="226">
        <f>S226*H226</f>
        <v>0</v>
      </c>
      <c r="AR226" s="24" t="s">
        <v>140</v>
      </c>
      <c r="AT226" s="24" t="s">
        <v>135</v>
      </c>
      <c r="AU226" s="24" t="s">
        <v>81</v>
      </c>
      <c r="AY226" s="24" t="s">
        <v>132</v>
      </c>
      <c r="BE226" s="227">
        <f>IF(N226="základní",J226,0)</f>
        <v>0</v>
      </c>
      <c r="BF226" s="227">
        <f>IF(N226="snížená",J226,0)</f>
        <v>0</v>
      </c>
      <c r="BG226" s="227">
        <f>IF(N226="zákl. přenesená",J226,0)</f>
        <v>0</v>
      </c>
      <c r="BH226" s="227">
        <f>IF(N226="sníž. přenesená",J226,0)</f>
        <v>0</v>
      </c>
      <c r="BI226" s="227">
        <f>IF(N226="nulová",J226,0)</f>
        <v>0</v>
      </c>
      <c r="BJ226" s="24" t="s">
        <v>79</v>
      </c>
      <c r="BK226" s="227">
        <f>ROUND(I226*H226,2)</f>
        <v>0</v>
      </c>
      <c r="BL226" s="24" t="s">
        <v>140</v>
      </c>
      <c r="BM226" s="24" t="s">
        <v>202</v>
      </c>
    </row>
    <row r="227" spans="2:51" s="12" customFormat="1" ht="13.5">
      <c r="B227" s="239"/>
      <c r="C227" s="240"/>
      <c r="D227" s="230" t="s">
        <v>142</v>
      </c>
      <c r="E227" s="241" t="s">
        <v>20</v>
      </c>
      <c r="F227" s="242" t="s">
        <v>151</v>
      </c>
      <c r="G227" s="240"/>
      <c r="H227" s="243">
        <v>0.91</v>
      </c>
      <c r="I227" s="244"/>
      <c r="J227" s="240"/>
      <c r="K227" s="240"/>
      <c r="L227" s="245"/>
      <c r="M227" s="246"/>
      <c r="N227" s="247"/>
      <c r="O227" s="247"/>
      <c r="P227" s="247"/>
      <c r="Q227" s="247"/>
      <c r="R227" s="247"/>
      <c r="S227" s="247"/>
      <c r="T227" s="248"/>
      <c r="AT227" s="249" t="s">
        <v>142</v>
      </c>
      <c r="AU227" s="249" t="s">
        <v>81</v>
      </c>
      <c r="AV227" s="12" t="s">
        <v>81</v>
      </c>
      <c r="AW227" s="12" t="s">
        <v>34</v>
      </c>
      <c r="AX227" s="12" t="s">
        <v>71</v>
      </c>
      <c r="AY227" s="249" t="s">
        <v>132</v>
      </c>
    </row>
    <row r="228" spans="2:51" s="12" customFormat="1" ht="13.5">
      <c r="B228" s="239"/>
      <c r="C228" s="240"/>
      <c r="D228" s="230" t="s">
        <v>142</v>
      </c>
      <c r="E228" s="241" t="s">
        <v>20</v>
      </c>
      <c r="F228" s="242" t="s">
        <v>193</v>
      </c>
      <c r="G228" s="240"/>
      <c r="H228" s="243">
        <v>1.88</v>
      </c>
      <c r="I228" s="244"/>
      <c r="J228" s="240"/>
      <c r="K228" s="240"/>
      <c r="L228" s="245"/>
      <c r="M228" s="246"/>
      <c r="N228" s="247"/>
      <c r="O228" s="247"/>
      <c r="P228" s="247"/>
      <c r="Q228" s="247"/>
      <c r="R228" s="247"/>
      <c r="S228" s="247"/>
      <c r="T228" s="248"/>
      <c r="AT228" s="249" t="s">
        <v>142</v>
      </c>
      <c r="AU228" s="249" t="s">
        <v>81</v>
      </c>
      <c r="AV228" s="12" t="s">
        <v>81</v>
      </c>
      <c r="AW228" s="12" t="s">
        <v>34</v>
      </c>
      <c r="AX228" s="12" t="s">
        <v>71</v>
      </c>
      <c r="AY228" s="249" t="s">
        <v>132</v>
      </c>
    </row>
    <row r="229" spans="2:51" s="12" customFormat="1" ht="13.5">
      <c r="B229" s="239"/>
      <c r="C229" s="240"/>
      <c r="D229" s="230" t="s">
        <v>142</v>
      </c>
      <c r="E229" s="241" t="s">
        <v>20</v>
      </c>
      <c r="F229" s="242" t="s">
        <v>151</v>
      </c>
      <c r="G229" s="240"/>
      <c r="H229" s="243">
        <v>0.91</v>
      </c>
      <c r="I229" s="244"/>
      <c r="J229" s="240"/>
      <c r="K229" s="240"/>
      <c r="L229" s="245"/>
      <c r="M229" s="246"/>
      <c r="N229" s="247"/>
      <c r="O229" s="247"/>
      <c r="P229" s="247"/>
      <c r="Q229" s="247"/>
      <c r="R229" s="247"/>
      <c r="S229" s="247"/>
      <c r="T229" s="248"/>
      <c r="AT229" s="249" t="s">
        <v>142</v>
      </c>
      <c r="AU229" s="249" t="s">
        <v>81</v>
      </c>
      <c r="AV229" s="12" t="s">
        <v>81</v>
      </c>
      <c r="AW229" s="12" t="s">
        <v>34</v>
      </c>
      <c r="AX229" s="12" t="s">
        <v>71</v>
      </c>
      <c r="AY229" s="249" t="s">
        <v>132</v>
      </c>
    </row>
    <row r="230" spans="2:51" s="12" customFormat="1" ht="13.5">
      <c r="B230" s="239"/>
      <c r="C230" s="240"/>
      <c r="D230" s="230" t="s">
        <v>142</v>
      </c>
      <c r="E230" s="241" t="s">
        <v>20</v>
      </c>
      <c r="F230" s="242" t="s">
        <v>193</v>
      </c>
      <c r="G230" s="240"/>
      <c r="H230" s="243">
        <v>1.88</v>
      </c>
      <c r="I230" s="244"/>
      <c r="J230" s="240"/>
      <c r="K230" s="240"/>
      <c r="L230" s="245"/>
      <c r="M230" s="246"/>
      <c r="N230" s="247"/>
      <c r="O230" s="247"/>
      <c r="P230" s="247"/>
      <c r="Q230" s="247"/>
      <c r="R230" s="247"/>
      <c r="S230" s="247"/>
      <c r="T230" s="248"/>
      <c r="AT230" s="249" t="s">
        <v>142</v>
      </c>
      <c r="AU230" s="249" t="s">
        <v>81</v>
      </c>
      <c r="AV230" s="12" t="s">
        <v>81</v>
      </c>
      <c r="AW230" s="12" t="s">
        <v>34</v>
      </c>
      <c r="AX230" s="12" t="s">
        <v>71</v>
      </c>
      <c r="AY230" s="249" t="s">
        <v>132</v>
      </c>
    </row>
    <row r="231" spans="2:51" s="13" customFormat="1" ht="13.5">
      <c r="B231" s="250"/>
      <c r="C231" s="251"/>
      <c r="D231" s="230" t="s">
        <v>142</v>
      </c>
      <c r="E231" s="252" t="s">
        <v>20</v>
      </c>
      <c r="F231" s="253" t="s">
        <v>145</v>
      </c>
      <c r="G231" s="251"/>
      <c r="H231" s="254">
        <v>5.58</v>
      </c>
      <c r="I231" s="255"/>
      <c r="J231" s="251"/>
      <c r="K231" s="251"/>
      <c r="L231" s="256"/>
      <c r="M231" s="257"/>
      <c r="N231" s="258"/>
      <c r="O231" s="258"/>
      <c r="P231" s="258"/>
      <c r="Q231" s="258"/>
      <c r="R231" s="258"/>
      <c r="S231" s="258"/>
      <c r="T231" s="259"/>
      <c r="AT231" s="260" t="s">
        <v>142</v>
      </c>
      <c r="AU231" s="260" t="s">
        <v>81</v>
      </c>
      <c r="AV231" s="13" t="s">
        <v>140</v>
      </c>
      <c r="AW231" s="13" t="s">
        <v>34</v>
      </c>
      <c r="AX231" s="13" t="s">
        <v>79</v>
      </c>
      <c r="AY231" s="260" t="s">
        <v>132</v>
      </c>
    </row>
    <row r="232" spans="2:65" s="1" customFormat="1" ht="25.5" customHeight="1">
      <c r="B232" s="46"/>
      <c r="C232" s="217" t="s">
        <v>203</v>
      </c>
      <c r="D232" s="217" t="s">
        <v>135</v>
      </c>
      <c r="E232" s="218" t="s">
        <v>204</v>
      </c>
      <c r="F232" s="219" t="s">
        <v>205</v>
      </c>
      <c r="G232" s="220" t="s">
        <v>138</v>
      </c>
      <c r="H232" s="221">
        <v>5.58</v>
      </c>
      <c r="I232" s="222"/>
      <c r="J232" s="221">
        <f>ROUND(I232*H232,2)</f>
        <v>0</v>
      </c>
      <c r="K232" s="219" t="s">
        <v>139</v>
      </c>
      <c r="L232" s="72"/>
      <c r="M232" s="223" t="s">
        <v>20</v>
      </c>
      <c r="N232" s="224" t="s">
        <v>42</v>
      </c>
      <c r="O232" s="47"/>
      <c r="P232" s="225">
        <f>O232*H232</f>
        <v>0</v>
      </c>
      <c r="Q232" s="225">
        <v>4E-05</v>
      </c>
      <c r="R232" s="225">
        <f>Q232*H232</f>
        <v>0.00022320000000000003</v>
      </c>
      <c r="S232" s="225">
        <v>0</v>
      </c>
      <c r="T232" s="226">
        <f>S232*H232</f>
        <v>0</v>
      </c>
      <c r="AR232" s="24" t="s">
        <v>140</v>
      </c>
      <c r="AT232" s="24" t="s">
        <v>135</v>
      </c>
      <c r="AU232" s="24" t="s">
        <v>81</v>
      </c>
      <c r="AY232" s="24" t="s">
        <v>132</v>
      </c>
      <c r="BE232" s="227">
        <f>IF(N232="základní",J232,0)</f>
        <v>0</v>
      </c>
      <c r="BF232" s="227">
        <f>IF(N232="snížená",J232,0)</f>
        <v>0</v>
      </c>
      <c r="BG232" s="227">
        <f>IF(N232="zákl. přenesená",J232,0)</f>
        <v>0</v>
      </c>
      <c r="BH232" s="227">
        <f>IF(N232="sníž. přenesená",J232,0)</f>
        <v>0</v>
      </c>
      <c r="BI232" s="227">
        <f>IF(N232="nulová",J232,0)</f>
        <v>0</v>
      </c>
      <c r="BJ232" s="24" t="s">
        <v>79</v>
      </c>
      <c r="BK232" s="227">
        <f>ROUND(I232*H232,2)</f>
        <v>0</v>
      </c>
      <c r="BL232" s="24" t="s">
        <v>140</v>
      </c>
      <c r="BM232" s="24" t="s">
        <v>206</v>
      </c>
    </row>
    <row r="233" spans="2:51" s="12" customFormat="1" ht="13.5">
      <c r="B233" s="239"/>
      <c r="C233" s="240"/>
      <c r="D233" s="230" t="s">
        <v>142</v>
      </c>
      <c r="E233" s="241" t="s">
        <v>20</v>
      </c>
      <c r="F233" s="242" t="s">
        <v>151</v>
      </c>
      <c r="G233" s="240"/>
      <c r="H233" s="243">
        <v>0.91</v>
      </c>
      <c r="I233" s="244"/>
      <c r="J233" s="240"/>
      <c r="K233" s="240"/>
      <c r="L233" s="245"/>
      <c r="M233" s="246"/>
      <c r="N233" s="247"/>
      <c r="O233" s="247"/>
      <c r="P233" s="247"/>
      <c r="Q233" s="247"/>
      <c r="R233" s="247"/>
      <c r="S233" s="247"/>
      <c r="T233" s="248"/>
      <c r="AT233" s="249" t="s">
        <v>142</v>
      </c>
      <c r="AU233" s="249" t="s">
        <v>81</v>
      </c>
      <c r="AV233" s="12" t="s">
        <v>81</v>
      </c>
      <c r="AW233" s="12" t="s">
        <v>34</v>
      </c>
      <c r="AX233" s="12" t="s">
        <v>71</v>
      </c>
      <c r="AY233" s="249" t="s">
        <v>132</v>
      </c>
    </row>
    <row r="234" spans="2:51" s="12" customFormat="1" ht="13.5">
      <c r="B234" s="239"/>
      <c r="C234" s="240"/>
      <c r="D234" s="230" t="s">
        <v>142</v>
      </c>
      <c r="E234" s="241" t="s">
        <v>20</v>
      </c>
      <c r="F234" s="242" t="s">
        <v>193</v>
      </c>
      <c r="G234" s="240"/>
      <c r="H234" s="243">
        <v>1.88</v>
      </c>
      <c r="I234" s="244"/>
      <c r="J234" s="240"/>
      <c r="K234" s="240"/>
      <c r="L234" s="245"/>
      <c r="M234" s="246"/>
      <c r="N234" s="247"/>
      <c r="O234" s="247"/>
      <c r="P234" s="247"/>
      <c r="Q234" s="247"/>
      <c r="R234" s="247"/>
      <c r="S234" s="247"/>
      <c r="T234" s="248"/>
      <c r="AT234" s="249" t="s">
        <v>142</v>
      </c>
      <c r="AU234" s="249" t="s">
        <v>81</v>
      </c>
      <c r="AV234" s="12" t="s">
        <v>81</v>
      </c>
      <c r="AW234" s="12" t="s">
        <v>34</v>
      </c>
      <c r="AX234" s="12" t="s">
        <v>71</v>
      </c>
      <c r="AY234" s="249" t="s">
        <v>132</v>
      </c>
    </row>
    <row r="235" spans="2:51" s="12" customFormat="1" ht="13.5">
      <c r="B235" s="239"/>
      <c r="C235" s="240"/>
      <c r="D235" s="230" t="s">
        <v>142</v>
      </c>
      <c r="E235" s="241" t="s">
        <v>20</v>
      </c>
      <c r="F235" s="242" t="s">
        <v>151</v>
      </c>
      <c r="G235" s="240"/>
      <c r="H235" s="243">
        <v>0.91</v>
      </c>
      <c r="I235" s="244"/>
      <c r="J235" s="240"/>
      <c r="K235" s="240"/>
      <c r="L235" s="245"/>
      <c r="M235" s="246"/>
      <c r="N235" s="247"/>
      <c r="O235" s="247"/>
      <c r="P235" s="247"/>
      <c r="Q235" s="247"/>
      <c r="R235" s="247"/>
      <c r="S235" s="247"/>
      <c r="T235" s="248"/>
      <c r="AT235" s="249" t="s">
        <v>142</v>
      </c>
      <c r="AU235" s="249" t="s">
        <v>81</v>
      </c>
      <c r="AV235" s="12" t="s">
        <v>81</v>
      </c>
      <c r="AW235" s="12" t="s">
        <v>34</v>
      </c>
      <c r="AX235" s="12" t="s">
        <v>71</v>
      </c>
      <c r="AY235" s="249" t="s">
        <v>132</v>
      </c>
    </row>
    <row r="236" spans="2:51" s="12" customFormat="1" ht="13.5">
      <c r="B236" s="239"/>
      <c r="C236" s="240"/>
      <c r="D236" s="230" t="s">
        <v>142</v>
      </c>
      <c r="E236" s="241" t="s">
        <v>20</v>
      </c>
      <c r="F236" s="242" t="s">
        <v>193</v>
      </c>
      <c r="G236" s="240"/>
      <c r="H236" s="243">
        <v>1.88</v>
      </c>
      <c r="I236" s="244"/>
      <c r="J236" s="240"/>
      <c r="K236" s="240"/>
      <c r="L236" s="245"/>
      <c r="M236" s="246"/>
      <c r="N236" s="247"/>
      <c r="O236" s="247"/>
      <c r="P236" s="247"/>
      <c r="Q236" s="247"/>
      <c r="R236" s="247"/>
      <c r="S236" s="247"/>
      <c r="T236" s="248"/>
      <c r="AT236" s="249" t="s">
        <v>142</v>
      </c>
      <c r="AU236" s="249" t="s">
        <v>81</v>
      </c>
      <c r="AV236" s="12" t="s">
        <v>81</v>
      </c>
      <c r="AW236" s="12" t="s">
        <v>34</v>
      </c>
      <c r="AX236" s="12" t="s">
        <v>71</v>
      </c>
      <c r="AY236" s="249" t="s">
        <v>132</v>
      </c>
    </row>
    <row r="237" spans="2:51" s="13" customFormat="1" ht="13.5">
      <c r="B237" s="250"/>
      <c r="C237" s="251"/>
      <c r="D237" s="230" t="s">
        <v>142</v>
      </c>
      <c r="E237" s="252" t="s">
        <v>20</v>
      </c>
      <c r="F237" s="253" t="s">
        <v>145</v>
      </c>
      <c r="G237" s="251"/>
      <c r="H237" s="254">
        <v>5.58</v>
      </c>
      <c r="I237" s="255"/>
      <c r="J237" s="251"/>
      <c r="K237" s="251"/>
      <c r="L237" s="256"/>
      <c r="M237" s="257"/>
      <c r="N237" s="258"/>
      <c r="O237" s="258"/>
      <c r="P237" s="258"/>
      <c r="Q237" s="258"/>
      <c r="R237" s="258"/>
      <c r="S237" s="258"/>
      <c r="T237" s="259"/>
      <c r="AT237" s="260" t="s">
        <v>142</v>
      </c>
      <c r="AU237" s="260" t="s">
        <v>81</v>
      </c>
      <c r="AV237" s="13" t="s">
        <v>140</v>
      </c>
      <c r="AW237" s="13" t="s">
        <v>34</v>
      </c>
      <c r="AX237" s="13" t="s">
        <v>79</v>
      </c>
      <c r="AY237" s="260" t="s">
        <v>132</v>
      </c>
    </row>
    <row r="238" spans="2:65" s="1" customFormat="1" ht="25.5" customHeight="1">
      <c r="B238" s="46"/>
      <c r="C238" s="217" t="s">
        <v>207</v>
      </c>
      <c r="D238" s="217" t="s">
        <v>135</v>
      </c>
      <c r="E238" s="218" t="s">
        <v>208</v>
      </c>
      <c r="F238" s="219" t="s">
        <v>209</v>
      </c>
      <c r="G238" s="220" t="s">
        <v>138</v>
      </c>
      <c r="H238" s="221">
        <v>5.58</v>
      </c>
      <c r="I238" s="222"/>
      <c r="J238" s="221">
        <f>ROUND(I238*H238,2)</f>
        <v>0</v>
      </c>
      <c r="K238" s="219" t="s">
        <v>139</v>
      </c>
      <c r="L238" s="72"/>
      <c r="M238" s="223" t="s">
        <v>20</v>
      </c>
      <c r="N238" s="224" t="s">
        <v>42</v>
      </c>
      <c r="O238" s="47"/>
      <c r="P238" s="225">
        <f>O238*H238</f>
        <v>0</v>
      </c>
      <c r="Q238" s="225">
        <v>0</v>
      </c>
      <c r="R238" s="225">
        <f>Q238*H238</f>
        <v>0</v>
      </c>
      <c r="S238" s="225">
        <v>0.035</v>
      </c>
      <c r="T238" s="226">
        <f>S238*H238</f>
        <v>0.19530000000000003</v>
      </c>
      <c r="AR238" s="24" t="s">
        <v>140</v>
      </c>
      <c r="AT238" s="24" t="s">
        <v>135</v>
      </c>
      <c r="AU238" s="24" t="s">
        <v>81</v>
      </c>
      <c r="AY238" s="24" t="s">
        <v>132</v>
      </c>
      <c r="BE238" s="227">
        <f>IF(N238="základní",J238,0)</f>
        <v>0</v>
      </c>
      <c r="BF238" s="227">
        <f>IF(N238="snížená",J238,0)</f>
        <v>0</v>
      </c>
      <c r="BG238" s="227">
        <f>IF(N238="zákl. přenesená",J238,0)</f>
        <v>0</v>
      </c>
      <c r="BH238" s="227">
        <f>IF(N238="sníž. přenesená",J238,0)</f>
        <v>0</v>
      </c>
      <c r="BI238" s="227">
        <f>IF(N238="nulová",J238,0)</f>
        <v>0</v>
      </c>
      <c r="BJ238" s="24" t="s">
        <v>79</v>
      </c>
      <c r="BK238" s="227">
        <f>ROUND(I238*H238,2)</f>
        <v>0</v>
      </c>
      <c r="BL238" s="24" t="s">
        <v>140</v>
      </c>
      <c r="BM238" s="24" t="s">
        <v>210</v>
      </c>
    </row>
    <row r="239" spans="2:51" s="11" customFormat="1" ht="13.5">
      <c r="B239" s="228"/>
      <c r="C239" s="229"/>
      <c r="D239" s="230" t="s">
        <v>142</v>
      </c>
      <c r="E239" s="231" t="s">
        <v>20</v>
      </c>
      <c r="F239" s="232" t="s">
        <v>211</v>
      </c>
      <c r="G239" s="229"/>
      <c r="H239" s="231" t="s">
        <v>20</v>
      </c>
      <c r="I239" s="233"/>
      <c r="J239" s="229"/>
      <c r="K239" s="229"/>
      <c r="L239" s="234"/>
      <c r="M239" s="235"/>
      <c r="N239" s="236"/>
      <c r="O239" s="236"/>
      <c r="P239" s="236"/>
      <c r="Q239" s="236"/>
      <c r="R239" s="236"/>
      <c r="S239" s="236"/>
      <c r="T239" s="237"/>
      <c r="AT239" s="238" t="s">
        <v>142</v>
      </c>
      <c r="AU239" s="238" t="s">
        <v>81</v>
      </c>
      <c r="AV239" s="11" t="s">
        <v>79</v>
      </c>
      <c r="AW239" s="11" t="s">
        <v>34</v>
      </c>
      <c r="AX239" s="11" t="s">
        <v>71</v>
      </c>
      <c r="AY239" s="238" t="s">
        <v>132</v>
      </c>
    </row>
    <row r="240" spans="2:51" s="12" customFormat="1" ht="13.5">
      <c r="B240" s="239"/>
      <c r="C240" s="240"/>
      <c r="D240" s="230" t="s">
        <v>142</v>
      </c>
      <c r="E240" s="241" t="s">
        <v>20</v>
      </c>
      <c r="F240" s="242" t="s">
        <v>151</v>
      </c>
      <c r="G240" s="240"/>
      <c r="H240" s="243">
        <v>0.91</v>
      </c>
      <c r="I240" s="244"/>
      <c r="J240" s="240"/>
      <c r="K240" s="240"/>
      <c r="L240" s="245"/>
      <c r="M240" s="246"/>
      <c r="N240" s="247"/>
      <c r="O240" s="247"/>
      <c r="P240" s="247"/>
      <c r="Q240" s="247"/>
      <c r="R240" s="247"/>
      <c r="S240" s="247"/>
      <c r="T240" s="248"/>
      <c r="AT240" s="249" t="s">
        <v>142</v>
      </c>
      <c r="AU240" s="249" t="s">
        <v>81</v>
      </c>
      <c r="AV240" s="12" t="s">
        <v>81</v>
      </c>
      <c r="AW240" s="12" t="s">
        <v>34</v>
      </c>
      <c r="AX240" s="12" t="s">
        <v>71</v>
      </c>
      <c r="AY240" s="249" t="s">
        <v>132</v>
      </c>
    </row>
    <row r="241" spans="2:51" s="12" customFormat="1" ht="13.5">
      <c r="B241" s="239"/>
      <c r="C241" s="240"/>
      <c r="D241" s="230" t="s">
        <v>142</v>
      </c>
      <c r="E241" s="241" t="s">
        <v>20</v>
      </c>
      <c r="F241" s="242" t="s">
        <v>193</v>
      </c>
      <c r="G241" s="240"/>
      <c r="H241" s="243">
        <v>1.88</v>
      </c>
      <c r="I241" s="244"/>
      <c r="J241" s="240"/>
      <c r="K241" s="240"/>
      <c r="L241" s="245"/>
      <c r="M241" s="246"/>
      <c r="N241" s="247"/>
      <c r="O241" s="247"/>
      <c r="P241" s="247"/>
      <c r="Q241" s="247"/>
      <c r="R241" s="247"/>
      <c r="S241" s="247"/>
      <c r="T241" s="248"/>
      <c r="AT241" s="249" t="s">
        <v>142</v>
      </c>
      <c r="AU241" s="249" t="s">
        <v>81</v>
      </c>
      <c r="AV241" s="12" t="s">
        <v>81</v>
      </c>
      <c r="AW241" s="12" t="s">
        <v>34</v>
      </c>
      <c r="AX241" s="12" t="s">
        <v>71</v>
      </c>
      <c r="AY241" s="249" t="s">
        <v>132</v>
      </c>
    </row>
    <row r="242" spans="2:51" s="12" customFormat="1" ht="13.5">
      <c r="B242" s="239"/>
      <c r="C242" s="240"/>
      <c r="D242" s="230" t="s">
        <v>142</v>
      </c>
      <c r="E242" s="241" t="s">
        <v>20</v>
      </c>
      <c r="F242" s="242" t="s">
        <v>151</v>
      </c>
      <c r="G242" s="240"/>
      <c r="H242" s="243">
        <v>0.91</v>
      </c>
      <c r="I242" s="244"/>
      <c r="J242" s="240"/>
      <c r="K242" s="240"/>
      <c r="L242" s="245"/>
      <c r="M242" s="246"/>
      <c r="N242" s="247"/>
      <c r="O242" s="247"/>
      <c r="P242" s="247"/>
      <c r="Q242" s="247"/>
      <c r="R242" s="247"/>
      <c r="S242" s="247"/>
      <c r="T242" s="248"/>
      <c r="AT242" s="249" t="s">
        <v>142</v>
      </c>
      <c r="AU242" s="249" t="s">
        <v>81</v>
      </c>
      <c r="AV242" s="12" t="s">
        <v>81</v>
      </c>
      <c r="AW242" s="12" t="s">
        <v>34</v>
      </c>
      <c r="AX242" s="12" t="s">
        <v>71</v>
      </c>
      <c r="AY242" s="249" t="s">
        <v>132</v>
      </c>
    </row>
    <row r="243" spans="2:51" s="12" customFormat="1" ht="13.5">
      <c r="B243" s="239"/>
      <c r="C243" s="240"/>
      <c r="D243" s="230" t="s">
        <v>142</v>
      </c>
      <c r="E243" s="241" t="s">
        <v>20</v>
      </c>
      <c r="F243" s="242" t="s">
        <v>193</v>
      </c>
      <c r="G243" s="240"/>
      <c r="H243" s="243">
        <v>1.88</v>
      </c>
      <c r="I243" s="244"/>
      <c r="J243" s="240"/>
      <c r="K243" s="240"/>
      <c r="L243" s="245"/>
      <c r="M243" s="246"/>
      <c r="N243" s="247"/>
      <c r="O243" s="247"/>
      <c r="P243" s="247"/>
      <c r="Q243" s="247"/>
      <c r="R243" s="247"/>
      <c r="S243" s="247"/>
      <c r="T243" s="248"/>
      <c r="AT243" s="249" t="s">
        <v>142</v>
      </c>
      <c r="AU243" s="249" t="s">
        <v>81</v>
      </c>
      <c r="AV243" s="12" t="s">
        <v>81</v>
      </c>
      <c r="AW243" s="12" t="s">
        <v>34</v>
      </c>
      <c r="AX243" s="12" t="s">
        <v>71</v>
      </c>
      <c r="AY243" s="249" t="s">
        <v>132</v>
      </c>
    </row>
    <row r="244" spans="2:51" s="13" customFormat="1" ht="13.5">
      <c r="B244" s="250"/>
      <c r="C244" s="251"/>
      <c r="D244" s="230" t="s">
        <v>142</v>
      </c>
      <c r="E244" s="252" t="s">
        <v>20</v>
      </c>
      <c r="F244" s="253" t="s">
        <v>145</v>
      </c>
      <c r="G244" s="251"/>
      <c r="H244" s="254">
        <v>5.58</v>
      </c>
      <c r="I244" s="255"/>
      <c r="J244" s="251"/>
      <c r="K244" s="251"/>
      <c r="L244" s="256"/>
      <c r="M244" s="257"/>
      <c r="N244" s="258"/>
      <c r="O244" s="258"/>
      <c r="P244" s="258"/>
      <c r="Q244" s="258"/>
      <c r="R244" s="258"/>
      <c r="S244" s="258"/>
      <c r="T244" s="259"/>
      <c r="AT244" s="260" t="s">
        <v>142</v>
      </c>
      <c r="AU244" s="260" t="s">
        <v>81</v>
      </c>
      <c r="AV244" s="13" t="s">
        <v>140</v>
      </c>
      <c r="AW244" s="13" t="s">
        <v>34</v>
      </c>
      <c r="AX244" s="13" t="s">
        <v>79</v>
      </c>
      <c r="AY244" s="260" t="s">
        <v>132</v>
      </c>
    </row>
    <row r="245" spans="2:65" s="1" customFormat="1" ht="16.5" customHeight="1">
      <c r="B245" s="46"/>
      <c r="C245" s="217" t="s">
        <v>212</v>
      </c>
      <c r="D245" s="217" t="s">
        <v>135</v>
      </c>
      <c r="E245" s="218" t="s">
        <v>213</v>
      </c>
      <c r="F245" s="219" t="s">
        <v>214</v>
      </c>
      <c r="G245" s="220" t="s">
        <v>215</v>
      </c>
      <c r="H245" s="221">
        <v>15</v>
      </c>
      <c r="I245" s="222"/>
      <c r="J245" s="221">
        <f>ROUND(I245*H245,2)</f>
        <v>0</v>
      </c>
      <c r="K245" s="219" t="s">
        <v>216</v>
      </c>
      <c r="L245" s="72"/>
      <c r="M245" s="223" t="s">
        <v>20</v>
      </c>
      <c r="N245" s="224" t="s">
        <v>42</v>
      </c>
      <c r="O245" s="47"/>
      <c r="P245" s="225">
        <f>O245*H245</f>
        <v>0</v>
      </c>
      <c r="Q245" s="225">
        <v>0</v>
      </c>
      <c r="R245" s="225">
        <f>Q245*H245</f>
        <v>0</v>
      </c>
      <c r="S245" s="225">
        <v>0</v>
      </c>
      <c r="T245" s="226">
        <f>S245*H245</f>
        <v>0</v>
      </c>
      <c r="AR245" s="24" t="s">
        <v>140</v>
      </c>
      <c r="AT245" s="24" t="s">
        <v>135</v>
      </c>
      <c r="AU245" s="24" t="s">
        <v>81</v>
      </c>
      <c r="AY245" s="24" t="s">
        <v>132</v>
      </c>
      <c r="BE245" s="227">
        <f>IF(N245="základní",J245,0)</f>
        <v>0</v>
      </c>
      <c r="BF245" s="227">
        <f>IF(N245="snížená",J245,0)</f>
        <v>0</v>
      </c>
      <c r="BG245" s="227">
        <f>IF(N245="zákl. přenesená",J245,0)</f>
        <v>0</v>
      </c>
      <c r="BH245" s="227">
        <f>IF(N245="sníž. přenesená",J245,0)</f>
        <v>0</v>
      </c>
      <c r="BI245" s="227">
        <f>IF(N245="nulová",J245,0)</f>
        <v>0</v>
      </c>
      <c r="BJ245" s="24" t="s">
        <v>79</v>
      </c>
      <c r="BK245" s="227">
        <f>ROUND(I245*H245,2)</f>
        <v>0</v>
      </c>
      <c r="BL245" s="24" t="s">
        <v>140</v>
      </c>
      <c r="BM245" s="24" t="s">
        <v>217</v>
      </c>
    </row>
    <row r="246" spans="2:65" s="1" customFormat="1" ht="25.5" customHeight="1">
      <c r="B246" s="46"/>
      <c r="C246" s="217" t="s">
        <v>10</v>
      </c>
      <c r="D246" s="217" t="s">
        <v>135</v>
      </c>
      <c r="E246" s="218" t="s">
        <v>218</v>
      </c>
      <c r="F246" s="219" t="s">
        <v>219</v>
      </c>
      <c r="G246" s="220" t="s">
        <v>138</v>
      </c>
      <c r="H246" s="221">
        <v>2.98</v>
      </c>
      <c r="I246" s="222"/>
      <c r="J246" s="221">
        <f>ROUND(I246*H246,2)</f>
        <v>0</v>
      </c>
      <c r="K246" s="219" t="s">
        <v>139</v>
      </c>
      <c r="L246" s="72"/>
      <c r="M246" s="223" t="s">
        <v>20</v>
      </c>
      <c r="N246" s="224" t="s">
        <v>42</v>
      </c>
      <c r="O246" s="47"/>
      <c r="P246" s="225">
        <f>O246*H246</f>
        <v>0</v>
      </c>
      <c r="Q246" s="225">
        <v>0</v>
      </c>
      <c r="R246" s="225">
        <f>Q246*H246</f>
        <v>0</v>
      </c>
      <c r="S246" s="225">
        <v>0.046</v>
      </c>
      <c r="T246" s="226">
        <f>S246*H246</f>
        <v>0.13708</v>
      </c>
      <c r="AR246" s="24" t="s">
        <v>140</v>
      </c>
      <c r="AT246" s="24" t="s">
        <v>135</v>
      </c>
      <c r="AU246" s="24" t="s">
        <v>81</v>
      </c>
      <c r="AY246" s="24" t="s">
        <v>132</v>
      </c>
      <c r="BE246" s="227">
        <f>IF(N246="základní",J246,0)</f>
        <v>0</v>
      </c>
      <c r="BF246" s="227">
        <f>IF(N246="snížená",J246,0)</f>
        <v>0</v>
      </c>
      <c r="BG246" s="227">
        <f>IF(N246="zákl. přenesená",J246,0)</f>
        <v>0</v>
      </c>
      <c r="BH246" s="227">
        <f>IF(N246="sníž. přenesená",J246,0)</f>
        <v>0</v>
      </c>
      <c r="BI246" s="227">
        <f>IF(N246="nulová",J246,0)</f>
        <v>0</v>
      </c>
      <c r="BJ246" s="24" t="s">
        <v>79</v>
      </c>
      <c r="BK246" s="227">
        <f>ROUND(I246*H246,2)</f>
        <v>0</v>
      </c>
      <c r="BL246" s="24" t="s">
        <v>140</v>
      </c>
      <c r="BM246" s="24" t="s">
        <v>220</v>
      </c>
    </row>
    <row r="247" spans="2:51" s="11" customFormat="1" ht="13.5">
      <c r="B247" s="228"/>
      <c r="C247" s="229"/>
      <c r="D247" s="230" t="s">
        <v>142</v>
      </c>
      <c r="E247" s="231" t="s">
        <v>20</v>
      </c>
      <c r="F247" s="232" t="s">
        <v>211</v>
      </c>
      <c r="G247" s="229"/>
      <c r="H247" s="231" t="s">
        <v>20</v>
      </c>
      <c r="I247" s="233"/>
      <c r="J247" s="229"/>
      <c r="K247" s="229"/>
      <c r="L247" s="234"/>
      <c r="M247" s="235"/>
      <c r="N247" s="236"/>
      <c r="O247" s="236"/>
      <c r="P247" s="236"/>
      <c r="Q247" s="236"/>
      <c r="R247" s="236"/>
      <c r="S247" s="236"/>
      <c r="T247" s="237"/>
      <c r="AT247" s="238" t="s">
        <v>142</v>
      </c>
      <c r="AU247" s="238" t="s">
        <v>81</v>
      </c>
      <c r="AV247" s="11" t="s">
        <v>79</v>
      </c>
      <c r="AW247" s="11" t="s">
        <v>34</v>
      </c>
      <c r="AX247" s="11" t="s">
        <v>71</v>
      </c>
      <c r="AY247" s="238" t="s">
        <v>132</v>
      </c>
    </row>
    <row r="248" spans="2:51" s="12" customFormat="1" ht="13.5">
      <c r="B248" s="239"/>
      <c r="C248" s="240"/>
      <c r="D248" s="230" t="s">
        <v>142</v>
      </c>
      <c r="E248" s="241" t="s">
        <v>20</v>
      </c>
      <c r="F248" s="242" t="s">
        <v>221</v>
      </c>
      <c r="G248" s="240"/>
      <c r="H248" s="243">
        <v>0.78</v>
      </c>
      <c r="I248" s="244"/>
      <c r="J248" s="240"/>
      <c r="K248" s="240"/>
      <c r="L248" s="245"/>
      <c r="M248" s="246"/>
      <c r="N248" s="247"/>
      <c r="O248" s="247"/>
      <c r="P248" s="247"/>
      <c r="Q248" s="247"/>
      <c r="R248" s="247"/>
      <c r="S248" s="247"/>
      <c r="T248" s="248"/>
      <c r="AT248" s="249" t="s">
        <v>142</v>
      </c>
      <c r="AU248" s="249" t="s">
        <v>81</v>
      </c>
      <c r="AV248" s="12" t="s">
        <v>81</v>
      </c>
      <c r="AW248" s="12" t="s">
        <v>34</v>
      </c>
      <c r="AX248" s="12" t="s">
        <v>71</v>
      </c>
      <c r="AY248" s="249" t="s">
        <v>132</v>
      </c>
    </row>
    <row r="249" spans="2:51" s="12" customFormat="1" ht="13.5">
      <c r="B249" s="239"/>
      <c r="C249" s="240"/>
      <c r="D249" s="230" t="s">
        <v>142</v>
      </c>
      <c r="E249" s="241" t="s">
        <v>20</v>
      </c>
      <c r="F249" s="242" t="s">
        <v>222</v>
      </c>
      <c r="G249" s="240"/>
      <c r="H249" s="243">
        <v>-0.12</v>
      </c>
      <c r="I249" s="244"/>
      <c r="J249" s="240"/>
      <c r="K249" s="240"/>
      <c r="L249" s="245"/>
      <c r="M249" s="246"/>
      <c r="N249" s="247"/>
      <c r="O249" s="247"/>
      <c r="P249" s="247"/>
      <c r="Q249" s="247"/>
      <c r="R249" s="247"/>
      <c r="S249" s="247"/>
      <c r="T249" s="248"/>
      <c r="AT249" s="249" t="s">
        <v>142</v>
      </c>
      <c r="AU249" s="249" t="s">
        <v>81</v>
      </c>
      <c r="AV249" s="12" t="s">
        <v>81</v>
      </c>
      <c r="AW249" s="12" t="s">
        <v>34</v>
      </c>
      <c r="AX249" s="12" t="s">
        <v>71</v>
      </c>
      <c r="AY249" s="249" t="s">
        <v>132</v>
      </c>
    </row>
    <row r="250" spans="2:51" s="12" customFormat="1" ht="13.5">
      <c r="B250" s="239"/>
      <c r="C250" s="240"/>
      <c r="D250" s="230" t="s">
        <v>142</v>
      </c>
      <c r="E250" s="241" t="s">
        <v>20</v>
      </c>
      <c r="F250" s="242" t="s">
        <v>223</v>
      </c>
      <c r="G250" s="240"/>
      <c r="H250" s="243">
        <v>1.11</v>
      </c>
      <c r="I250" s="244"/>
      <c r="J250" s="240"/>
      <c r="K250" s="240"/>
      <c r="L250" s="245"/>
      <c r="M250" s="246"/>
      <c r="N250" s="247"/>
      <c r="O250" s="247"/>
      <c r="P250" s="247"/>
      <c r="Q250" s="247"/>
      <c r="R250" s="247"/>
      <c r="S250" s="247"/>
      <c r="T250" s="248"/>
      <c r="AT250" s="249" t="s">
        <v>142</v>
      </c>
      <c r="AU250" s="249" t="s">
        <v>81</v>
      </c>
      <c r="AV250" s="12" t="s">
        <v>81</v>
      </c>
      <c r="AW250" s="12" t="s">
        <v>34</v>
      </c>
      <c r="AX250" s="12" t="s">
        <v>71</v>
      </c>
      <c r="AY250" s="249" t="s">
        <v>132</v>
      </c>
    </row>
    <row r="251" spans="2:51" s="12" customFormat="1" ht="13.5">
      <c r="B251" s="239"/>
      <c r="C251" s="240"/>
      <c r="D251" s="230" t="s">
        <v>142</v>
      </c>
      <c r="E251" s="241" t="s">
        <v>20</v>
      </c>
      <c r="F251" s="242" t="s">
        <v>224</v>
      </c>
      <c r="G251" s="240"/>
      <c r="H251" s="243">
        <v>-0.28</v>
      </c>
      <c r="I251" s="244"/>
      <c r="J251" s="240"/>
      <c r="K251" s="240"/>
      <c r="L251" s="245"/>
      <c r="M251" s="246"/>
      <c r="N251" s="247"/>
      <c r="O251" s="247"/>
      <c r="P251" s="247"/>
      <c r="Q251" s="247"/>
      <c r="R251" s="247"/>
      <c r="S251" s="247"/>
      <c r="T251" s="248"/>
      <c r="AT251" s="249" t="s">
        <v>142</v>
      </c>
      <c r="AU251" s="249" t="s">
        <v>81</v>
      </c>
      <c r="AV251" s="12" t="s">
        <v>81</v>
      </c>
      <c r="AW251" s="12" t="s">
        <v>34</v>
      </c>
      <c r="AX251" s="12" t="s">
        <v>71</v>
      </c>
      <c r="AY251" s="249" t="s">
        <v>132</v>
      </c>
    </row>
    <row r="252" spans="2:51" s="12" customFormat="1" ht="13.5">
      <c r="B252" s="239"/>
      <c r="C252" s="240"/>
      <c r="D252" s="230" t="s">
        <v>142</v>
      </c>
      <c r="E252" s="241" t="s">
        <v>20</v>
      </c>
      <c r="F252" s="242" t="s">
        <v>221</v>
      </c>
      <c r="G252" s="240"/>
      <c r="H252" s="243">
        <v>0.78</v>
      </c>
      <c r="I252" s="244"/>
      <c r="J252" s="240"/>
      <c r="K252" s="240"/>
      <c r="L252" s="245"/>
      <c r="M252" s="246"/>
      <c r="N252" s="247"/>
      <c r="O252" s="247"/>
      <c r="P252" s="247"/>
      <c r="Q252" s="247"/>
      <c r="R252" s="247"/>
      <c r="S252" s="247"/>
      <c r="T252" s="248"/>
      <c r="AT252" s="249" t="s">
        <v>142</v>
      </c>
      <c r="AU252" s="249" t="s">
        <v>81</v>
      </c>
      <c r="AV252" s="12" t="s">
        <v>81</v>
      </c>
      <c r="AW252" s="12" t="s">
        <v>34</v>
      </c>
      <c r="AX252" s="12" t="s">
        <v>71</v>
      </c>
      <c r="AY252" s="249" t="s">
        <v>132</v>
      </c>
    </row>
    <row r="253" spans="2:51" s="12" customFormat="1" ht="13.5">
      <c r="B253" s="239"/>
      <c r="C253" s="240"/>
      <c r="D253" s="230" t="s">
        <v>142</v>
      </c>
      <c r="E253" s="241" t="s">
        <v>20</v>
      </c>
      <c r="F253" s="242" t="s">
        <v>222</v>
      </c>
      <c r="G253" s="240"/>
      <c r="H253" s="243">
        <v>-0.12</v>
      </c>
      <c r="I253" s="244"/>
      <c r="J253" s="240"/>
      <c r="K253" s="240"/>
      <c r="L253" s="245"/>
      <c r="M253" s="246"/>
      <c r="N253" s="247"/>
      <c r="O253" s="247"/>
      <c r="P253" s="247"/>
      <c r="Q253" s="247"/>
      <c r="R253" s="247"/>
      <c r="S253" s="247"/>
      <c r="T253" s="248"/>
      <c r="AT253" s="249" t="s">
        <v>142</v>
      </c>
      <c r="AU253" s="249" t="s">
        <v>81</v>
      </c>
      <c r="AV253" s="12" t="s">
        <v>81</v>
      </c>
      <c r="AW253" s="12" t="s">
        <v>34</v>
      </c>
      <c r="AX253" s="12" t="s">
        <v>71</v>
      </c>
      <c r="AY253" s="249" t="s">
        <v>132</v>
      </c>
    </row>
    <row r="254" spans="2:51" s="12" customFormat="1" ht="13.5">
      <c r="B254" s="239"/>
      <c r="C254" s="240"/>
      <c r="D254" s="230" t="s">
        <v>142</v>
      </c>
      <c r="E254" s="241" t="s">
        <v>20</v>
      </c>
      <c r="F254" s="242" t="s">
        <v>223</v>
      </c>
      <c r="G254" s="240"/>
      <c r="H254" s="243">
        <v>1.11</v>
      </c>
      <c r="I254" s="244"/>
      <c r="J254" s="240"/>
      <c r="K254" s="240"/>
      <c r="L254" s="245"/>
      <c r="M254" s="246"/>
      <c r="N254" s="247"/>
      <c r="O254" s="247"/>
      <c r="P254" s="247"/>
      <c r="Q254" s="247"/>
      <c r="R254" s="247"/>
      <c r="S254" s="247"/>
      <c r="T254" s="248"/>
      <c r="AT254" s="249" t="s">
        <v>142</v>
      </c>
      <c r="AU254" s="249" t="s">
        <v>81</v>
      </c>
      <c r="AV254" s="12" t="s">
        <v>81</v>
      </c>
      <c r="AW254" s="12" t="s">
        <v>34</v>
      </c>
      <c r="AX254" s="12" t="s">
        <v>71</v>
      </c>
      <c r="AY254" s="249" t="s">
        <v>132</v>
      </c>
    </row>
    <row r="255" spans="2:51" s="12" customFormat="1" ht="13.5">
      <c r="B255" s="239"/>
      <c r="C255" s="240"/>
      <c r="D255" s="230" t="s">
        <v>142</v>
      </c>
      <c r="E255" s="241" t="s">
        <v>20</v>
      </c>
      <c r="F255" s="242" t="s">
        <v>224</v>
      </c>
      <c r="G255" s="240"/>
      <c r="H255" s="243">
        <v>-0.28</v>
      </c>
      <c r="I255" s="244"/>
      <c r="J255" s="240"/>
      <c r="K255" s="240"/>
      <c r="L255" s="245"/>
      <c r="M255" s="246"/>
      <c r="N255" s="247"/>
      <c r="O255" s="247"/>
      <c r="P255" s="247"/>
      <c r="Q255" s="247"/>
      <c r="R255" s="247"/>
      <c r="S255" s="247"/>
      <c r="T255" s="248"/>
      <c r="AT255" s="249" t="s">
        <v>142</v>
      </c>
      <c r="AU255" s="249" t="s">
        <v>81</v>
      </c>
      <c r="AV255" s="12" t="s">
        <v>81</v>
      </c>
      <c r="AW255" s="12" t="s">
        <v>34</v>
      </c>
      <c r="AX255" s="12" t="s">
        <v>71</v>
      </c>
      <c r="AY255" s="249" t="s">
        <v>132</v>
      </c>
    </row>
    <row r="256" spans="2:51" s="13" customFormat="1" ht="13.5">
      <c r="B256" s="250"/>
      <c r="C256" s="251"/>
      <c r="D256" s="230" t="s">
        <v>142</v>
      </c>
      <c r="E256" s="252" t="s">
        <v>20</v>
      </c>
      <c r="F256" s="253" t="s">
        <v>145</v>
      </c>
      <c r="G256" s="251"/>
      <c r="H256" s="254">
        <v>2.98</v>
      </c>
      <c r="I256" s="255"/>
      <c r="J256" s="251"/>
      <c r="K256" s="251"/>
      <c r="L256" s="256"/>
      <c r="M256" s="257"/>
      <c r="N256" s="258"/>
      <c r="O256" s="258"/>
      <c r="P256" s="258"/>
      <c r="Q256" s="258"/>
      <c r="R256" s="258"/>
      <c r="S256" s="258"/>
      <c r="T256" s="259"/>
      <c r="AT256" s="260" t="s">
        <v>142</v>
      </c>
      <c r="AU256" s="260" t="s">
        <v>81</v>
      </c>
      <c r="AV256" s="13" t="s">
        <v>140</v>
      </c>
      <c r="AW256" s="13" t="s">
        <v>34</v>
      </c>
      <c r="AX256" s="13" t="s">
        <v>79</v>
      </c>
      <c r="AY256" s="260" t="s">
        <v>132</v>
      </c>
    </row>
    <row r="257" spans="2:65" s="1" customFormat="1" ht="25.5" customHeight="1">
      <c r="B257" s="46"/>
      <c r="C257" s="217" t="s">
        <v>225</v>
      </c>
      <c r="D257" s="217" t="s">
        <v>135</v>
      </c>
      <c r="E257" s="218" t="s">
        <v>226</v>
      </c>
      <c r="F257" s="219" t="s">
        <v>227</v>
      </c>
      <c r="G257" s="220" t="s">
        <v>138</v>
      </c>
      <c r="H257" s="221">
        <v>23.14</v>
      </c>
      <c r="I257" s="222"/>
      <c r="J257" s="221">
        <f>ROUND(I257*H257,2)</f>
        <v>0</v>
      </c>
      <c r="K257" s="219" t="s">
        <v>139</v>
      </c>
      <c r="L257" s="72"/>
      <c r="M257" s="223" t="s">
        <v>20</v>
      </c>
      <c r="N257" s="224" t="s">
        <v>42</v>
      </c>
      <c r="O257" s="47"/>
      <c r="P257" s="225">
        <f>O257*H257</f>
        <v>0</v>
      </c>
      <c r="Q257" s="225">
        <v>0</v>
      </c>
      <c r="R257" s="225">
        <f>Q257*H257</f>
        <v>0</v>
      </c>
      <c r="S257" s="225">
        <v>0.068</v>
      </c>
      <c r="T257" s="226">
        <f>S257*H257</f>
        <v>1.5735200000000003</v>
      </c>
      <c r="AR257" s="24" t="s">
        <v>140</v>
      </c>
      <c r="AT257" s="24" t="s">
        <v>135</v>
      </c>
      <c r="AU257" s="24" t="s">
        <v>81</v>
      </c>
      <c r="AY257" s="24" t="s">
        <v>132</v>
      </c>
      <c r="BE257" s="227">
        <f>IF(N257="základní",J257,0)</f>
        <v>0</v>
      </c>
      <c r="BF257" s="227">
        <f>IF(N257="snížená",J257,0)</f>
        <v>0</v>
      </c>
      <c r="BG257" s="227">
        <f>IF(N257="zákl. přenesená",J257,0)</f>
        <v>0</v>
      </c>
      <c r="BH257" s="227">
        <f>IF(N257="sníž. přenesená",J257,0)</f>
        <v>0</v>
      </c>
      <c r="BI257" s="227">
        <f>IF(N257="nulová",J257,0)</f>
        <v>0</v>
      </c>
      <c r="BJ257" s="24" t="s">
        <v>79</v>
      </c>
      <c r="BK257" s="227">
        <f>ROUND(I257*H257,2)</f>
        <v>0</v>
      </c>
      <c r="BL257" s="24" t="s">
        <v>140</v>
      </c>
      <c r="BM257" s="24" t="s">
        <v>228</v>
      </c>
    </row>
    <row r="258" spans="2:51" s="11" customFormat="1" ht="13.5">
      <c r="B258" s="228"/>
      <c r="C258" s="229"/>
      <c r="D258" s="230" t="s">
        <v>142</v>
      </c>
      <c r="E258" s="231" t="s">
        <v>20</v>
      </c>
      <c r="F258" s="232" t="s">
        <v>211</v>
      </c>
      <c r="G258" s="229"/>
      <c r="H258" s="231" t="s">
        <v>20</v>
      </c>
      <c r="I258" s="233"/>
      <c r="J258" s="229"/>
      <c r="K258" s="229"/>
      <c r="L258" s="234"/>
      <c r="M258" s="235"/>
      <c r="N258" s="236"/>
      <c r="O258" s="236"/>
      <c r="P258" s="236"/>
      <c r="Q258" s="236"/>
      <c r="R258" s="236"/>
      <c r="S258" s="236"/>
      <c r="T258" s="237"/>
      <c r="AT258" s="238" t="s">
        <v>142</v>
      </c>
      <c r="AU258" s="238" t="s">
        <v>81</v>
      </c>
      <c r="AV258" s="11" t="s">
        <v>79</v>
      </c>
      <c r="AW258" s="11" t="s">
        <v>34</v>
      </c>
      <c r="AX258" s="11" t="s">
        <v>71</v>
      </c>
      <c r="AY258" s="238" t="s">
        <v>132</v>
      </c>
    </row>
    <row r="259" spans="2:51" s="12" customFormat="1" ht="13.5">
      <c r="B259" s="239"/>
      <c r="C259" s="240"/>
      <c r="D259" s="230" t="s">
        <v>142</v>
      </c>
      <c r="E259" s="241" t="s">
        <v>20</v>
      </c>
      <c r="F259" s="242" t="s">
        <v>229</v>
      </c>
      <c r="G259" s="240"/>
      <c r="H259" s="243">
        <v>6.08</v>
      </c>
      <c r="I259" s="244"/>
      <c r="J259" s="240"/>
      <c r="K259" s="240"/>
      <c r="L259" s="245"/>
      <c r="M259" s="246"/>
      <c r="N259" s="247"/>
      <c r="O259" s="247"/>
      <c r="P259" s="247"/>
      <c r="Q259" s="247"/>
      <c r="R259" s="247"/>
      <c r="S259" s="247"/>
      <c r="T259" s="248"/>
      <c r="AT259" s="249" t="s">
        <v>142</v>
      </c>
      <c r="AU259" s="249" t="s">
        <v>81</v>
      </c>
      <c r="AV259" s="12" t="s">
        <v>81</v>
      </c>
      <c r="AW259" s="12" t="s">
        <v>34</v>
      </c>
      <c r="AX259" s="12" t="s">
        <v>71</v>
      </c>
      <c r="AY259" s="249" t="s">
        <v>132</v>
      </c>
    </row>
    <row r="260" spans="2:51" s="12" customFormat="1" ht="13.5">
      <c r="B260" s="239"/>
      <c r="C260" s="240"/>
      <c r="D260" s="230" t="s">
        <v>142</v>
      </c>
      <c r="E260" s="241" t="s">
        <v>20</v>
      </c>
      <c r="F260" s="242" t="s">
        <v>230</v>
      </c>
      <c r="G260" s="240"/>
      <c r="H260" s="243">
        <v>-0.93</v>
      </c>
      <c r="I260" s="244"/>
      <c r="J260" s="240"/>
      <c r="K260" s="240"/>
      <c r="L260" s="245"/>
      <c r="M260" s="246"/>
      <c r="N260" s="247"/>
      <c r="O260" s="247"/>
      <c r="P260" s="247"/>
      <c r="Q260" s="247"/>
      <c r="R260" s="247"/>
      <c r="S260" s="247"/>
      <c r="T260" s="248"/>
      <c r="AT260" s="249" t="s">
        <v>142</v>
      </c>
      <c r="AU260" s="249" t="s">
        <v>81</v>
      </c>
      <c r="AV260" s="12" t="s">
        <v>81</v>
      </c>
      <c r="AW260" s="12" t="s">
        <v>34</v>
      </c>
      <c r="AX260" s="12" t="s">
        <v>71</v>
      </c>
      <c r="AY260" s="249" t="s">
        <v>132</v>
      </c>
    </row>
    <row r="261" spans="2:51" s="12" customFormat="1" ht="13.5">
      <c r="B261" s="239"/>
      <c r="C261" s="240"/>
      <c r="D261" s="230" t="s">
        <v>142</v>
      </c>
      <c r="E261" s="241" t="s">
        <v>20</v>
      </c>
      <c r="F261" s="242" t="s">
        <v>231</v>
      </c>
      <c r="G261" s="240"/>
      <c r="H261" s="243">
        <v>8.59</v>
      </c>
      <c r="I261" s="244"/>
      <c r="J261" s="240"/>
      <c r="K261" s="240"/>
      <c r="L261" s="245"/>
      <c r="M261" s="246"/>
      <c r="N261" s="247"/>
      <c r="O261" s="247"/>
      <c r="P261" s="247"/>
      <c r="Q261" s="247"/>
      <c r="R261" s="247"/>
      <c r="S261" s="247"/>
      <c r="T261" s="248"/>
      <c r="AT261" s="249" t="s">
        <v>142</v>
      </c>
      <c r="AU261" s="249" t="s">
        <v>81</v>
      </c>
      <c r="AV261" s="12" t="s">
        <v>81</v>
      </c>
      <c r="AW261" s="12" t="s">
        <v>34</v>
      </c>
      <c r="AX261" s="12" t="s">
        <v>71</v>
      </c>
      <c r="AY261" s="249" t="s">
        <v>132</v>
      </c>
    </row>
    <row r="262" spans="2:51" s="12" customFormat="1" ht="13.5">
      <c r="B262" s="239"/>
      <c r="C262" s="240"/>
      <c r="D262" s="230" t="s">
        <v>142</v>
      </c>
      <c r="E262" s="241" t="s">
        <v>20</v>
      </c>
      <c r="F262" s="242" t="s">
        <v>232</v>
      </c>
      <c r="G262" s="240"/>
      <c r="H262" s="243">
        <v>-2.17</v>
      </c>
      <c r="I262" s="244"/>
      <c r="J262" s="240"/>
      <c r="K262" s="240"/>
      <c r="L262" s="245"/>
      <c r="M262" s="246"/>
      <c r="N262" s="247"/>
      <c r="O262" s="247"/>
      <c r="P262" s="247"/>
      <c r="Q262" s="247"/>
      <c r="R262" s="247"/>
      <c r="S262" s="247"/>
      <c r="T262" s="248"/>
      <c r="AT262" s="249" t="s">
        <v>142</v>
      </c>
      <c r="AU262" s="249" t="s">
        <v>81</v>
      </c>
      <c r="AV262" s="12" t="s">
        <v>81</v>
      </c>
      <c r="AW262" s="12" t="s">
        <v>34</v>
      </c>
      <c r="AX262" s="12" t="s">
        <v>71</v>
      </c>
      <c r="AY262" s="249" t="s">
        <v>132</v>
      </c>
    </row>
    <row r="263" spans="2:51" s="12" customFormat="1" ht="13.5">
      <c r="B263" s="239"/>
      <c r="C263" s="240"/>
      <c r="D263" s="230" t="s">
        <v>142</v>
      </c>
      <c r="E263" s="241" t="s">
        <v>20</v>
      </c>
      <c r="F263" s="242" t="s">
        <v>229</v>
      </c>
      <c r="G263" s="240"/>
      <c r="H263" s="243">
        <v>6.08</v>
      </c>
      <c r="I263" s="244"/>
      <c r="J263" s="240"/>
      <c r="K263" s="240"/>
      <c r="L263" s="245"/>
      <c r="M263" s="246"/>
      <c r="N263" s="247"/>
      <c r="O263" s="247"/>
      <c r="P263" s="247"/>
      <c r="Q263" s="247"/>
      <c r="R263" s="247"/>
      <c r="S263" s="247"/>
      <c r="T263" s="248"/>
      <c r="AT263" s="249" t="s">
        <v>142</v>
      </c>
      <c r="AU263" s="249" t="s">
        <v>81</v>
      </c>
      <c r="AV263" s="12" t="s">
        <v>81</v>
      </c>
      <c r="AW263" s="12" t="s">
        <v>34</v>
      </c>
      <c r="AX263" s="12" t="s">
        <v>71</v>
      </c>
      <c r="AY263" s="249" t="s">
        <v>132</v>
      </c>
    </row>
    <row r="264" spans="2:51" s="12" customFormat="1" ht="13.5">
      <c r="B264" s="239"/>
      <c r="C264" s="240"/>
      <c r="D264" s="230" t="s">
        <v>142</v>
      </c>
      <c r="E264" s="241" t="s">
        <v>20</v>
      </c>
      <c r="F264" s="242" t="s">
        <v>230</v>
      </c>
      <c r="G264" s="240"/>
      <c r="H264" s="243">
        <v>-0.93</v>
      </c>
      <c r="I264" s="244"/>
      <c r="J264" s="240"/>
      <c r="K264" s="240"/>
      <c r="L264" s="245"/>
      <c r="M264" s="246"/>
      <c r="N264" s="247"/>
      <c r="O264" s="247"/>
      <c r="P264" s="247"/>
      <c r="Q264" s="247"/>
      <c r="R264" s="247"/>
      <c r="S264" s="247"/>
      <c r="T264" s="248"/>
      <c r="AT264" s="249" t="s">
        <v>142</v>
      </c>
      <c r="AU264" s="249" t="s">
        <v>81</v>
      </c>
      <c r="AV264" s="12" t="s">
        <v>81</v>
      </c>
      <c r="AW264" s="12" t="s">
        <v>34</v>
      </c>
      <c r="AX264" s="12" t="s">
        <v>71</v>
      </c>
      <c r="AY264" s="249" t="s">
        <v>132</v>
      </c>
    </row>
    <row r="265" spans="2:51" s="12" customFormat="1" ht="13.5">
      <c r="B265" s="239"/>
      <c r="C265" s="240"/>
      <c r="D265" s="230" t="s">
        <v>142</v>
      </c>
      <c r="E265" s="241" t="s">
        <v>20</v>
      </c>
      <c r="F265" s="242" t="s">
        <v>231</v>
      </c>
      <c r="G265" s="240"/>
      <c r="H265" s="243">
        <v>8.59</v>
      </c>
      <c r="I265" s="244"/>
      <c r="J265" s="240"/>
      <c r="K265" s="240"/>
      <c r="L265" s="245"/>
      <c r="M265" s="246"/>
      <c r="N265" s="247"/>
      <c r="O265" s="247"/>
      <c r="P265" s="247"/>
      <c r="Q265" s="247"/>
      <c r="R265" s="247"/>
      <c r="S265" s="247"/>
      <c r="T265" s="248"/>
      <c r="AT265" s="249" t="s">
        <v>142</v>
      </c>
      <c r="AU265" s="249" t="s">
        <v>81</v>
      </c>
      <c r="AV265" s="12" t="s">
        <v>81</v>
      </c>
      <c r="AW265" s="12" t="s">
        <v>34</v>
      </c>
      <c r="AX265" s="12" t="s">
        <v>71</v>
      </c>
      <c r="AY265" s="249" t="s">
        <v>132</v>
      </c>
    </row>
    <row r="266" spans="2:51" s="12" customFormat="1" ht="13.5">
      <c r="B266" s="239"/>
      <c r="C266" s="240"/>
      <c r="D266" s="230" t="s">
        <v>142</v>
      </c>
      <c r="E266" s="241" t="s">
        <v>20</v>
      </c>
      <c r="F266" s="242" t="s">
        <v>232</v>
      </c>
      <c r="G266" s="240"/>
      <c r="H266" s="243">
        <v>-2.17</v>
      </c>
      <c r="I266" s="244"/>
      <c r="J266" s="240"/>
      <c r="K266" s="240"/>
      <c r="L266" s="245"/>
      <c r="M266" s="246"/>
      <c r="N266" s="247"/>
      <c r="O266" s="247"/>
      <c r="P266" s="247"/>
      <c r="Q266" s="247"/>
      <c r="R266" s="247"/>
      <c r="S266" s="247"/>
      <c r="T266" s="248"/>
      <c r="AT266" s="249" t="s">
        <v>142</v>
      </c>
      <c r="AU266" s="249" t="s">
        <v>81</v>
      </c>
      <c r="AV266" s="12" t="s">
        <v>81</v>
      </c>
      <c r="AW266" s="12" t="s">
        <v>34</v>
      </c>
      <c r="AX266" s="12" t="s">
        <v>71</v>
      </c>
      <c r="AY266" s="249" t="s">
        <v>132</v>
      </c>
    </row>
    <row r="267" spans="2:51" s="13" customFormat="1" ht="13.5">
      <c r="B267" s="250"/>
      <c r="C267" s="251"/>
      <c r="D267" s="230" t="s">
        <v>142</v>
      </c>
      <c r="E267" s="252" t="s">
        <v>20</v>
      </c>
      <c r="F267" s="253" t="s">
        <v>145</v>
      </c>
      <c r="G267" s="251"/>
      <c r="H267" s="254">
        <v>23.14</v>
      </c>
      <c r="I267" s="255"/>
      <c r="J267" s="251"/>
      <c r="K267" s="251"/>
      <c r="L267" s="256"/>
      <c r="M267" s="257"/>
      <c r="N267" s="258"/>
      <c r="O267" s="258"/>
      <c r="P267" s="258"/>
      <c r="Q267" s="258"/>
      <c r="R267" s="258"/>
      <c r="S267" s="258"/>
      <c r="T267" s="259"/>
      <c r="AT267" s="260" t="s">
        <v>142</v>
      </c>
      <c r="AU267" s="260" t="s">
        <v>81</v>
      </c>
      <c r="AV267" s="13" t="s">
        <v>140</v>
      </c>
      <c r="AW267" s="13" t="s">
        <v>34</v>
      </c>
      <c r="AX267" s="13" t="s">
        <v>79</v>
      </c>
      <c r="AY267" s="260" t="s">
        <v>132</v>
      </c>
    </row>
    <row r="268" spans="2:63" s="10" customFormat="1" ht="29.85" customHeight="1">
      <c r="B268" s="201"/>
      <c r="C268" s="202"/>
      <c r="D268" s="203" t="s">
        <v>70</v>
      </c>
      <c r="E268" s="215" t="s">
        <v>233</v>
      </c>
      <c r="F268" s="215" t="s">
        <v>234</v>
      </c>
      <c r="G268" s="202"/>
      <c r="H268" s="202"/>
      <c r="I268" s="205"/>
      <c r="J268" s="216">
        <f>BK268</f>
        <v>0</v>
      </c>
      <c r="K268" s="202"/>
      <c r="L268" s="207"/>
      <c r="M268" s="208"/>
      <c r="N268" s="209"/>
      <c r="O268" s="209"/>
      <c r="P268" s="210">
        <f>SUM(P269:P274)</f>
        <v>0</v>
      </c>
      <c r="Q268" s="209"/>
      <c r="R268" s="210">
        <f>SUM(R269:R274)</f>
        <v>0</v>
      </c>
      <c r="S268" s="209"/>
      <c r="T268" s="211">
        <f>SUM(T269:T274)</f>
        <v>0</v>
      </c>
      <c r="AR268" s="212" t="s">
        <v>79</v>
      </c>
      <c r="AT268" s="213" t="s">
        <v>70</v>
      </c>
      <c r="AU268" s="213" t="s">
        <v>79</v>
      </c>
      <c r="AY268" s="212" t="s">
        <v>132</v>
      </c>
      <c r="BK268" s="214">
        <f>SUM(BK269:BK274)</f>
        <v>0</v>
      </c>
    </row>
    <row r="269" spans="2:65" s="1" customFormat="1" ht="25.5" customHeight="1">
      <c r="B269" s="46"/>
      <c r="C269" s="217" t="s">
        <v>235</v>
      </c>
      <c r="D269" s="217" t="s">
        <v>135</v>
      </c>
      <c r="E269" s="218" t="s">
        <v>236</v>
      </c>
      <c r="F269" s="219" t="s">
        <v>237</v>
      </c>
      <c r="G269" s="220" t="s">
        <v>238</v>
      </c>
      <c r="H269" s="221">
        <v>2.09</v>
      </c>
      <c r="I269" s="222"/>
      <c r="J269" s="221">
        <f>ROUND(I269*H269,2)</f>
        <v>0</v>
      </c>
      <c r="K269" s="219" t="s">
        <v>139</v>
      </c>
      <c r="L269" s="72"/>
      <c r="M269" s="223" t="s">
        <v>20</v>
      </c>
      <c r="N269" s="224" t="s">
        <v>42</v>
      </c>
      <c r="O269" s="47"/>
      <c r="P269" s="225">
        <f>O269*H269</f>
        <v>0</v>
      </c>
      <c r="Q269" s="225">
        <v>0</v>
      </c>
      <c r="R269" s="225">
        <f>Q269*H269</f>
        <v>0</v>
      </c>
      <c r="S269" s="225">
        <v>0</v>
      </c>
      <c r="T269" s="226">
        <f>S269*H269</f>
        <v>0</v>
      </c>
      <c r="AR269" s="24" t="s">
        <v>140</v>
      </c>
      <c r="AT269" s="24" t="s">
        <v>135</v>
      </c>
      <c r="AU269" s="24" t="s">
        <v>81</v>
      </c>
      <c r="AY269" s="24" t="s">
        <v>132</v>
      </c>
      <c r="BE269" s="227">
        <f>IF(N269="základní",J269,0)</f>
        <v>0</v>
      </c>
      <c r="BF269" s="227">
        <f>IF(N269="snížená",J269,0)</f>
        <v>0</v>
      </c>
      <c r="BG269" s="227">
        <f>IF(N269="zákl. přenesená",J269,0)</f>
        <v>0</v>
      </c>
      <c r="BH269" s="227">
        <f>IF(N269="sníž. přenesená",J269,0)</f>
        <v>0</v>
      </c>
      <c r="BI269" s="227">
        <f>IF(N269="nulová",J269,0)</f>
        <v>0</v>
      </c>
      <c r="BJ269" s="24" t="s">
        <v>79</v>
      </c>
      <c r="BK269" s="227">
        <f>ROUND(I269*H269,2)</f>
        <v>0</v>
      </c>
      <c r="BL269" s="24" t="s">
        <v>140</v>
      </c>
      <c r="BM269" s="24" t="s">
        <v>239</v>
      </c>
    </row>
    <row r="270" spans="2:65" s="1" customFormat="1" ht="25.5" customHeight="1">
      <c r="B270" s="46"/>
      <c r="C270" s="217" t="s">
        <v>240</v>
      </c>
      <c r="D270" s="217" t="s">
        <v>135</v>
      </c>
      <c r="E270" s="218" t="s">
        <v>241</v>
      </c>
      <c r="F270" s="219" t="s">
        <v>242</v>
      </c>
      <c r="G270" s="220" t="s">
        <v>238</v>
      </c>
      <c r="H270" s="221">
        <v>2.09</v>
      </c>
      <c r="I270" s="222"/>
      <c r="J270" s="221">
        <f>ROUND(I270*H270,2)</f>
        <v>0</v>
      </c>
      <c r="K270" s="219" t="s">
        <v>139</v>
      </c>
      <c r="L270" s="72"/>
      <c r="M270" s="223" t="s">
        <v>20</v>
      </c>
      <c r="N270" s="224" t="s">
        <v>42</v>
      </c>
      <c r="O270" s="47"/>
      <c r="P270" s="225">
        <f>O270*H270</f>
        <v>0</v>
      </c>
      <c r="Q270" s="225">
        <v>0</v>
      </c>
      <c r="R270" s="225">
        <f>Q270*H270</f>
        <v>0</v>
      </c>
      <c r="S270" s="225">
        <v>0</v>
      </c>
      <c r="T270" s="226">
        <f>S270*H270</f>
        <v>0</v>
      </c>
      <c r="AR270" s="24" t="s">
        <v>140</v>
      </c>
      <c r="AT270" s="24" t="s">
        <v>135</v>
      </c>
      <c r="AU270" s="24" t="s">
        <v>81</v>
      </c>
      <c r="AY270" s="24" t="s">
        <v>132</v>
      </c>
      <c r="BE270" s="227">
        <f>IF(N270="základní",J270,0)</f>
        <v>0</v>
      </c>
      <c r="BF270" s="227">
        <f>IF(N270="snížená",J270,0)</f>
        <v>0</v>
      </c>
      <c r="BG270" s="227">
        <f>IF(N270="zákl. přenesená",J270,0)</f>
        <v>0</v>
      </c>
      <c r="BH270" s="227">
        <f>IF(N270="sníž. přenesená",J270,0)</f>
        <v>0</v>
      </c>
      <c r="BI270" s="227">
        <f>IF(N270="nulová",J270,0)</f>
        <v>0</v>
      </c>
      <c r="BJ270" s="24" t="s">
        <v>79</v>
      </c>
      <c r="BK270" s="227">
        <f>ROUND(I270*H270,2)</f>
        <v>0</v>
      </c>
      <c r="BL270" s="24" t="s">
        <v>140</v>
      </c>
      <c r="BM270" s="24" t="s">
        <v>243</v>
      </c>
    </row>
    <row r="271" spans="2:65" s="1" customFormat="1" ht="25.5" customHeight="1">
      <c r="B271" s="46"/>
      <c r="C271" s="217" t="s">
        <v>244</v>
      </c>
      <c r="D271" s="217" t="s">
        <v>135</v>
      </c>
      <c r="E271" s="218" t="s">
        <v>245</v>
      </c>
      <c r="F271" s="219" t="s">
        <v>246</v>
      </c>
      <c r="G271" s="220" t="s">
        <v>238</v>
      </c>
      <c r="H271" s="221">
        <v>29.26</v>
      </c>
      <c r="I271" s="222"/>
      <c r="J271" s="221">
        <f>ROUND(I271*H271,2)</f>
        <v>0</v>
      </c>
      <c r="K271" s="219" t="s">
        <v>139</v>
      </c>
      <c r="L271" s="72"/>
      <c r="M271" s="223" t="s">
        <v>20</v>
      </c>
      <c r="N271" s="224" t="s">
        <v>42</v>
      </c>
      <c r="O271" s="47"/>
      <c r="P271" s="225">
        <f>O271*H271</f>
        <v>0</v>
      </c>
      <c r="Q271" s="225">
        <v>0</v>
      </c>
      <c r="R271" s="225">
        <f>Q271*H271</f>
        <v>0</v>
      </c>
      <c r="S271" s="225">
        <v>0</v>
      </c>
      <c r="T271" s="226">
        <f>S271*H271</f>
        <v>0</v>
      </c>
      <c r="AR271" s="24" t="s">
        <v>140</v>
      </c>
      <c r="AT271" s="24" t="s">
        <v>135</v>
      </c>
      <c r="AU271" s="24" t="s">
        <v>81</v>
      </c>
      <c r="AY271" s="24" t="s">
        <v>132</v>
      </c>
      <c r="BE271" s="227">
        <f>IF(N271="základní",J271,0)</f>
        <v>0</v>
      </c>
      <c r="BF271" s="227">
        <f>IF(N271="snížená",J271,0)</f>
        <v>0</v>
      </c>
      <c r="BG271" s="227">
        <f>IF(N271="zákl. přenesená",J271,0)</f>
        <v>0</v>
      </c>
      <c r="BH271" s="227">
        <f>IF(N271="sníž. přenesená",J271,0)</f>
        <v>0</v>
      </c>
      <c r="BI271" s="227">
        <f>IF(N271="nulová",J271,0)</f>
        <v>0</v>
      </c>
      <c r="BJ271" s="24" t="s">
        <v>79</v>
      </c>
      <c r="BK271" s="227">
        <f>ROUND(I271*H271,2)</f>
        <v>0</v>
      </c>
      <c r="BL271" s="24" t="s">
        <v>140</v>
      </c>
      <c r="BM271" s="24" t="s">
        <v>247</v>
      </c>
    </row>
    <row r="272" spans="2:51" s="12" customFormat="1" ht="13.5">
      <c r="B272" s="239"/>
      <c r="C272" s="240"/>
      <c r="D272" s="230" t="s">
        <v>142</v>
      </c>
      <c r="E272" s="241" t="s">
        <v>20</v>
      </c>
      <c r="F272" s="242" t="s">
        <v>248</v>
      </c>
      <c r="G272" s="240"/>
      <c r="H272" s="243">
        <v>29.26</v>
      </c>
      <c r="I272" s="244"/>
      <c r="J272" s="240"/>
      <c r="K272" s="240"/>
      <c r="L272" s="245"/>
      <c r="M272" s="246"/>
      <c r="N272" s="247"/>
      <c r="O272" s="247"/>
      <c r="P272" s="247"/>
      <c r="Q272" s="247"/>
      <c r="R272" s="247"/>
      <c r="S272" s="247"/>
      <c r="T272" s="248"/>
      <c r="AT272" s="249" t="s">
        <v>142</v>
      </c>
      <c r="AU272" s="249" t="s">
        <v>81</v>
      </c>
      <c r="AV272" s="12" t="s">
        <v>81</v>
      </c>
      <c r="AW272" s="12" t="s">
        <v>34</v>
      </c>
      <c r="AX272" s="12" t="s">
        <v>71</v>
      </c>
      <c r="AY272" s="249" t="s">
        <v>132</v>
      </c>
    </row>
    <row r="273" spans="2:51" s="13" customFormat="1" ht="13.5">
      <c r="B273" s="250"/>
      <c r="C273" s="251"/>
      <c r="D273" s="230" t="s">
        <v>142</v>
      </c>
      <c r="E273" s="252" t="s">
        <v>20</v>
      </c>
      <c r="F273" s="253" t="s">
        <v>145</v>
      </c>
      <c r="G273" s="251"/>
      <c r="H273" s="254">
        <v>29.26</v>
      </c>
      <c r="I273" s="255"/>
      <c r="J273" s="251"/>
      <c r="K273" s="251"/>
      <c r="L273" s="256"/>
      <c r="M273" s="257"/>
      <c r="N273" s="258"/>
      <c r="O273" s="258"/>
      <c r="P273" s="258"/>
      <c r="Q273" s="258"/>
      <c r="R273" s="258"/>
      <c r="S273" s="258"/>
      <c r="T273" s="259"/>
      <c r="AT273" s="260" t="s">
        <v>142</v>
      </c>
      <c r="AU273" s="260" t="s">
        <v>81</v>
      </c>
      <c r="AV273" s="13" t="s">
        <v>140</v>
      </c>
      <c r="AW273" s="13" t="s">
        <v>34</v>
      </c>
      <c r="AX273" s="13" t="s">
        <v>79</v>
      </c>
      <c r="AY273" s="260" t="s">
        <v>132</v>
      </c>
    </row>
    <row r="274" spans="2:65" s="1" customFormat="1" ht="38.25" customHeight="1">
      <c r="B274" s="46"/>
      <c r="C274" s="217" t="s">
        <v>249</v>
      </c>
      <c r="D274" s="217" t="s">
        <v>135</v>
      </c>
      <c r="E274" s="218" t="s">
        <v>250</v>
      </c>
      <c r="F274" s="219" t="s">
        <v>251</v>
      </c>
      <c r="G274" s="220" t="s">
        <v>238</v>
      </c>
      <c r="H274" s="221">
        <v>2.09</v>
      </c>
      <c r="I274" s="222"/>
      <c r="J274" s="221">
        <f>ROUND(I274*H274,2)</f>
        <v>0</v>
      </c>
      <c r="K274" s="219" t="s">
        <v>139</v>
      </c>
      <c r="L274" s="72"/>
      <c r="M274" s="223" t="s">
        <v>20</v>
      </c>
      <c r="N274" s="224" t="s">
        <v>42</v>
      </c>
      <c r="O274" s="47"/>
      <c r="P274" s="225">
        <f>O274*H274</f>
        <v>0</v>
      </c>
      <c r="Q274" s="225">
        <v>0</v>
      </c>
      <c r="R274" s="225">
        <f>Q274*H274</f>
        <v>0</v>
      </c>
      <c r="S274" s="225">
        <v>0</v>
      </c>
      <c r="T274" s="226">
        <f>S274*H274</f>
        <v>0</v>
      </c>
      <c r="AR274" s="24" t="s">
        <v>140</v>
      </c>
      <c r="AT274" s="24" t="s">
        <v>135</v>
      </c>
      <c r="AU274" s="24" t="s">
        <v>81</v>
      </c>
      <c r="AY274" s="24" t="s">
        <v>132</v>
      </c>
      <c r="BE274" s="227">
        <f>IF(N274="základní",J274,0)</f>
        <v>0</v>
      </c>
      <c r="BF274" s="227">
        <f>IF(N274="snížená",J274,0)</f>
        <v>0</v>
      </c>
      <c r="BG274" s="227">
        <f>IF(N274="zákl. přenesená",J274,0)</f>
        <v>0</v>
      </c>
      <c r="BH274" s="227">
        <f>IF(N274="sníž. přenesená",J274,0)</f>
        <v>0</v>
      </c>
      <c r="BI274" s="227">
        <f>IF(N274="nulová",J274,0)</f>
        <v>0</v>
      </c>
      <c r="BJ274" s="24" t="s">
        <v>79</v>
      </c>
      <c r="BK274" s="227">
        <f>ROUND(I274*H274,2)</f>
        <v>0</v>
      </c>
      <c r="BL274" s="24" t="s">
        <v>140</v>
      </c>
      <c r="BM274" s="24" t="s">
        <v>252</v>
      </c>
    </row>
    <row r="275" spans="2:63" s="10" customFormat="1" ht="29.85" customHeight="1">
      <c r="B275" s="201"/>
      <c r="C275" s="202"/>
      <c r="D275" s="203" t="s">
        <v>70</v>
      </c>
      <c r="E275" s="215" t="s">
        <v>253</v>
      </c>
      <c r="F275" s="215" t="s">
        <v>254</v>
      </c>
      <c r="G275" s="202"/>
      <c r="H275" s="202"/>
      <c r="I275" s="205"/>
      <c r="J275" s="216">
        <f>BK275</f>
        <v>0</v>
      </c>
      <c r="K275" s="202"/>
      <c r="L275" s="207"/>
      <c r="M275" s="208"/>
      <c r="N275" s="209"/>
      <c r="O275" s="209"/>
      <c r="P275" s="210">
        <f>P276</f>
        <v>0</v>
      </c>
      <c r="Q275" s="209"/>
      <c r="R275" s="210">
        <f>R276</f>
        <v>0</v>
      </c>
      <c r="S275" s="209"/>
      <c r="T275" s="211">
        <f>T276</f>
        <v>0</v>
      </c>
      <c r="AR275" s="212" t="s">
        <v>79</v>
      </c>
      <c r="AT275" s="213" t="s">
        <v>70</v>
      </c>
      <c r="AU275" s="213" t="s">
        <v>79</v>
      </c>
      <c r="AY275" s="212" t="s">
        <v>132</v>
      </c>
      <c r="BK275" s="214">
        <f>BK276</f>
        <v>0</v>
      </c>
    </row>
    <row r="276" spans="2:65" s="1" customFormat="1" ht="38.25" customHeight="1">
      <c r="B276" s="46"/>
      <c r="C276" s="217" t="s">
        <v>9</v>
      </c>
      <c r="D276" s="217" t="s">
        <v>135</v>
      </c>
      <c r="E276" s="218" t="s">
        <v>255</v>
      </c>
      <c r="F276" s="219" t="s">
        <v>256</v>
      </c>
      <c r="G276" s="220" t="s">
        <v>238</v>
      </c>
      <c r="H276" s="221">
        <v>1.28</v>
      </c>
      <c r="I276" s="222"/>
      <c r="J276" s="221">
        <f>ROUND(I276*H276,2)</f>
        <v>0</v>
      </c>
      <c r="K276" s="219" t="s">
        <v>139</v>
      </c>
      <c r="L276" s="72"/>
      <c r="M276" s="223" t="s">
        <v>20</v>
      </c>
      <c r="N276" s="224" t="s">
        <v>42</v>
      </c>
      <c r="O276" s="47"/>
      <c r="P276" s="225">
        <f>O276*H276</f>
        <v>0</v>
      </c>
      <c r="Q276" s="225">
        <v>0</v>
      </c>
      <c r="R276" s="225">
        <f>Q276*H276</f>
        <v>0</v>
      </c>
      <c r="S276" s="225">
        <v>0</v>
      </c>
      <c r="T276" s="226">
        <f>S276*H276</f>
        <v>0</v>
      </c>
      <c r="AR276" s="24" t="s">
        <v>140</v>
      </c>
      <c r="AT276" s="24" t="s">
        <v>135</v>
      </c>
      <c r="AU276" s="24" t="s">
        <v>81</v>
      </c>
      <c r="AY276" s="24" t="s">
        <v>132</v>
      </c>
      <c r="BE276" s="227">
        <f>IF(N276="základní",J276,0)</f>
        <v>0</v>
      </c>
      <c r="BF276" s="227">
        <f>IF(N276="snížená",J276,0)</f>
        <v>0</v>
      </c>
      <c r="BG276" s="227">
        <f>IF(N276="zákl. přenesená",J276,0)</f>
        <v>0</v>
      </c>
      <c r="BH276" s="227">
        <f>IF(N276="sníž. přenesená",J276,0)</f>
        <v>0</v>
      </c>
      <c r="BI276" s="227">
        <f>IF(N276="nulová",J276,0)</f>
        <v>0</v>
      </c>
      <c r="BJ276" s="24" t="s">
        <v>79</v>
      </c>
      <c r="BK276" s="227">
        <f>ROUND(I276*H276,2)</f>
        <v>0</v>
      </c>
      <c r="BL276" s="24" t="s">
        <v>140</v>
      </c>
      <c r="BM276" s="24" t="s">
        <v>257</v>
      </c>
    </row>
    <row r="277" spans="2:63" s="10" customFormat="1" ht="37.4" customHeight="1">
      <c r="B277" s="201"/>
      <c r="C277" s="202"/>
      <c r="D277" s="203" t="s">
        <v>70</v>
      </c>
      <c r="E277" s="204" t="s">
        <v>258</v>
      </c>
      <c r="F277" s="204" t="s">
        <v>259</v>
      </c>
      <c r="G277" s="202"/>
      <c r="H277" s="202"/>
      <c r="I277" s="205"/>
      <c r="J277" s="206">
        <f>BK277</f>
        <v>0</v>
      </c>
      <c r="K277" s="202"/>
      <c r="L277" s="207"/>
      <c r="M277" s="208"/>
      <c r="N277" s="209"/>
      <c r="O277" s="209"/>
      <c r="P277" s="210">
        <f>P278+P300+P311+P328+P345+P395+P409+P433+P449+P474+P529+P588+P592</f>
        <v>0</v>
      </c>
      <c r="Q277" s="209"/>
      <c r="R277" s="210">
        <f>R278+R300+R311+R328+R345+R395+R409+R433+R449+R474+R529+R588+R592</f>
        <v>1.0739057</v>
      </c>
      <c r="S277" s="209"/>
      <c r="T277" s="211">
        <f>T278+T300+T311+T328+T345+T395+T409+T433+T449+T474+T529+T588+T592</f>
        <v>0.1847916</v>
      </c>
      <c r="AR277" s="212" t="s">
        <v>81</v>
      </c>
      <c r="AT277" s="213" t="s">
        <v>70</v>
      </c>
      <c r="AU277" s="213" t="s">
        <v>71</v>
      </c>
      <c r="AY277" s="212" t="s">
        <v>132</v>
      </c>
      <c r="BK277" s="214">
        <f>BK278+BK300+BK311+BK328+BK345+BK395+BK409+BK433+BK449+BK474+BK529+BK588+BK592</f>
        <v>0</v>
      </c>
    </row>
    <row r="278" spans="2:63" s="10" customFormat="1" ht="19.9" customHeight="1">
      <c r="B278" s="201"/>
      <c r="C278" s="202"/>
      <c r="D278" s="203" t="s">
        <v>70</v>
      </c>
      <c r="E278" s="215" t="s">
        <v>260</v>
      </c>
      <c r="F278" s="215" t="s">
        <v>261</v>
      </c>
      <c r="G278" s="202"/>
      <c r="H278" s="202"/>
      <c r="I278" s="205"/>
      <c r="J278" s="216">
        <f>BK278</f>
        <v>0</v>
      </c>
      <c r="K278" s="202"/>
      <c r="L278" s="207"/>
      <c r="M278" s="208"/>
      <c r="N278" s="209"/>
      <c r="O278" s="209"/>
      <c r="P278" s="210">
        <f>SUM(P279:P299)</f>
        <v>0</v>
      </c>
      <c r="Q278" s="209"/>
      <c r="R278" s="210">
        <f>SUM(R279:R299)</f>
        <v>0.14984999999999998</v>
      </c>
      <c r="S278" s="209"/>
      <c r="T278" s="211">
        <f>SUM(T279:T299)</f>
        <v>0</v>
      </c>
      <c r="AR278" s="212" t="s">
        <v>81</v>
      </c>
      <c r="AT278" s="213" t="s">
        <v>70</v>
      </c>
      <c r="AU278" s="213" t="s">
        <v>79</v>
      </c>
      <c r="AY278" s="212" t="s">
        <v>132</v>
      </c>
      <c r="BK278" s="214">
        <f>SUM(BK279:BK299)</f>
        <v>0</v>
      </c>
    </row>
    <row r="279" spans="2:65" s="1" customFormat="1" ht="25.5" customHeight="1">
      <c r="B279" s="46"/>
      <c r="C279" s="217" t="s">
        <v>262</v>
      </c>
      <c r="D279" s="217" t="s">
        <v>135</v>
      </c>
      <c r="E279" s="218" t="s">
        <v>263</v>
      </c>
      <c r="F279" s="219" t="s">
        <v>264</v>
      </c>
      <c r="G279" s="220" t="s">
        <v>138</v>
      </c>
      <c r="H279" s="221">
        <v>5.58</v>
      </c>
      <c r="I279" s="222"/>
      <c r="J279" s="221">
        <f>ROUND(I279*H279,2)</f>
        <v>0</v>
      </c>
      <c r="K279" s="219" t="s">
        <v>139</v>
      </c>
      <c r="L279" s="72"/>
      <c r="M279" s="223" t="s">
        <v>20</v>
      </c>
      <c r="N279" s="224" t="s">
        <v>42</v>
      </c>
      <c r="O279" s="47"/>
      <c r="P279" s="225">
        <f>O279*H279</f>
        <v>0</v>
      </c>
      <c r="Q279" s="225">
        <v>0.0045</v>
      </c>
      <c r="R279" s="225">
        <f>Q279*H279</f>
        <v>0.025109999999999997</v>
      </c>
      <c r="S279" s="225">
        <v>0</v>
      </c>
      <c r="T279" s="226">
        <f>S279*H279</f>
        <v>0</v>
      </c>
      <c r="AR279" s="24" t="s">
        <v>225</v>
      </c>
      <c r="AT279" s="24" t="s">
        <v>135</v>
      </c>
      <c r="AU279" s="24" t="s">
        <v>81</v>
      </c>
      <c r="AY279" s="24" t="s">
        <v>132</v>
      </c>
      <c r="BE279" s="227">
        <f>IF(N279="základní",J279,0)</f>
        <v>0</v>
      </c>
      <c r="BF279" s="227">
        <f>IF(N279="snížená",J279,0)</f>
        <v>0</v>
      </c>
      <c r="BG279" s="227">
        <f>IF(N279="zákl. přenesená",J279,0)</f>
        <v>0</v>
      </c>
      <c r="BH279" s="227">
        <f>IF(N279="sníž. přenesená",J279,0)</f>
        <v>0</v>
      </c>
      <c r="BI279" s="227">
        <f>IF(N279="nulová",J279,0)</f>
        <v>0</v>
      </c>
      <c r="BJ279" s="24" t="s">
        <v>79</v>
      </c>
      <c r="BK279" s="227">
        <f>ROUND(I279*H279,2)</f>
        <v>0</v>
      </c>
      <c r="BL279" s="24" t="s">
        <v>225</v>
      </c>
      <c r="BM279" s="24" t="s">
        <v>265</v>
      </c>
    </row>
    <row r="280" spans="2:51" s="11" customFormat="1" ht="13.5">
      <c r="B280" s="228"/>
      <c r="C280" s="229"/>
      <c r="D280" s="230" t="s">
        <v>142</v>
      </c>
      <c r="E280" s="231" t="s">
        <v>20</v>
      </c>
      <c r="F280" s="232" t="s">
        <v>143</v>
      </c>
      <c r="G280" s="229"/>
      <c r="H280" s="231" t="s">
        <v>20</v>
      </c>
      <c r="I280" s="233"/>
      <c r="J280" s="229"/>
      <c r="K280" s="229"/>
      <c r="L280" s="234"/>
      <c r="M280" s="235"/>
      <c r="N280" s="236"/>
      <c r="O280" s="236"/>
      <c r="P280" s="236"/>
      <c r="Q280" s="236"/>
      <c r="R280" s="236"/>
      <c r="S280" s="236"/>
      <c r="T280" s="237"/>
      <c r="AT280" s="238" t="s">
        <v>142</v>
      </c>
      <c r="AU280" s="238" t="s">
        <v>81</v>
      </c>
      <c r="AV280" s="11" t="s">
        <v>79</v>
      </c>
      <c r="AW280" s="11" t="s">
        <v>34</v>
      </c>
      <c r="AX280" s="11" t="s">
        <v>71</v>
      </c>
      <c r="AY280" s="238" t="s">
        <v>132</v>
      </c>
    </row>
    <row r="281" spans="2:51" s="12" customFormat="1" ht="13.5">
      <c r="B281" s="239"/>
      <c r="C281" s="240"/>
      <c r="D281" s="230" t="s">
        <v>142</v>
      </c>
      <c r="E281" s="241" t="s">
        <v>20</v>
      </c>
      <c r="F281" s="242" t="s">
        <v>151</v>
      </c>
      <c r="G281" s="240"/>
      <c r="H281" s="243">
        <v>0.91</v>
      </c>
      <c r="I281" s="244"/>
      <c r="J281" s="240"/>
      <c r="K281" s="240"/>
      <c r="L281" s="245"/>
      <c r="M281" s="246"/>
      <c r="N281" s="247"/>
      <c r="O281" s="247"/>
      <c r="P281" s="247"/>
      <c r="Q281" s="247"/>
      <c r="R281" s="247"/>
      <c r="S281" s="247"/>
      <c r="T281" s="248"/>
      <c r="AT281" s="249" t="s">
        <v>142</v>
      </c>
      <c r="AU281" s="249" t="s">
        <v>81</v>
      </c>
      <c r="AV281" s="12" t="s">
        <v>81</v>
      </c>
      <c r="AW281" s="12" t="s">
        <v>34</v>
      </c>
      <c r="AX281" s="12" t="s">
        <v>71</v>
      </c>
      <c r="AY281" s="249" t="s">
        <v>132</v>
      </c>
    </row>
    <row r="282" spans="2:51" s="12" customFormat="1" ht="13.5">
      <c r="B282" s="239"/>
      <c r="C282" s="240"/>
      <c r="D282" s="230" t="s">
        <v>142</v>
      </c>
      <c r="E282" s="241" t="s">
        <v>20</v>
      </c>
      <c r="F282" s="242" t="s">
        <v>193</v>
      </c>
      <c r="G282" s="240"/>
      <c r="H282" s="243">
        <v>1.88</v>
      </c>
      <c r="I282" s="244"/>
      <c r="J282" s="240"/>
      <c r="K282" s="240"/>
      <c r="L282" s="245"/>
      <c r="M282" s="246"/>
      <c r="N282" s="247"/>
      <c r="O282" s="247"/>
      <c r="P282" s="247"/>
      <c r="Q282" s="247"/>
      <c r="R282" s="247"/>
      <c r="S282" s="247"/>
      <c r="T282" s="248"/>
      <c r="AT282" s="249" t="s">
        <v>142</v>
      </c>
      <c r="AU282" s="249" t="s">
        <v>81</v>
      </c>
      <c r="AV282" s="12" t="s">
        <v>81</v>
      </c>
      <c r="AW282" s="12" t="s">
        <v>34</v>
      </c>
      <c r="AX282" s="12" t="s">
        <v>71</v>
      </c>
      <c r="AY282" s="249" t="s">
        <v>132</v>
      </c>
    </row>
    <row r="283" spans="2:51" s="12" customFormat="1" ht="13.5">
      <c r="B283" s="239"/>
      <c r="C283" s="240"/>
      <c r="D283" s="230" t="s">
        <v>142</v>
      </c>
      <c r="E283" s="241" t="s">
        <v>20</v>
      </c>
      <c r="F283" s="242" t="s">
        <v>151</v>
      </c>
      <c r="G283" s="240"/>
      <c r="H283" s="243">
        <v>0.91</v>
      </c>
      <c r="I283" s="244"/>
      <c r="J283" s="240"/>
      <c r="K283" s="240"/>
      <c r="L283" s="245"/>
      <c r="M283" s="246"/>
      <c r="N283" s="247"/>
      <c r="O283" s="247"/>
      <c r="P283" s="247"/>
      <c r="Q283" s="247"/>
      <c r="R283" s="247"/>
      <c r="S283" s="247"/>
      <c r="T283" s="248"/>
      <c r="AT283" s="249" t="s">
        <v>142</v>
      </c>
      <c r="AU283" s="249" t="s">
        <v>81</v>
      </c>
      <c r="AV283" s="12" t="s">
        <v>81</v>
      </c>
      <c r="AW283" s="12" t="s">
        <v>34</v>
      </c>
      <c r="AX283" s="12" t="s">
        <v>71</v>
      </c>
      <c r="AY283" s="249" t="s">
        <v>132</v>
      </c>
    </row>
    <row r="284" spans="2:51" s="12" customFormat="1" ht="13.5">
      <c r="B284" s="239"/>
      <c r="C284" s="240"/>
      <c r="D284" s="230" t="s">
        <v>142</v>
      </c>
      <c r="E284" s="241" t="s">
        <v>20</v>
      </c>
      <c r="F284" s="242" t="s">
        <v>193</v>
      </c>
      <c r="G284" s="240"/>
      <c r="H284" s="243">
        <v>1.88</v>
      </c>
      <c r="I284" s="244"/>
      <c r="J284" s="240"/>
      <c r="K284" s="240"/>
      <c r="L284" s="245"/>
      <c r="M284" s="246"/>
      <c r="N284" s="247"/>
      <c r="O284" s="247"/>
      <c r="P284" s="247"/>
      <c r="Q284" s="247"/>
      <c r="R284" s="247"/>
      <c r="S284" s="247"/>
      <c r="T284" s="248"/>
      <c r="AT284" s="249" t="s">
        <v>142</v>
      </c>
      <c r="AU284" s="249" t="s">
        <v>81</v>
      </c>
      <c r="AV284" s="12" t="s">
        <v>81</v>
      </c>
      <c r="AW284" s="12" t="s">
        <v>34</v>
      </c>
      <c r="AX284" s="12" t="s">
        <v>71</v>
      </c>
      <c r="AY284" s="249" t="s">
        <v>132</v>
      </c>
    </row>
    <row r="285" spans="2:51" s="13" customFormat="1" ht="13.5">
      <c r="B285" s="250"/>
      <c r="C285" s="251"/>
      <c r="D285" s="230" t="s">
        <v>142</v>
      </c>
      <c r="E285" s="252" t="s">
        <v>20</v>
      </c>
      <c r="F285" s="253" t="s">
        <v>145</v>
      </c>
      <c r="G285" s="251"/>
      <c r="H285" s="254">
        <v>5.58</v>
      </c>
      <c r="I285" s="255"/>
      <c r="J285" s="251"/>
      <c r="K285" s="251"/>
      <c r="L285" s="256"/>
      <c r="M285" s="257"/>
      <c r="N285" s="258"/>
      <c r="O285" s="258"/>
      <c r="P285" s="258"/>
      <c r="Q285" s="258"/>
      <c r="R285" s="258"/>
      <c r="S285" s="258"/>
      <c r="T285" s="259"/>
      <c r="AT285" s="260" t="s">
        <v>142</v>
      </c>
      <c r="AU285" s="260" t="s">
        <v>81</v>
      </c>
      <c r="AV285" s="13" t="s">
        <v>140</v>
      </c>
      <c r="AW285" s="13" t="s">
        <v>34</v>
      </c>
      <c r="AX285" s="13" t="s">
        <v>79</v>
      </c>
      <c r="AY285" s="260" t="s">
        <v>132</v>
      </c>
    </row>
    <row r="286" spans="2:65" s="1" customFormat="1" ht="25.5" customHeight="1">
      <c r="B286" s="46"/>
      <c r="C286" s="217" t="s">
        <v>266</v>
      </c>
      <c r="D286" s="217" t="s">
        <v>135</v>
      </c>
      <c r="E286" s="218" t="s">
        <v>267</v>
      </c>
      <c r="F286" s="219" t="s">
        <v>268</v>
      </c>
      <c r="G286" s="220" t="s">
        <v>138</v>
      </c>
      <c r="H286" s="221">
        <v>27.72</v>
      </c>
      <c r="I286" s="222"/>
      <c r="J286" s="221">
        <f>ROUND(I286*H286,2)</f>
        <v>0</v>
      </c>
      <c r="K286" s="219" t="s">
        <v>139</v>
      </c>
      <c r="L286" s="72"/>
      <c r="M286" s="223" t="s">
        <v>20</v>
      </c>
      <c r="N286" s="224" t="s">
        <v>42</v>
      </c>
      <c r="O286" s="47"/>
      <c r="P286" s="225">
        <f>O286*H286</f>
        <v>0</v>
      </c>
      <c r="Q286" s="225">
        <v>0.0045</v>
      </c>
      <c r="R286" s="225">
        <f>Q286*H286</f>
        <v>0.12473999999999999</v>
      </c>
      <c r="S286" s="225">
        <v>0</v>
      </c>
      <c r="T286" s="226">
        <f>S286*H286</f>
        <v>0</v>
      </c>
      <c r="AR286" s="24" t="s">
        <v>225</v>
      </c>
      <c r="AT286" s="24" t="s">
        <v>135</v>
      </c>
      <c r="AU286" s="24" t="s">
        <v>81</v>
      </c>
      <c r="AY286" s="24" t="s">
        <v>132</v>
      </c>
      <c r="BE286" s="227">
        <f>IF(N286="základní",J286,0)</f>
        <v>0</v>
      </c>
      <c r="BF286" s="227">
        <f>IF(N286="snížená",J286,0)</f>
        <v>0</v>
      </c>
      <c r="BG286" s="227">
        <f>IF(N286="zákl. přenesená",J286,0)</f>
        <v>0</v>
      </c>
      <c r="BH286" s="227">
        <f>IF(N286="sníž. přenesená",J286,0)</f>
        <v>0</v>
      </c>
      <c r="BI286" s="227">
        <f>IF(N286="nulová",J286,0)</f>
        <v>0</v>
      </c>
      <c r="BJ286" s="24" t="s">
        <v>79</v>
      </c>
      <c r="BK286" s="227">
        <f>ROUND(I286*H286,2)</f>
        <v>0</v>
      </c>
      <c r="BL286" s="24" t="s">
        <v>225</v>
      </c>
      <c r="BM286" s="24" t="s">
        <v>269</v>
      </c>
    </row>
    <row r="287" spans="2:51" s="11" customFormat="1" ht="13.5">
      <c r="B287" s="228"/>
      <c r="C287" s="229"/>
      <c r="D287" s="230" t="s">
        <v>142</v>
      </c>
      <c r="E287" s="231" t="s">
        <v>20</v>
      </c>
      <c r="F287" s="232" t="s">
        <v>143</v>
      </c>
      <c r="G287" s="229"/>
      <c r="H287" s="231" t="s">
        <v>20</v>
      </c>
      <c r="I287" s="233"/>
      <c r="J287" s="229"/>
      <c r="K287" s="229"/>
      <c r="L287" s="234"/>
      <c r="M287" s="235"/>
      <c r="N287" s="236"/>
      <c r="O287" s="236"/>
      <c r="P287" s="236"/>
      <c r="Q287" s="236"/>
      <c r="R287" s="236"/>
      <c r="S287" s="236"/>
      <c r="T287" s="237"/>
      <c r="AT287" s="238" t="s">
        <v>142</v>
      </c>
      <c r="AU287" s="238" t="s">
        <v>81</v>
      </c>
      <c r="AV287" s="11" t="s">
        <v>79</v>
      </c>
      <c r="AW287" s="11" t="s">
        <v>34</v>
      </c>
      <c r="AX287" s="11" t="s">
        <v>71</v>
      </c>
      <c r="AY287" s="238" t="s">
        <v>132</v>
      </c>
    </row>
    <row r="288" spans="2:51" s="12" customFormat="1" ht="13.5">
      <c r="B288" s="239"/>
      <c r="C288" s="240"/>
      <c r="D288" s="230" t="s">
        <v>142</v>
      </c>
      <c r="E288" s="241" t="s">
        <v>20</v>
      </c>
      <c r="F288" s="242" t="s">
        <v>184</v>
      </c>
      <c r="G288" s="240"/>
      <c r="H288" s="243">
        <v>6.86</v>
      </c>
      <c r="I288" s="244"/>
      <c r="J288" s="240"/>
      <c r="K288" s="240"/>
      <c r="L288" s="245"/>
      <c r="M288" s="246"/>
      <c r="N288" s="247"/>
      <c r="O288" s="247"/>
      <c r="P288" s="247"/>
      <c r="Q288" s="247"/>
      <c r="R288" s="247"/>
      <c r="S288" s="247"/>
      <c r="T288" s="248"/>
      <c r="AT288" s="249" t="s">
        <v>142</v>
      </c>
      <c r="AU288" s="249" t="s">
        <v>81</v>
      </c>
      <c r="AV288" s="12" t="s">
        <v>81</v>
      </c>
      <c r="AW288" s="12" t="s">
        <v>34</v>
      </c>
      <c r="AX288" s="12" t="s">
        <v>71</v>
      </c>
      <c r="AY288" s="249" t="s">
        <v>132</v>
      </c>
    </row>
    <row r="289" spans="2:51" s="12" customFormat="1" ht="13.5">
      <c r="B289" s="239"/>
      <c r="C289" s="240"/>
      <c r="D289" s="230" t="s">
        <v>142</v>
      </c>
      <c r="E289" s="241" t="s">
        <v>20</v>
      </c>
      <c r="F289" s="242" t="s">
        <v>185</v>
      </c>
      <c r="G289" s="240"/>
      <c r="H289" s="243">
        <v>-1.05</v>
      </c>
      <c r="I289" s="244"/>
      <c r="J289" s="240"/>
      <c r="K289" s="240"/>
      <c r="L289" s="245"/>
      <c r="M289" s="246"/>
      <c r="N289" s="247"/>
      <c r="O289" s="247"/>
      <c r="P289" s="247"/>
      <c r="Q289" s="247"/>
      <c r="R289" s="247"/>
      <c r="S289" s="247"/>
      <c r="T289" s="248"/>
      <c r="AT289" s="249" t="s">
        <v>142</v>
      </c>
      <c r="AU289" s="249" t="s">
        <v>81</v>
      </c>
      <c r="AV289" s="12" t="s">
        <v>81</v>
      </c>
      <c r="AW289" s="12" t="s">
        <v>34</v>
      </c>
      <c r="AX289" s="12" t="s">
        <v>71</v>
      </c>
      <c r="AY289" s="249" t="s">
        <v>132</v>
      </c>
    </row>
    <row r="290" spans="2:51" s="12" customFormat="1" ht="13.5">
      <c r="B290" s="239"/>
      <c r="C290" s="240"/>
      <c r="D290" s="230" t="s">
        <v>142</v>
      </c>
      <c r="E290" s="241" t="s">
        <v>20</v>
      </c>
      <c r="F290" s="242" t="s">
        <v>186</v>
      </c>
      <c r="G290" s="240"/>
      <c r="H290" s="243">
        <v>9.45</v>
      </c>
      <c r="I290" s="244"/>
      <c r="J290" s="240"/>
      <c r="K290" s="240"/>
      <c r="L290" s="245"/>
      <c r="M290" s="246"/>
      <c r="N290" s="247"/>
      <c r="O290" s="247"/>
      <c r="P290" s="247"/>
      <c r="Q290" s="247"/>
      <c r="R290" s="247"/>
      <c r="S290" s="247"/>
      <c r="T290" s="248"/>
      <c r="AT290" s="249" t="s">
        <v>142</v>
      </c>
      <c r="AU290" s="249" t="s">
        <v>81</v>
      </c>
      <c r="AV290" s="12" t="s">
        <v>81</v>
      </c>
      <c r="AW290" s="12" t="s">
        <v>34</v>
      </c>
      <c r="AX290" s="12" t="s">
        <v>71</v>
      </c>
      <c r="AY290" s="249" t="s">
        <v>132</v>
      </c>
    </row>
    <row r="291" spans="2:51" s="12" customFormat="1" ht="13.5">
      <c r="B291" s="239"/>
      <c r="C291" s="240"/>
      <c r="D291" s="230" t="s">
        <v>142</v>
      </c>
      <c r="E291" s="241" t="s">
        <v>20</v>
      </c>
      <c r="F291" s="242" t="s">
        <v>187</v>
      </c>
      <c r="G291" s="240"/>
      <c r="H291" s="243">
        <v>1.05</v>
      </c>
      <c r="I291" s="244"/>
      <c r="J291" s="240"/>
      <c r="K291" s="240"/>
      <c r="L291" s="245"/>
      <c r="M291" s="246"/>
      <c r="N291" s="247"/>
      <c r="O291" s="247"/>
      <c r="P291" s="247"/>
      <c r="Q291" s="247"/>
      <c r="R291" s="247"/>
      <c r="S291" s="247"/>
      <c r="T291" s="248"/>
      <c r="AT291" s="249" t="s">
        <v>142</v>
      </c>
      <c r="AU291" s="249" t="s">
        <v>81</v>
      </c>
      <c r="AV291" s="12" t="s">
        <v>81</v>
      </c>
      <c r="AW291" s="12" t="s">
        <v>34</v>
      </c>
      <c r="AX291" s="12" t="s">
        <v>71</v>
      </c>
      <c r="AY291" s="249" t="s">
        <v>132</v>
      </c>
    </row>
    <row r="292" spans="2:51" s="12" customFormat="1" ht="13.5">
      <c r="B292" s="239"/>
      <c r="C292" s="240"/>
      <c r="D292" s="230" t="s">
        <v>142</v>
      </c>
      <c r="E292" s="241" t="s">
        <v>20</v>
      </c>
      <c r="F292" s="242" t="s">
        <v>188</v>
      </c>
      <c r="G292" s="240"/>
      <c r="H292" s="243">
        <v>-2.45</v>
      </c>
      <c r="I292" s="244"/>
      <c r="J292" s="240"/>
      <c r="K292" s="240"/>
      <c r="L292" s="245"/>
      <c r="M292" s="246"/>
      <c r="N292" s="247"/>
      <c r="O292" s="247"/>
      <c r="P292" s="247"/>
      <c r="Q292" s="247"/>
      <c r="R292" s="247"/>
      <c r="S292" s="247"/>
      <c r="T292" s="248"/>
      <c r="AT292" s="249" t="s">
        <v>142</v>
      </c>
      <c r="AU292" s="249" t="s">
        <v>81</v>
      </c>
      <c r="AV292" s="12" t="s">
        <v>81</v>
      </c>
      <c r="AW292" s="12" t="s">
        <v>34</v>
      </c>
      <c r="AX292" s="12" t="s">
        <v>71</v>
      </c>
      <c r="AY292" s="249" t="s">
        <v>132</v>
      </c>
    </row>
    <row r="293" spans="2:51" s="12" customFormat="1" ht="13.5">
      <c r="B293" s="239"/>
      <c r="C293" s="240"/>
      <c r="D293" s="230" t="s">
        <v>142</v>
      </c>
      <c r="E293" s="241" t="s">
        <v>20</v>
      </c>
      <c r="F293" s="242" t="s">
        <v>184</v>
      </c>
      <c r="G293" s="240"/>
      <c r="H293" s="243">
        <v>6.86</v>
      </c>
      <c r="I293" s="244"/>
      <c r="J293" s="240"/>
      <c r="K293" s="240"/>
      <c r="L293" s="245"/>
      <c r="M293" s="246"/>
      <c r="N293" s="247"/>
      <c r="O293" s="247"/>
      <c r="P293" s="247"/>
      <c r="Q293" s="247"/>
      <c r="R293" s="247"/>
      <c r="S293" s="247"/>
      <c r="T293" s="248"/>
      <c r="AT293" s="249" t="s">
        <v>142</v>
      </c>
      <c r="AU293" s="249" t="s">
        <v>81</v>
      </c>
      <c r="AV293" s="12" t="s">
        <v>81</v>
      </c>
      <c r="AW293" s="12" t="s">
        <v>34</v>
      </c>
      <c r="AX293" s="12" t="s">
        <v>71</v>
      </c>
      <c r="AY293" s="249" t="s">
        <v>132</v>
      </c>
    </row>
    <row r="294" spans="2:51" s="12" customFormat="1" ht="13.5">
      <c r="B294" s="239"/>
      <c r="C294" s="240"/>
      <c r="D294" s="230" t="s">
        <v>142</v>
      </c>
      <c r="E294" s="241" t="s">
        <v>20</v>
      </c>
      <c r="F294" s="242" t="s">
        <v>185</v>
      </c>
      <c r="G294" s="240"/>
      <c r="H294" s="243">
        <v>-1.05</v>
      </c>
      <c r="I294" s="244"/>
      <c r="J294" s="240"/>
      <c r="K294" s="240"/>
      <c r="L294" s="245"/>
      <c r="M294" s="246"/>
      <c r="N294" s="247"/>
      <c r="O294" s="247"/>
      <c r="P294" s="247"/>
      <c r="Q294" s="247"/>
      <c r="R294" s="247"/>
      <c r="S294" s="247"/>
      <c r="T294" s="248"/>
      <c r="AT294" s="249" t="s">
        <v>142</v>
      </c>
      <c r="AU294" s="249" t="s">
        <v>81</v>
      </c>
      <c r="AV294" s="12" t="s">
        <v>81</v>
      </c>
      <c r="AW294" s="12" t="s">
        <v>34</v>
      </c>
      <c r="AX294" s="12" t="s">
        <v>71</v>
      </c>
      <c r="AY294" s="249" t="s">
        <v>132</v>
      </c>
    </row>
    <row r="295" spans="2:51" s="12" customFormat="1" ht="13.5">
      <c r="B295" s="239"/>
      <c r="C295" s="240"/>
      <c r="D295" s="230" t="s">
        <v>142</v>
      </c>
      <c r="E295" s="241" t="s">
        <v>20</v>
      </c>
      <c r="F295" s="242" t="s">
        <v>186</v>
      </c>
      <c r="G295" s="240"/>
      <c r="H295" s="243">
        <v>9.45</v>
      </c>
      <c r="I295" s="244"/>
      <c r="J295" s="240"/>
      <c r="K295" s="240"/>
      <c r="L295" s="245"/>
      <c r="M295" s="246"/>
      <c r="N295" s="247"/>
      <c r="O295" s="247"/>
      <c r="P295" s="247"/>
      <c r="Q295" s="247"/>
      <c r="R295" s="247"/>
      <c r="S295" s="247"/>
      <c r="T295" s="248"/>
      <c r="AT295" s="249" t="s">
        <v>142</v>
      </c>
      <c r="AU295" s="249" t="s">
        <v>81</v>
      </c>
      <c r="AV295" s="12" t="s">
        <v>81</v>
      </c>
      <c r="AW295" s="12" t="s">
        <v>34</v>
      </c>
      <c r="AX295" s="12" t="s">
        <v>71</v>
      </c>
      <c r="AY295" s="249" t="s">
        <v>132</v>
      </c>
    </row>
    <row r="296" spans="2:51" s="12" customFormat="1" ht="13.5">
      <c r="B296" s="239"/>
      <c r="C296" s="240"/>
      <c r="D296" s="230" t="s">
        <v>142</v>
      </c>
      <c r="E296" s="241" t="s">
        <v>20</v>
      </c>
      <c r="F296" s="242" t="s">
        <v>187</v>
      </c>
      <c r="G296" s="240"/>
      <c r="H296" s="243">
        <v>1.05</v>
      </c>
      <c r="I296" s="244"/>
      <c r="J296" s="240"/>
      <c r="K296" s="240"/>
      <c r="L296" s="245"/>
      <c r="M296" s="246"/>
      <c r="N296" s="247"/>
      <c r="O296" s="247"/>
      <c r="P296" s="247"/>
      <c r="Q296" s="247"/>
      <c r="R296" s="247"/>
      <c r="S296" s="247"/>
      <c r="T296" s="248"/>
      <c r="AT296" s="249" t="s">
        <v>142</v>
      </c>
      <c r="AU296" s="249" t="s">
        <v>81</v>
      </c>
      <c r="AV296" s="12" t="s">
        <v>81</v>
      </c>
      <c r="AW296" s="12" t="s">
        <v>34</v>
      </c>
      <c r="AX296" s="12" t="s">
        <v>71</v>
      </c>
      <c r="AY296" s="249" t="s">
        <v>132</v>
      </c>
    </row>
    <row r="297" spans="2:51" s="12" customFormat="1" ht="13.5">
      <c r="B297" s="239"/>
      <c r="C297" s="240"/>
      <c r="D297" s="230" t="s">
        <v>142</v>
      </c>
      <c r="E297" s="241" t="s">
        <v>20</v>
      </c>
      <c r="F297" s="242" t="s">
        <v>188</v>
      </c>
      <c r="G297" s="240"/>
      <c r="H297" s="243">
        <v>-2.45</v>
      </c>
      <c r="I297" s="244"/>
      <c r="J297" s="240"/>
      <c r="K297" s="240"/>
      <c r="L297" s="245"/>
      <c r="M297" s="246"/>
      <c r="N297" s="247"/>
      <c r="O297" s="247"/>
      <c r="P297" s="247"/>
      <c r="Q297" s="247"/>
      <c r="R297" s="247"/>
      <c r="S297" s="247"/>
      <c r="T297" s="248"/>
      <c r="AT297" s="249" t="s">
        <v>142</v>
      </c>
      <c r="AU297" s="249" t="s">
        <v>81</v>
      </c>
      <c r="AV297" s="12" t="s">
        <v>81</v>
      </c>
      <c r="AW297" s="12" t="s">
        <v>34</v>
      </c>
      <c r="AX297" s="12" t="s">
        <v>71</v>
      </c>
      <c r="AY297" s="249" t="s">
        <v>132</v>
      </c>
    </row>
    <row r="298" spans="2:51" s="13" customFormat="1" ht="13.5">
      <c r="B298" s="250"/>
      <c r="C298" s="251"/>
      <c r="D298" s="230" t="s">
        <v>142</v>
      </c>
      <c r="E298" s="252" t="s">
        <v>20</v>
      </c>
      <c r="F298" s="253" t="s">
        <v>145</v>
      </c>
      <c r="G298" s="251"/>
      <c r="H298" s="254">
        <v>27.72</v>
      </c>
      <c r="I298" s="255"/>
      <c r="J298" s="251"/>
      <c r="K298" s="251"/>
      <c r="L298" s="256"/>
      <c r="M298" s="257"/>
      <c r="N298" s="258"/>
      <c r="O298" s="258"/>
      <c r="P298" s="258"/>
      <c r="Q298" s="258"/>
      <c r="R298" s="258"/>
      <c r="S298" s="258"/>
      <c r="T298" s="259"/>
      <c r="AT298" s="260" t="s">
        <v>142</v>
      </c>
      <c r="AU298" s="260" t="s">
        <v>81</v>
      </c>
      <c r="AV298" s="13" t="s">
        <v>140</v>
      </c>
      <c r="AW298" s="13" t="s">
        <v>34</v>
      </c>
      <c r="AX298" s="13" t="s">
        <v>79</v>
      </c>
      <c r="AY298" s="260" t="s">
        <v>132</v>
      </c>
    </row>
    <row r="299" spans="2:65" s="1" customFormat="1" ht="38.25" customHeight="1">
      <c r="B299" s="46"/>
      <c r="C299" s="217" t="s">
        <v>270</v>
      </c>
      <c r="D299" s="217" t="s">
        <v>135</v>
      </c>
      <c r="E299" s="218" t="s">
        <v>271</v>
      </c>
      <c r="F299" s="219" t="s">
        <v>272</v>
      </c>
      <c r="G299" s="220" t="s">
        <v>273</v>
      </c>
      <c r="H299" s="222"/>
      <c r="I299" s="222"/>
      <c r="J299" s="221">
        <f>ROUND(I299*H299,2)</f>
        <v>0</v>
      </c>
      <c r="K299" s="219" t="s">
        <v>139</v>
      </c>
      <c r="L299" s="72"/>
      <c r="M299" s="223" t="s">
        <v>20</v>
      </c>
      <c r="N299" s="224" t="s">
        <v>42</v>
      </c>
      <c r="O299" s="47"/>
      <c r="P299" s="225">
        <f>O299*H299</f>
        <v>0</v>
      </c>
      <c r="Q299" s="225">
        <v>0</v>
      </c>
      <c r="R299" s="225">
        <f>Q299*H299</f>
        <v>0</v>
      </c>
      <c r="S299" s="225">
        <v>0</v>
      </c>
      <c r="T299" s="226">
        <f>S299*H299</f>
        <v>0</v>
      </c>
      <c r="AR299" s="24" t="s">
        <v>225</v>
      </c>
      <c r="AT299" s="24" t="s">
        <v>135</v>
      </c>
      <c r="AU299" s="24" t="s">
        <v>81</v>
      </c>
      <c r="AY299" s="24" t="s">
        <v>132</v>
      </c>
      <c r="BE299" s="227">
        <f>IF(N299="základní",J299,0)</f>
        <v>0</v>
      </c>
      <c r="BF299" s="227">
        <f>IF(N299="snížená",J299,0)</f>
        <v>0</v>
      </c>
      <c r="BG299" s="227">
        <f>IF(N299="zákl. přenesená",J299,0)</f>
        <v>0</v>
      </c>
      <c r="BH299" s="227">
        <f>IF(N299="sníž. přenesená",J299,0)</f>
        <v>0</v>
      </c>
      <c r="BI299" s="227">
        <f>IF(N299="nulová",J299,0)</f>
        <v>0</v>
      </c>
      <c r="BJ299" s="24" t="s">
        <v>79</v>
      </c>
      <c r="BK299" s="227">
        <f>ROUND(I299*H299,2)</f>
        <v>0</v>
      </c>
      <c r="BL299" s="24" t="s">
        <v>225</v>
      </c>
      <c r="BM299" s="24" t="s">
        <v>274</v>
      </c>
    </row>
    <row r="300" spans="2:63" s="10" customFormat="1" ht="29.85" customHeight="1">
      <c r="B300" s="201"/>
      <c r="C300" s="202"/>
      <c r="D300" s="203" t="s">
        <v>70</v>
      </c>
      <c r="E300" s="215" t="s">
        <v>275</v>
      </c>
      <c r="F300" s="215" t="s">
        <v>276</v>
      </c>
      <c r="G300" s="202"/>
      <c r="H300" s="202"/>
      <c r="I300" s="205"/>
      <c r="J300" s="216">
        <f>BK300</f>
        <v>0</v>
      </c>
      <c r="K300" s="202"/>
      <c r="L300" s="207"/>
      <c r="M300" s="208"/>
      <c r="N300" s="209"/>
      <c r="O300" s="209"/>
      <c r="P300" s="210">
        <f>SUM(P301:P310)</f>
        <v>0</v>
      </c>
      <c r="Q300" s="209"/>
      <c r="R300" s="210">
        <f>SUM(R301:R310)</f>
        <v>0.0070799999999999995</v>
      </c>
      <c r="S300" s="209"/>
      <c r="T300" s="211">
        <f>SUM(T301:T310)</f>
        <v>0</v>
      </c>
      <c r="AR300" s="212" t="s">
        <v>81</v>
      </c>
      <c r="AT300" s="213" t="s">
        <v>70</v>
      </c>
      <c r="AU300" s="213" t="s">
        <v>79</v>
      </c>
      <c r="AY300" s="212" t="s">
        <v>132</v>
      </c>
      <c r="BK300" s="214">
        <f>SUM(BK301:BK310)</f>
        <v>0</v>
      </c>
    </row>
    <row r="301" spans="2:65" s="1" customFormat="1" ht="38.25" customHeight="1">
      <c r="B301" s="46"/>
      <c r="C301" s="217" t="s">
        <v>277</v>
      </c>
      <c r="D301" s="217" t="s">
        <v>135</v>
      </c>
      <c r="E301" s="218" t="s">
        <v>278</v>
      </c>
      <c r="F301" s="219" t="s">
        <v>279</v>
      </c>
      <c r="G301" s="220" t="s">
        <v>280</v>
      </c>
      <c r="H301" s="221">
        <v>11</v>
      </c>
      <c r="I301" s="222"/>
      <c r="J301" s="221">
        <f>ROUND(I301*H301,2)</f>
        <v>0</v>
      </c>
      <c r="K301" s="219" t="s">
        <v>139</v>
      </c>
      <c r="L301" s="72"/>
      <c r="M301" s="223" t="s">
        <v>20</v>
      </c>
      <c r="N301" s="224" t="s">
        <v>42</v>
      </c>
      <c r="O301" s="47"/>
      <c r="P301" s="225">
        <f>O301*H301</f>
        <v>0</v>
      </c>
      <c r="Q301" s="225">
        <v>0.00019</v>
      </c>
      <c r="R301" s="225">
        <f>Q301*H301</f>
        <v>0.0020900000000000003</v>
      </c>
      <c r="S301" s="225">
        <v>0</v>
      </c>
      <c r="T301" s="226">
        <f>S301*H301</f>
        <v>0</v>
      </c>
      <c r="AR301" s="24" t="s">
        <v>225</v>
      </c>
      <c r="AT301" s="24" t="s">
        <v>135</v>
      </c>
      <c r="AU301" s="24" t="s">
        <v>81</v>
      </c>
      <c r="AY301" s="24" t="s">
        <v>132</v>
      </c>
      <c r="BE301" s="227">
        <f>IF(N301="základní",J301,0)</f>
        <v>0</v>
      </c>
      <c r="BF301" s="227">
        <f>IF(N301="snížená",J301,0)</f>
        <v>0</v>
      </c>
      <c r="BG301" s="227">
        <f>IF(N301="zákl. přenesená",J301,0)</f>
        <v>0</v>
      </c>
      <c r="BH301" s="227">
        <f>IF(N301="sníž. přenesená",J301,0)</f>
        <v>0</v>
      </c>
      <c r="BI301" s="227">
        <f>IF(N301="nulová",J301,0)</f>
        <v>0</v>
      </c>
      <c r="BJ301" s="24" t="s">
        <v>79</v>
      </c>
      <c r="BK301" s="227">
        <f>ROUND(I301*H301,2)</f>
        <v>0</v>
      </c>
      <c r="BL301" s="24" t="s">
        <v>225</v>
      </c>
      <c r="BM301" s="24" t="s">
        <v>281</v>
      </c>
    </row>
    <row r="302" spans="2:51" s="12" customFormat="1" ht="13.5">
      <c r="B302" s="239"/>
      <c r="C302" s="240"/>
      <c r="D302" s="230" t="s">
        <v>142</v>
      </c>
      <c r="E302" s="241" t="s">
        <v>20</v>
      </c>
      <c r="F302" s="242" t="s">
        <v>282</v>
      </c>
      <c r="G302" s="240"/>
      <c r="H302" s="243">
        <v>11</v>
      </c>
      <c r="I302" s="244"/>
      <c r="J302" s="240"/>
      <c r="K302" s="240"/>
      <c r="L302" s="245"/>
      <c r="M302" s="246"/>
      <c r="N302" s="247"/>
      <c r="O302" s="247"/>
      <c r="P302" s="247"/>
      <c r="Q302" s="247"/>
      <c r="R302" s="247"/>
      <c r="S302" s="247"/>
      <c r="T302" s="248"/>
      <c r="AT302" s="249" t="s">
        <v>142</v>
      </c>
      <c r="AU302" s="249" t="s">
        <v>81</v>
      </c>
      <c r="AV302" s="12" t="s">
        <v>81</v>
      </c>
      <c r="AW302" s="12" t="s">
        <v>34</v>
      </c>
      <c r="AX302" s="12" t="s">
        <v>71</v>
      </c>
      <c r="AY302" s="249" t="s">
        <v>132</v>
      </c>
    </row>
    <row r="303" spans="2:51" s="13" customFormat="1" ht="13.5">
      <c r="B303" s="250"/>
      <c r="C303" s="251"/>
      <c r="D303" s="230" t="s">
        <v>142</v>
      </c>
      <c r="E303" s="252" t="s">
        <v>20</v>
      </c>
      <c r="F303" s="253" t="s">
        <v>145</v>
      </c>
      <c r="G303" s="251"/>
      <c r="H303" s="254">
        <v>11</v>
      </c>
      <c r="I303" s="255"/>
      <c r="J303" s="251"/>
      <c r="K303" s="251"/>
      <c r="L303" s="256"/>
      <c r="M303" s="257"/>
      <c r="N303" s="258"/>
      <c r="O303" s="258"/>
      <c r="P303" s="258"/>
      <c r="Q303" s="258"/>
      <c r="R303" s="258"/>
      <c r="S303" s="258"/>
      <c r="T303" s="259"/>
      <c r="AT303" s="260" t="s">
        <v>142</v>
      </c>
      <c r="AU303" s="260" t="s">
        <v>81</v>
      </c>
      <c r="AV303" s="13" t="s">
        <v>140</v>
      </c>
      <c r="AW303" s="13" t="s">
        <v>34</v>
      </c>
      <c r="AX303" s="13" t="s">
        <v>79</v>
      </c>
      <c r="AY303" s="260" t="s">
        <v>132</v>
      </c>
    </row>
    <row r="304" spans="2:65" s="1" customFormat="1" ht="25.5" customHeight="1">
      <c r="B304" s="46"/>
      <c r="C304" s="261" t="s">
        <v>283</v>
      </c>
      <c r="D304" s="261" t="s">
        <v>284</v>
      </c>
      <c r="E304" s="262" t="s">
        <v>285</v>
      </c>
      <c r="F304" s="263" t="s">
        <v>286</v>
      </c>
      <c r="G304" s="264" t="s">
        <v>280</v>
      </c>
      <c r="H304" s="265">
        <v>6</v>
      </c>
      <c r="I304" s="266"/>
      <c r="J304" s="265">
        <f>ROUND(I304*H304,2)</f>
        <v>0</v>
      </c>
      <c r="K304" s="263" t="s">
        <v>139</v>
      </c>
      <c r="L304" s="267"/>
      <c r="M304" s="268" t="s">
        <v>20</v>
      </c>
      <c r="N304" s="269" t="s">
        <v>42</v>
      </c>
      <c r="O304" s="47"/>
      <c r="P304" s="225">
        <f>O304*H304</f>
        <v>0</v>
      </c>
      <c r="Q304" s="225">
        <v>0.00029</v>
      </c>
      <c r="R304" s="225">
        <f>Q304*H304</f>
        <v>0.00174</v>
      </c>
      <c r="S304" s="225">
        <v>0</v>
      </c>
      <c r="T304" s="226">
        <f>S304*H304</f>
        <v>0</v>
      </c>
      <c r="AR304" s="24" t="s">
        <v>287</v>
      </c>
      <c r="AT304" s="24" t="s">
        <v>284</v>
      </c>
      <c r="AU304" s="24" t="s">
        <v>81</v>
      </c>
      <c r="AY304" s="24" t="s">
        <v>132</v>
      </c>
      <c r="BE304" s="227">
        <f>IF(N304="základní",J304,0)</f>
        <v>0</v>
      </c>
      <c r="BF304" s="227">
        <f>IF(N304="snížená",J304,0)</f>
        <v>0</v>
      </c>
      <c r="BG304" s="227">
        <f>IF(N304="zákl. přenesená",J304,0)</f>
        <v>0</v>
      </c>
      <c r="BH304" s="227">
        <f>IF(N304="sníž. přenesená",J304,0)</f>
        <v>0</v>
      </c>
      <c r="BI304" s="227">
        <f>IF(N304="nulová",J304,0)</f>
        <v>0</v>
      </c>
      <c r="BJ304" s="24" t="s">
        <v>79</v>
      </c>
      <c r="BK304" s="227">
        <f>ROUND(I304*H304,2)</f>
        <v>0</v>
      </c>
      <c r="BL304" s="24" t="s">
        <v>225</v>
      </c>
      <c r="BM304" s="24" t="s">
        <v>288</v>
      </c>
    </row>
    <row r="305" spans="2:51" s="12" customFormat="1" ht="13.5">
      <c r="B305" s="239"/>
      <c r="C305" s="240"/>
      <c r="D305" s="230" t="s">
        <v>142</v>
      </c>
      <c r="E305" s="241" t="s">
        <v>20</v>
      </c>
      <c r="F305" s="242" t="s">
        <v>289</v>
      </c>
      <c r="G305" s="240"/>
      <c r="H305" s="243">
        <v>6</v>
      </c>
      <c r="I305" s="244"/>
      <c r="J305" s="240"/>
      <c r="K305" s="240"/>
      <c r="L305" s="245"/>
      <c r="M305" s="246"/>
      <c r="N305" s="247"/>
      <c r="O305" s="247"/>
      <c r="P305" s="247"/>
      <c r="Q305" s="247"/>
      <c r="R305" s="247"/>
      <c r="S305" s="247"/>
      <c r="T305" s="248"/>
      <c r="AT305" s="249" t="s">
        <v>142</v>
      </c>
      <c r="AU305" s="249" t="s">
        <v>81</v>
      </c>
      <c r="AV305" s="12" t="s">
        <v>81</v>
      </c>
      <c r="AW305" s="12" t="s">
        <v>34</v>
      </c>
      <c r="AX305" s="12" t="s">
        <v>71</v>
      </c>
      <c r="AY305" s="249" t="s">
        <v>132</v>
      </c>
    </row>
    <row r="306" spans="2:51" s="13" customFormat="1" ht="13.5">
      <c r="B306" s="250"/>
      <c r="C306" s="251"/>
      <c r="D306" s="230" t="s">
        <v>142</v>
      </c>
      <c r="E306" s="252" t="s">
        <v>20</v>
      </c>
      <c r="F306" s="253" t="s">
        <v>145</v>
      </c>
      <c r="G306" s="251"/>
      <c r="H306" s="254">
        <v>6</v>
      </c>
      <c r="I306" s="255"/>
      <c r="J306" s="251"/>
      <c r="K306" s="251"/>
      <c r="L306" s="256"/>
      <c r="M306" s="257"/>
      <c r="N306" s="258"/>
      <c r="O306" s="258"/>
      <c r="P306" s="258"/>
      <c r="Q306" s="258"/>
      <c r="R306" s="258"/>
      <c r="S306" s="258"/>
      <c r="T306" s="259"/>
      <c r="AT306" s="260" t="s">
        <v>142</v>
      </c>
      <c r="AU306" s="260" t="s">
        <v>81</v>
      </c>
      <c r="AV306" s="13" t="s">
        <v>140</v>
      </c>
      <c r="AW306" s="13" t="s">
        <v>34</v>
      </c>
      <c r="AX306" s="13" t="s">
        <v>79</v>
      </c>
      <c r="AY306" s="260" t="s">
        <v>132</v>
      </c>
    </row>
    <row r="307" spans="2:65" s="1" customFormat="1" ht="25.5" customHeight="1">
      <c r="B307" s="46"/>
      <c r="C307" s="261" t="s">
        <v>290</v>
      </c>
      <c r="D307" s="261" t="s">
        <v>284</v>
      </c>
      <c r="E307" s="262" t="s">
        <v>291</v>
      </c>
      <c r="F307" s="263" t="s">
        <v>292</v>
      </c>
      <c r="G307" s="264" t="s">
        <v>280</v>
      </c>
      <c r="H307" s="265">
        <v>5</v>
      </c>
      <c r="I307" s="266"/>
      <c r="J307" s="265">
        <f>ROUND(I307*H307,2)</f>
        <v>0</v>
      </c>
      <c r="K307" s="263" t="s">
        <v>139</v>
      </c>
      <c r="L307" s="267"/>
      <c r="M307" s="268" t="s">
        <v>20</v>
      </c>
      <c r="N307" s="269" t="s">
        <v>42</v>
      </c>
      <c r="O307" s="47"/>
      <c r="P307" s="225">
        <f>O307*H307</f>
        <v>0</v>
      </c>
      <c r="Q307" s="225">
        <v>0.00065</v>
      </c>
      <c r="R307" s="225">
        <f>Q307*H307</f>
        <v>0.00325</v>
      </c>
      <c r="S307" s="225">
        <v>0</v>
      </c>
      <c r="T307" s="226">
        <f>S307*H307</f>
        <v>0</v>
      </c>
      <c r="AR307" s="24" t="s">
        <v>287</v>
      </c>
      <c r="AT307" s="24" t="s">
        <v>284</v>
      </c>
      <c r="AU307" s="24" t="s">
        <v>81</v>
      </c>
      <c r="AY307" s="24" t="s">
        <v>132</v>
      </c>
      <c r="BE307" s="227">
        <f>IF(N307="základní",J307,0)</f>
        <v>0</v>
      </c>
      <c r="BF307" s="227">
        <f>IF(N307="snížená",J307,0)</f>
        <v>0</v>
      </c>
      <c r="BG307" s="227">
        <f>IF(N307="zákl. přenesená",J307,0)</f>
        <v>0</v>
      </c>
      <c r="BH307" s="227">
        <f>IF(N307="sníž. přenesená",J307,0)</f>
        <v>0</v>
      </c>
      <c r="BI307" s="227">
        <f>IF(N307="nulová",J307,0)</f>
        <v>0</v>
      </c>
      <c r="BJ307" s="24" t="s">
        <v>79</v>
      </c>
      <c r="BK307" s="227">
        <f>ROUND(I307*H307,2)</f>
        <v>0</v>
      </c>
      <c r="BL307" s="24" t="s">
        <v>225</v>
      </c>
      <c r="BM307" s="24" t="s">
        <v>293</v>
      </c>
    </row>
    <row r="308" spans="2:51" s="12" customFormat="1" ht="13.5">
      <c r="B308" s="239"/>
      <c r="C308" s="240"/>
      <c r="D308" s="230" t="s">
        <v>142</v>
      </c>
      <c r="E308" s="241" t="s">
        <v>20</v>
      </c>
      <c r="F308" s="242" t="s">
        <v>294</v>
      </c>
      <c r="G308" s="240"/>
      <c r="H308" s="243">
        <v>5</v>
      </c>
      <c r="I308" s="244"/>
      <c r="J308" s="240"/>
      <c r="K308" s="240"/>
      <c r="L308" s="245"/>
      <c r="M308" s="246"/>
      <c r="N308" s="247"/>
      <c r="O308" s="247"/>
      <c r="P308" s="247"/>
      <c r="Q308" s="247"/>
      <c r="R308" s="247"/>
      <c r="S308" s="247"/>
      <c r="T308" s="248"/>
      <c r="AT308" s="249" t="s">
        <v>142</v>
      </c>
      <c r="AU308" s="249" t="s">
        <v>81</v>
      </c>
      <c r="AV308" s="12" t="s">
        <v>81</v>
      </c>
      <c r="AW308" s="12" t="s">
        <v>34</v>
      </c>
      <c r="AX308" s="12" t="s">
        <v>71</v>
      </c>
      <c r="AY308" s="249" t="s">
        <v>132</v>
      </c>
    </row>
    <row r="309" spans="2:51" s="13" customFormat="1" ht="13.5">
      <c r="B309" s="250"/>
      <c r="C309" s="251"/>
      <c r="D309" s="230" t="s">
        <v>142</v>
      </c>
      <c r="E309" s="252" t="s">
        <v>20</v>
      </c>
      <c r="F309" s="253" t="s">
        <v>145</v>
      </c>
      <c r="G309" s="251"/>
      <c r="H309" s="254">
        <v>5</v>
      </c>
      <c r="I309" s="255"/>
      <c r="J309" s="251"/>
      <c r="K309" s="251"/>
      <c r="L309" s="256"/>
      <c r="M309" s="257"/>
      <c r="N309" s="258"/>
      <c r="O309" s="258"/>
      <c r="P309" s="258"/>
      <c r="Q309" s="258"/>
      <c r="R309" s="258"/>
      <c r="S309" s="258"/>
      <c r="T309" s="259"/>
      <c r="AT309" s="260" t="s">
        <v>142</v>
      </c>
      <c r="AU309" s="260" t="s">
        <v>81</v>
      </c>
      <c r="AV309" s="13" t="s">
        <v>140</v>
      </c>
      <c r="AW309" s="13" t="s">
        <v>34</v>
      </c>
      <c r="AX309" s="13" t="s">
        <v>79</v>
      </c>
      <c r="AY309" s="260" t="s">
        <v>132</v>
      </c>
    </row>
    <row r="310" spans="2:65" s="1" customFormat="1" ht="25.5" customHeight="1">
      <c r="B310" s="46"/>
      <c r="C310" s="217" t="s">
        <v>295</v>
      </c>
      <c r="D310" s="217" t="s">
        <v>135</v>
      </c>
      <c r="E310" s="218" t="s">
        <v>296</v>
      </c>
      <c r="F310" s="219" t="s">
        <v>297</v>
      </c>
      <c r="G310" s="220" t="s">
        <v>273</v>
      </c>
      <c r="H310" s="222"/>
      <c r="I310" s="222"/>
      <c r="J310" s="221">
        <f>ROUND(I310*H310,2)</f>
        <v>0</v>
      </c>
      <c r="K310" s="219" t="s">
        <v>139</v>
      </c>
      <c r="L310" s="72"/>
      <c r="M310" s="223" t="s">
        <v>20</v>
      </c>
      <c r="N310" s="224" t="s">
        <v>42</v>
      </c>
      <c r="O310" s="47"/>
      <c r="P310" s="225">
        <f>O310*H310</f>
        <v>0</v>
      </c>
      <c r="Q310" s="225">
        <v>0</v>
      </c>
      <c r="R310" s="225">
        <f>Q310*H310</f>
        <v>0</v>
      </c>
      <c r="S310" s="225">
        <v>0</v>
      </c>
      <c r="T310" s="226">
        <f>S310*H310</f>
        <v>0</v>
      </c>
      <c r="AR310" s="24" t="s">
        <v>225</v>
      </c>
      <c r="AT310" s="24" t="s">
        <v>135</v>
      </c>
      <c r="AU310" s="24" t="s">
        <v>81</v>
      </c>
      <c r="AY310" s="24" t="s">
        <v>132</v>
      </c>
      <c r="BE310" s="227">
        <f>IF(N310="základní",J310,0)</f>
        <v>0</v>
      </c>
      <c r="BF310" s="227">
        <f>IF(N310="snížená",J310,0)</f>
        <v>0</v>
      </c>
      <c r="BG310" s="227">
        <f>IF(N310="zákl. přenesená",J310,0)</f>
        <v>0</v>
      </c>
      <c r="BH310" s="227">
        <f>IF(N310="sníž. přenesená",J310,0)</f>
        <v>0</v>
      </c>
      <c r="BI310" s="227">
        <f>IF(N310="nulová",J310,0)</f>
        <v>0</v>
      </c>
      <c r="BJ310" s="24" t="s">
        <v>79</v>
      </c>
      <c r="BK310" s="227">
        <f>ROUND(I310*H310,2)</f>
        <v>0</v>
      </c>
      <c r="BL310" s="24" t="s">
        <v>225</v>
      </c>
      <c r="BM310" s="24" t="s">
        <v>298</v>
      </c>
    </row>
    <row r="311" spans="2:63" s="10" customFormat="1" ht="29.85" customHeight="1">
      <c r="B311" s="201"/>
      <c r="C311" s="202"/>
      <c r="D311" s="203" t="s">
        <v>70</v>
      </c>
      <c r="E311" s="215" t="s">
        <v>299</v>
      </c>
      <c r="F311" s="215" t="s">
        <v>300</v>
      </c>
      <c r="G311" s="202"/>
      <c r="H311" s="202"/>
      <c r="I311" s="205"/>
      <c r="J311" s="216">
        <f>BK311</f>
        <v>0</v>
      </c>
      <c r="K311" s="202"/>
      <c r="L311" s="207"/>
      <c r="M311" s="208"/>
      <c r="N311" s="209"/>
      <c r="O311" s="209"/>
      <c r="P311" s="210">
        <f>SUM(P312:P327)</f>
        <v>0</v>
      </c>
      <c r="Q311" s="209"/>
      <c r="R311" s="210">
        <f>SUM(R312:R327)</f>
        <v>0.00399</v>
      </c>
      <c r="S311" s="209"/>
      <c r="T311" s="211">
        <f>SUM(T312:T327)</f>
        <v>0</v>
      </c>
      <c r="AR311" s="212" t="s">
        <v>81</v>
      </c>
      <c r="AT311" s="213" t="s">
        <v>70</v>
      </c>
      <c r="AU311" s="213" t="s">
        <v>79</v>
      </c>
      <c r="AY311" s="212" t="s">
        <v>132</v>
      </c>
      <c r="BK311" s="214">
        <f>SUM(BK312:BK327)</f>
        <v>0</v>
      </c>
    </row>
    <row r="312" spans="2:65" s="1" customFormat="1" ht="16.5" customHeight="1">
      <c r="B312" s="46"/>
      <c r="C312" s="217" t="s">
        <v>301</v>
      </c>
      <c r="D312" s="217" t="s">
        <v>135</v>
      </c>
      <c r="E312" s="218" t="s">
        <v>302</v>
      </c>
      <c r="F312" s="219" t="s">
        <v>303</v>
      </c>
      <c r="G312" s="220" t="s">
        <v>280</v>
      </c>
      <c r="H312" s="221">
        <v>3</v>
      </c>
      <c r="I312" s="222"/>
      <c r="J312" s="221">
        <f>ROUND(I312*H312,2)</f>
        <v>0</v>
      </c>
      <c r="K312" s="219" t="s">
        <v>139</v>
      </c>
      <c r="L312" s="72"/>
      <c r="M312" s="223" t="s">
        <v>20</v>
      </c>
      <c r="N312" s="224" t="s">
        <v>42</v>
      </c>
      <c r="O312" s="47"/>
      <c r="P312" s="225">
        <f>O312*H312</f>
        <v>0</v>
      </c>
      <c r="Q312" s="225">
        <v>0.00057</v>
      </c>
      <c r="R312" s="225">
        <f>Q312*H312</f>
        <v>0.00171</v>
      </c>
      <c r="S312" s="225">
        <v>0</v>
      </c>
      <c r="T312" s="226">
        <f>S312*H312</f>
        <v>0</v>
      </c>
      <c r="AR312" s="24" t="s">
        <v>225</v>
      </c>
      <c r="AT312" s="24" t="s">
        <v>135</v>
      </c>
      <c r="AU312" s="24" t="s">
        <v>81</v>
      </c>
      <c r="AY312" s="24" t="s">
        <v>132</v>
      </c>
      <c r="BE312" s="227">
        <f>IF(N312="základní",J312,0)</f>
        <v>0</v>
      </c>
      <c r="BF312" s="227">
        <f>IF(N312="snížená",J312,0)</f>
        <v>0</v>
      </c>
      <c r="BG312" s="227">
        <f>IF(N312="zákl. přenesená",J312,0)</f>
        <v>0</v>
      </c>
      <c r="BH312" s="227">
        <f>IF(N312="sníž. přenesená",J312,0)</f>
        <v>0</v>
      </c>
      <c r="BI312" s="227">
        <f>IF(N312="nulová",J312,0)</f>
        <v>0</v>
      </c>
      <c r="BJ312" s="24" t="s">
        <v>79</v>
      </c>
      <c r="BK312" s="227">
        <f>ROUND(I312*H312,2)</f>
        <v>0</v>
      </c>
      <c r="BL312" s="24" t="s">
        <v>225</v>
      </c>
      <c r="BM312" s="24" t="s">
        <v>304</v>
      </c>
    </row>
    <row r="313" spans="2:51" s="12" customFormat="1" ht="13.5">
      <c r="B313" s="239"/>
      <c r="C313" s="240"/>
      <c r="D313" s="230" t="s">
        <v>142</v>
      </c>
      <c r="E313" s="241" t="s">
        <v>20</v>
      </c>
      <c r="F313" s="242" t="s">
        <v>305</v>
      </c>
      <c r="G313" s="240"/>
      <c r="H313" s="243">
        <v>3</v>
      </c>
      <c r="I313" s="244"/>
      <c r="J313" s="240"/>
      <c r="K313" s="240"/>
      <c r="L313" s="245"/>
      <c r="M313" s="246"/>
      <c r="N313" s="247"/>
      <c r="O313" s="247"/>
      <c r="P313" s="247"/>
      <c r="Q313" s="247"/>
      <c r="R313" s="247"/>
      <c r="S313" s="247"/>
      <c r="T313" s="248"/>
      <c r="AT313" s="249" t="s">
        <v>142</v>
      </c>
      <c r="AU313" s="249" t="s">
        <v>81</v>
      </c>
      <c r="AV313" s="12" t="s">
        <v>81</v>
      </c>
      <c r="AW313" s="12" t="s">
        <v>34</v>
      </c>
      <c r="AX313" s="12" t="s">
        <v>71</v>
      </c>
      <c r="AY313" s="249" t="s">
        <v>132</v>
      </c>
    </row>
    <row r="314" spans="2:51" s="13" customFormat="1" ht="13.5">
      <c r="B314" s="250"/>
      <c r="C314" s="251"/>
      <c r="D314" s="230" t="s">
        <v>142</v>
      </c>
      <c r="E314" s="252" t="s">
        <v>20</v>
      </c>
      <c r="F314" s="253" t="s">
        <v>145</v>
      </c>
      <c r="G314" s="251"/>
      <c r="H314" s="254">
        <v>3</v>
      </c>
      <c r="I314" s="255"/>
      <c r="J314" s="251"/>
      <c r="K314" s="251"/>
      <c r="L314" s="256"/>
      <c r="M314" s="257"/>
      <c r="N314" s="258"/>
      <c r="O314" s="258"/>
      <c r="P314" s="258"/>
      <c r="Q314" s="258"/>
      <c r="R314" s="258"/>
      <c r="S314" s="258"/>
      <c r="T314" s="259"/>
      <c r="AT314" s="260" t="s">
        <v>142</v>
      </c>
      <c r="AU314" s="260" t="s">
        <v>81</v>
      </c>
      <c r="AV314" s="13" t="s">
        <v>140</v>
      </c>
      <c r="AW314" s="13" t="s">
        <v>34</v>
      </c>
      <c r="AX314" s="13" t="s">
        <v>79</v>
      </c>
      <c r="AY314" s="260" t="s">
        <v>132</v>
      </c>
    </row>
    <row r="315" spans="2:65" s="1" customFormat="1" ht="16.5" customHeight="1">
      <c r="B315" s="46"/>
      <c r="C315" s="217" t="s">
        <v>306</v>
      </c>
      <c r="D315" s="217" t="s">
        <v>135</v>
      </c>
      <c r="E315" s="218" t="s">
        <v>307</v>
      </c>
      <c r="F315" s="219" t="s">
        <v>308</v>
      </c>
      <c r="G315" s="220" t="s">
        <v>280</v>
      </c>
      <c r="H315" s="221">
        <v>2</v>
      </c>
      <c r="I315" s="222"/>
      <c r="J315" s="221">
        <f>ROUND(I315*H315,2)</f>
        <v>0</v>
      </c>
      <c r="K315" s="219" t="s">
        <v>139</v>
      </c>
      <c r="L315" s="72"/>
      <c r="M315" s="223" t="s">
        <v>20</v>
      </c>
      <c r="N315" s="224" t="s">
        <v>42</v>
      </c>
      <c r="O315" s="47"/>
      <c r="P315" s="225">
        <f>O315*H315</f>
        <v>0</v>
      </c>
      <c r="Q315" s="225">
        <v>0.00114</v>
      </c>
      <c r="R315" s="225">
        <f>Q315*H315</f>
        <v>0.00228</v>
      </c>
      <c r="S315" s="225">
        <v>0</v>
      </c>
      <c r="T315" s="226">
        <f>S315*H315</f>
        <v>0</v>
      </c>
      <c r="AR315" s="24" t="s">
        <v>225</v>
      </c>
      <c r="AT315" s="24" t="s">
        <v>135</v>
      </c>
      <c r="AU315" s="24" t="s">
        <v>81</v>
      </c>
      <c r="AY315" s="24" t="s">
        <v>132</v>
      </c>
      <c r="BE315" s="227">
        <f>IF(N315="základní",J315,0)</f>
        <v>0</v>
      </c>
      <c r="BF315" s="227">
        <f>IF(N315="snížená",J315,0)</f>
        <v>0</v>
      </c>
      <c r="BG315" s="227">
        <f>IF(N315="zákl. přenesená",J315,0)</f>
        <v>0</v>
      </c>
      <c r="BH315" s="227">
        <f>IF(N315="sníž. přenesená",J315,0)</f>
        <v>0</v>
      </c>
      <c r="BI315" s="227">
        <f>IF(N315="nulová",J315,0)</f>
        <v>0</v>
      </c>
      <c r="BJ315" s="24" t="s">
        <v>79</v>
      </c>
      <c r="BK315" s="227">
        <f>ROUND(I315*H315,2)</f>
        <v>0</v>
      </c>
      <c r="BL315" s="24" t="s">
        <v>225</v>
      </c>
      <c r="BM315" s="24" t="s">
        <v>309</v>
      </c>
    </row>
    <row r="316" spans="2:51" s="12" customFormat="1" ht="13.5">
      <c r="B316" s="239"/>
      <c r="C316" s="240"/>
      <c r="D316" s="230" t="s">
        <v>142</v>
      </c>
      <c r="E316" s="241" t="s">
        <v>20</v>
      </c>
      <c r="F316" s="242" t="s">
        <v>310</v>
      </c>
      <c r="G316" s="240"/>
      <c r="H316" s="243">
        <v>2</v>
      </c>
      <c r="I316" s="244"/>
      <c r="J316" s="240"/>
      <c r="K316" s="240"/>
      <c r="L316" s="245"/>
      <c r="M316" s="246"/>
      <c r="N316" s="247"/>
      <c r="O316" s="247"/>
      <c r="P316" s="247"/>
      <c r="Q316" s="247"/>
      <c r="R316" s="247"/>
      <c r="S316" s="247"/>
      <c r="T316" s="248"/>
      <c r="AT316" s="249" t="s">
        <v>142</v>
      </c>
      <c r="AU316" s="249" t="s">
        <v>81</v>
      </c>
      <c r="AV316" s="12" t="s">
        <v>81</v>
      </c>
      <c r="AW316" s="12" t="s">
        <v>34</v>
      </c>
      <c r="AX316" s="12" t="s">
        <v>71</v>
      </c>
      <c r="AY316" s="249" t="s">
        <v>132</v>
      </c>
    </row>
    <row r="317" spans="2:51" s="13" customFormat="1" ht="13.5">
      <c r="B317" s="250"/>
      <c r="C317" s="251"/>
      <c r="D317" s="230" t="s">
        <v>142</v>
      </c>
      <c r="E317" s="252" t="s">
        <v>20</v>
      </c>
      <c r="F317" s="253" t="s">
        <v>145</v>
      </c>
      <c r="G317" s="251"/>
      <c r="H317" s="254">
        <v>2</v>
      </c>
      <c r="I317" s="255"/>
      <c r="J317" s="251"/>
      <c r="K317" s="251"/>
      <c r="L317" s="256"/>
      <c r="M317" s="257"/>
      <c r="N317" s="258"/>
      <c r="O317" s="258"/>
      <c r="P317" s="258"/>
      <c r="Q317" s="258"/>
      <c r="R317" s="258"/>
      <c r="S317" s="258"/>
      <c r="T317" s="259"/>
      <c r="AT317" s="260" t="s">
        <v>142</v>
      </c>
      <c r="AU317" s="260" t="s">
        <v>81</v>
      </c>
      <c r="AV317" s="13" t="s">
        <v>140</v>
      </c>
      <c r="AW317" s="13" t="s">
        <v>34</v>
      </c>
      <c r="AX317" s="13" t="s">
        <v>79</v>
      </c>
      <c r="AY317" s="260" t="s">
        <v>132</v>
      </c>
    </row>
    <row r="318" spans="2:65" s="1" customFormat="1" ht="25.5" customHeight="1">
      <c r="B318" s="46"/>
      <c r="C318" s="217" t="s">
        <v>311</v>
      </c>
      <c r="D318" s="217" t="s">
        <v>135</v>
      </c>
      <c r="E318" s="218" t="s">
        <v>312</v>
      </c>
      <c r="F318" s="219" t="s">
        <v>313</v>
      </c>
      <c r="G318" s="220" t="s">
        <v>314</v>
      </c>
      <c r="H318" s="221">
        <v>2</v>
      </c>
      <c r="I318" s="222"/>
      <c r="J318" s="221">
        <f>ROUND(I318*H318,2)</f>
        <v>0</v>
      </c>
      <c r="K318" s="219" t="s">
        <v>139</v>
      </c>
      <c r="L318" s="72"/>
      <c r="M318" s="223" t="s">
        <v>20</v>
      </c>
      <c r="N318" s="224" t="s">
        <v>42</v>
      </c>
      <c r="O318" s="47"/>
      <c r="P318" s="225">
        <f>O318*H318</f>
        <v>0</v>
      </c>
      <c r="Q318" s="225">
        <v>0</v>
      </c>
      <c r="R318" s="225">
        <f>Q318*H318</f>
        <v>0</v>
      </c>
      <c r="S318" s="225">
        <v>0</v>
      </c>
      <c r="T318" s="226">
        <f>S318*H318</f>
        <v>0</v>
      </c>
      <c r="AR318" s="24" t="s">
        <v>225</v>
      </c>
      <c r="AT318" s="24" t="s">
        <v>135</v>
      </c>
      <c r="AU318" s="24" t="s">
        <v>81</v>
      </c>
      <c r="AY318" s="24" t="s">
        <v>132</v>
      </c>
      <c r="BE318" s="227">
        <f>IF(N318="základní",J318,0)</f>
        <v>0</v>
      </c>
      <c r="BF318" s="227">
        <f>IF(N318="snížená",J318,0)</f>
        <v>0</v>
      </c>
      <c r="BG318" s="227">
        <f>IF(N318="zákl. přenesená",J318,0)</f>
        <v>0</v>
      </c>
      <c r="BH318" s="227">
        <f>IF(N318="sníž. přenesená",J318,0)</f>
        <v>0</v>
      </c>
      <c r="BI318" s="227">
        <f>IF(N318="nulová",J318,0)</f>
        <v>0</v>
      </c>
      <c r="BJ318" s="24" t="s">
        <v>79</v>
      </c>
      <c r="BK318" s="227">
        <f>ROUND(I318*H318,2)</f>
        <v>0</v>
      </c>
      <c r="BL318" s="24" t="s">
        <v>225</v>
      </c>
      <c r="BM318" s="24" t="s">
        <v>315</v>
      </c>
    </row>
    <row r="319" spans="2:51" s="12" customFormat="1" ht="13.5">
      <c r="B319" s="239"/>
      <c r="C319" s="240"/>
      <c r="D319" s="230" t="s">
        <v>142</v>
      </c>
      <c r="E319" s="241" t="s">
        <v>20</v>
      </c>
      <c r="F319" s="242" t="s">
        <v>310</v>
      </c>
      <c r="G319" s="240"/>
      <c r="H319" s="243">
        <v>2</v>
      </c>
      <c r="I319" s="244"/>
      <c r="J319" s="240"/>
      <c r="K319" s="240"/>
      <c r="L319" s="245"/>
      <c r="M319" s="246"/>
      <c r="N319" s="247"/>
      <c r="O319" s="247"/>
      <c r="P319" s="247"/>
      <c r="Q319" s="247"/>
      <c r="R319" s="247"/>
      <c r="S319" s="247"/>
      <c r="T319" s="248"/>
      <c r="AT319" s="249" t="s">
        <v>142</v>
      </c>
      <c r="AU319" s="249" t="s">
        <v>81</v>
      </c>
      <c r="AV319" s="12" t="s">
        <v>81</v>
      </c>
      <c r="AW319" s="12" t="s">
        <v>34</v>
      </c>
      <c r="AX319" s="12" t="s">
        <v>71</v>
      </c>
      <c r="AY319" s="249" t="s">
        <v>132</v>
      </c>
    </row>
    <row r="320" spans="2:51" s="13" customFormat="1" ht="13.5">
      <c r="B320" s="250"/>
      <c r="C320" s="251"/>
      <c r="D320" s="230" t="s">
        <v>142</v>
      </c>
      <c r="E320" s="252" t="s">
        <v>20</v>
      </c>
      <c r="F320" s="253" t="s">
        <v>145</v>
      </c>
      <c r="G320" s="251"/>
      <c r="H320" s="254">
        <v>2</v>
      </c>
      <c r="I320" s="255"/>
      <c r="J320" s="251"/>
      <c r="K320" s="251"/>
      <c r="L320" s="256"/>
      <c r="M320" s="257"/>
      <c r="N320" s="258"/>
      <c r="O320" s="258"/>
      <c r="P320" s="258"/>
      <c r="Q320" s="258"/>
      <c r="R320" s="258"/>
      <c r="S320" s="258"/>
      <c r="T320" s="259"/>
      <c r="AT320" s="260" t="s">
        <v>142</v>
      </c>
      <c r="AU320" s="260" t="s">
        <v>81</v>
      </c>
      <c r="AV320" s="13" t="s">
        <v>140</v>
      </c>
      <c r="AW320" s="13" t="s">
        <v>34</v>
      </c>
      <c r="AX320" s="13" t="s">
        <v>79</v>
      </c>
      <c r="AY320" s="260" t="s">
        <v>132</v>
      </c>
    </row>
    <row r="321" spans="2:65" s="1" customFormat="1" ht="25.5" customHeight="1">
      <c r="B321" s="46"/>
      <c r="C321" s="217" t="s">
        <v>287</v>
      </c>
      <c r="D321" s="217" t="s">
        <v>135</v>
      </c>
      <c r="E321" s="218" t="s">
        <v>316</v>
      </c>
      <c r="F321" s="219" t="s">
        <v>317</v>
      </c>
      <c r="G321" s="220" t="s">
        <v>314</v>
      </c>
      <c r="H321" s="221">
        <v>2</v>
      </c>
      <c r="I321" s="222"/>
      <c r="J321" s="221">
        <f>ROUND(I321*H321,2)</f>
        <v>0</v>
      </c>
      <c r="K321" s="219" t="s">
        <v>139</v>
      </c>
      <c r="L321" s="72"/>
      <c r="M321" s="223" t="s">
        <v>20</v>
      </c>
      <c r="N321" s="224" t="s">
        <v>42</v>
      </c>
      <c r="O321" s="47"/>
      <c r="P321" s="225">
        <f>O321*H321</f>
        <v>0</v>
      </c>
      <c r="Q321" s="225">
        <v>0</v>
      </c>
      <c r="R321" s="225">
        <f>Q321*H321</f>
        <v>0</v>
      </c>
      <c r="S321" s="225">
        <v>0</v>
      </c>
      <c r="T321" s="226">
        <f>S321*H321</f>
        <v>0</v>
      </c>
      <c r="AR321" s="24" t="s">
        <v>225</v>
      </c>
      <c r="AT321" s="24" t="s">
        <v>135</v>
      </c>
      <c r="AU321" s="24" t="s">
        <v>81</v>
      </c>
      <c r="AY321" s="24" t="s">
        <v>132</v>
      </c>
      <c r="BE321" s="227">
        <f>IF(N321="základní",J321,0)</f>
        <v>0</v>
      </c>
      <c r="BF321" s="227">
        <f>IF(N321="snížená",J321,0)</f>
        <v>0</v>
      </c>
      <c r="BG321" s="227">
        <f>IF(N321="zákl. přenesená",J321,0)</f>
        <v>0</v>
      </c>
      <c r="BH321" s="227">
        <f>IF(N321="sníž. přenesená",J321,0)</f>
        <v>0</v>
      </c>
      <c r="BI321" s="227">
        <f>IF(N321="nulová",J321,0)</f>
        <v>0</v>
      </c>
      <c r="BJ321" s="24" t="s">
        <v>79</v>
      </c>
      <c r="BK321" s="227">
        <f>ROUND(I321*H321,2)</f>
        <v>0</v>
      </c>
      <c r="BL321" s="24" t="s">
        <v>225</v>
      </c>
      <c r="BM321" s="24" t="s">
        <v>318</v>
      </c>
    </row>
    <row r="322" spans="2:51" s="12" customFormat="1" ht="13.5">
      <c r="B322" s="239"/>
      <c r="C322" s="240"/>
      <c r="D322" s="230" t="s">
        <v>142</v>
      </c>
      <c r="E322" s="241" t="s">
        <v>20</v>
      </c>
      <c r="F322" s="242" t="s">
        <v>310</v>
      </c>
      <c r="G322" s="240"/>
      <c r="H322" s="243">
        <v>2</v>
      </c>
      <c r="I322" s="244"/>
      <c r="J322" s="240"/>
      <c r="K322" s="240"/>
      <c r="L322" s="245"/>
      <c r="M322" s="246"/>
      <c r="N322" s="247"/>
      <c r="O322" s="247"/>
      <c r="P322" s="247"/>
      <c r="Q322" s="247"/>
      <c r="R322" s="247"/>
      <c r="S322" s="247"/>
      <c r="T322" s="248"/>
      <c r="AT322" s="249" t="s">
        <v>142</v>
      </c>
      <c r="AU322" s="249" t="s">
        <v>81</v>
      </c>
      <c r="AV322" s="12" t="s">
        <v>81</v>
      </c>
      <c r="AW322" s="12" t="s">
        <v>34</v>
      </c>
      <c r="AX322" s="12" t="s">
        <v>71</v>
      </c>
      <c r="AY322" s="249" t="s">
        <v>132</v>
      </c>
    </row>
    <row r="323" spans="2:51" s="13" customFormat="1" ht="13.5">
      <c r="B323" s="250"/>
      <c r="C323" s="251"/>
      <c r="D323" s="230" t="s">
        <v>142</v>
      </c>
      <c r="E323" s="252" t="s">
        <v>20</v>
      </c>
      <c r="F323" s="253" t="s">
        <v>145</v>
      </c>
      <c r="G323" s="251"/>
      <c r="H323" s="254">
        <v>2</v>
      </c>
      <c r="I323" s="255"/>
      <c r="J323" s="251"/>
      <c r="K323" s="251"/>
      <c r="L323" s="256"/>
      <c r="M323" s="257"/>
      <c r="N323" s="258"/>
      <c r="O323" s="258"/>
      <c r="P323" s="258"/>
      <c r="Q323" s="258"/>
      <c r="R323" s="258"/>
      <c r="S323" s="258"/>
      <c r="T323" s="259"/>
      <c r="AT323" s="260" t="s">
        <v>142</v>
      </c>
      <c r="AU323" s="260" t="s">
        <v>81</v>
      </c>
      <c r="AV323" s="13" t="s">
        <v>140</v>
      </c>
      <c r="AW323" s="13" t="s">
        <v>34</v>
      </c>
      <c r="AX323" s="13" t="s">
        <v>79</v>
      </c>
      <c r="AY323" s="260" t="s">
        <v>132</v>
      </c>
    </row>
    <row r="324" spans="2:65" s="1" customFormat="1" ht="16.5" customHeight="1">
      <c r="B324" s="46"/>
      <c r="C324" s="217" t="s">
        <v>319</v>
      </c>
      <c r="D324" s="217" t="s">
        <v>135</v>
      </c>
      <c r="E324" s="218" t="s">
        <v>320</v>
      </c>
      <c r="F324" s="219" t="s">
        <v>321</v>
      </c>
      <c r="G324" s="220" t="s">
        <v>280</v>
      </c>
      <c r="H324" s="221">
        <v>5</v>
      </c>
      <c r="I324" s="222"/>
      <c r="J324" s="221">
        <f>ROUND(I324*H324,2)</f>
        <v>0</v>
      </c>
      <c r="K324" s="219" t="s">
        <v>139</v>
      </c>
      <c r="L324" s="72"/>
      <c r="M324" s="223" t="s">
        <v>20</v>
      </c>
      <c r="N324" s="224" t="s">
        <v>42</v>
      </c>
      <c r="O324" s="47"/>
      <c r="P324" s="225">
        <f>O324*H324</f>
        <v>0</v>
      </c>
      <c r="Q324" s="225">
        <v>0</v>
      </c>
      <c r="R324" s="225">
        <f>Q324*H324</f>
        <v>0</v>
      </c>
      <c r="S324" s="225">
        <v>0</v>
      </c>
      <c r="T324" s="226">
        <f>S324*H324</f>
        <v>0</v>
      </c>
      <c r="AR324" s="24" t="s">
        <v>225</v>
      </c>
      <c r="AT324" s="24" t="s">
        <v>135</v>
      </c>
      <c r="AU324" s="24" t="s">
        <v>81</v>
      </c>
      <c r="AY324" s="24" t="s">
        <v>132</v>
      </c>
      <c r="BE324" s="227">
        <f>IF(N324="základní",J324,0)</f>
        <v>0</v>
      </c>
      <c r="BF324" s="227">
        <f>IF(N324="snížená",J324,0)</f>
        <v>0</v>
      </c>
      <c r="BG324" s="227">
        <f>IF(N324="zákl. přenesená",J324,0)</f>
        <v>0</v>
      </c>
      <c r="BH324" s="227">
        <f>IF(N324="sníž. přenesená",J324,0)</f>
        <v>0</v>
      </c>
      <c r="BI324" s="227">
        <f>IF(N324="nulová",J324,0)</f>
        <v>0</v>
      </c>
      <c r="BJ324" s="24" t="s">
        <v>79</v>
      </c>
      <c r="BK324" s="227">
        <f>ROUND(I324*H324,2)</f>
        <v>0</v>
      </c>
      <c r="BL324" s="24" t="s">
        <v>225</v>
      </c>
      <c r="BM324" s="24" t="s">
        <v>322</v>
      </c>
    </row>
    <row r="325" spans="2:51" s="12" customFormat="1" ht="13.5">
      <c r="B325" s="239"/>
      <c r="C325" s="240"/>
      <c r="D325" s="230" t="s">
        <v>142</v>
      </c>
      <c r="E325" s="241" t="s">
        <v>20</v>
      </c>
      <c r="F325" s="242" t="s">
        <v>323</v>
      </c>
      <c r="G325" s="240"/>
      <c r="H325" s="243">
        <v>5</v>
      </c>
      <c r="I325" s="244"/>
      <c r="J325" s="240"/>
      <c r="K325" s="240"/>
      <c r="L325" s="245"/>
      <c r="M325" s="246"/>
      <c r="N325" s="247"/>
      <c r="O325" s="247"/>
      <c r="P325" s="247"/>
      <c r="Q325" s="247"/>
      <c r="R325" s="247"/>
      <c r="S325" s="247"/>
      <c r="T325" s="248"/>
      <c r="AT325" s="249" t="s">
        <v>142</v>
      </c>
      <c r="AU325" s="249" t="s">
        <v>81</v>
      </c>
      <c r="AV325" s="12" t="s">
        <v>81</v>
      </c>
      <c r="AW325" s="12" t="s">
        <v>34</v>
      </c>
      <c r="AX325" s="12" t="s">
        <v>71</v>
      </c>
      <c r="AY325" s="249" t="s">
        <v>132</v>
      </c>
    </row>
    <row r="326" spans="2:51" s="13" customFormat="1" ht="13.5">
      <c r="B326" s="250"/>
      <c r="C326" s="251"/>
      <c r="D326" s="230" t="s">
        <v>142</v>
      </c>
      <c r="E326" s="252" t="s">
        <v>20</v>
      </c>
      <c r="F326" s="253" t="s">
        <v>145</v>
      </c>
      <c r="G326" s="251"/>
      <c r="H326" s="254">
        <v>5</v>
      </c>
      <c r="I326" s="255"/>
      <c r="J326" s="251"/>
      <c r="K326" s="251"/>
      <c r="L326" s="256"/>
      <c r="M326" s="257"/>
      <c r="N326" s="258"/>
      <c r="O326" s="258"/>
      <c r="P326" s="258"/>
      <c r="Q326" s="258"/>
      <c r="R326" s="258"/>
      <c r="S326" s="258"/>
      <c r="T326" s="259"/>
      <c r="AT326" s="260" t="s">
        <v>142</v>
      </c>
      <c r="AU326" s="260" t="s">
        <v>81</v>
      </c>
      <c r="AV326" s="13" t="s">
        <v>140</v>
      </c>
      <c r="AW326" s="13" t="s">
        <v>34</v>
      </c>
      <c r="AX326" s="13" t="s">
        <v>79</v>
      </c>
      <c r="AY326" s="260" t="s">
        <v>132</v>
      </c>
    </row>
    <row r="327" spans="2:65" s="1" customFormat="1" ht="25.5" customHeight="1">
      <c r="B327" s="46"/>
      <c r="C327" s="217" t="s">
        <v>324</v>
      </c>
      <c r="D327" s="217" t="s">
        <v>135</v>
      </c>
      <c r="E327" s="218" t="s">
        <v>325</v>
      </c>
      <c r="F327" s="219" t="s">
        <v>326</v>
      </c>
      <c r="G327" s="220" t="s">
        <v>273</v>
      </c>
      <c r="H327" s="222"/>
      <c r="I327" s="222"/>
      <c r="J327" s="221">
        <f>ROUND(I327*H327,2)</f>
        <v>0</v>
      </c>
      <c r="K327" s="219" t="s">
        <v>139</v>
      </c>
      <c r="L327" s="72"/>
      <c r="M327" s="223" t="s">
        <v>20</v>
      </c>
      <c r="N327" s="224" t="s">
        <v>42</v>
      </c>
      <c r="O327" s="47"/>
      <c r="P327" s="225">
        <f>O327*H327</f>
        <v>0</v>
      </c>
      <c r="Q327" s="225">
        <v>0</v>
      </c>
      <c r="R327" s="225">
        <f>Q327*H327</f>
        <v>0</v>
      </c>
      <c r="S327" s="225">
        <v>0</v>
      </c>
      <c r="T327" s="226">
        <f>S327*H327</f>
        <v>0</v>
      </c>
      <c r="AR327" s="24" t="s">
        <v>225</v>
      </c>
      <c r="AT327" s="24" t="s">
        <v>135</v>
      </c>
      <c r="AU327" s="24" t="s">
        <v>81</v>
      </c>
      <c r="AY327" s="24" t="s">
        <v>132</v>
      </c>
      <c r="BE327" s="227">
        <f>IF(N327="základní",J327,0)</f>
        <v>0</v>
      </c>
      <c r="BF327" s="227">
        <f>IF(N327="snížená",J327,0)</f>
        <v>0</v>
      </c>
      <c r="BG327" s="227">
        <f>IF(N327="zákl. přenesená",J327,0)</f>
        <v>0</v>
      </c>
      <c r="BH327" s="227">
        <f>IF(N327="sníž. přenesená",J327,0)</f>
        <v>0</v>
      </c>
      <c r="BI327" s="227">
        <f>IF(N327="nulová",J327,0)</f>
        <v>0</v>
      </c>
      <c r="BJ327" s="24" t="s">
        <v>79</v>
      </c>
      <c r="BK327" s="227">
        <f>ROUND(I327*H327,2)</f>
        <v>0</v>
      </c>
      <c r="BL327" s="24" t="s">
        <v>225</v>
      </c>
      <c r="BM327" s="24" t="s">
        <v>327</v>
      </c>
    </row>
    <row r="328" spans="2:63" s="10" customFormat="1" ht="29.85" customHeight="1">
      <c r="B328" s="201"/>
      <c r="C328" s="202"/>
      <c r="D328" s="203" t="s">
        <v>70</v>
      </c>
      <c r="E328" s="215" t="s">
        <v>328</v>
      </c>
      <c r="F328" s="215" t="s">
        <v>329</v>
      </c>
      <c r="G328" s="202"/>
      <c r="H328" s="202"/>
      <c r="I328" s="205"/>
      <c r="J328" s="216">
        <f>BK328</f>
        <v>0</v>
      </c>
      <c r="K328" s="202"/>
      <c r="L328" s="207"/>
      <c r="M328" s="208"/>
      <c r="N328" s="209"/>
      <c r="O328" s="209"/>
      <c r="P328" s="210">
        <f>SUM(P329:P344)</f>
        <v>0</v>
      </c>
      <c r="Q328" s="209"/>
      <c r="R328" s="210">
        <f>SUM(R329:R344)</f>
        <v>0.014</v>
      </c>
      <c r="S328" s="209"/>
      <c r="T328" s="211">
        <f>SUM(T329:T344)</f>
        <v>0.0025559999999999997</v>
      </c>
      <c r="AR328" s="212" t="s">
        <v>81</v>
      </c>
      <c r="AT328" s="213" t="s">
        <v>70</v>
      </c>
      <c r="AU328" s="213" t="s">
        <v>79</v>
      </c>
      <c r="AY328" s="212" t="s">
        <v>132</v>
      </c>
      <c r="BK328" s="214">
        <f>SUM(BK329:BK344)</f>
        <v>0</v>
      </c>
    </row>
    <row r="329" spans="2:65" s="1" customFormat="1" ht="16.5" customHeight="1">
      <c r="B329" s="46"/>
      <c r="C329" s="217" t="s">
        <v>330</v>
      </c>
      <c r="D329" s="217" t="s">
        <v>135</v>
      </c>
      <c r="E329" s="218" t="s">
        <v>331</v>
      </c>
      <c r="F329" s="219" t="s">
        <v>332</v>
      </c>
      <c r="G329" s="220" t="s">
        <v>280</v>
      </c>
      <c r="H329" s="221">
        <v>1.2</v>
      </c>
      <c r="I329" s="222"/>
      <c r="J329" s="221">
        <f>ROUND(I329*H329,2)</f>
        <v>0</v>
      </c>
      <c r="K329" s="219" t="s">
        <v>139</v>
      </c>
      <c r="L329" s="72"/>
      <c r="M329" s="223" t="s">
        <v>20</v>
      </c>
      <c r="N329" s="224" t="s">
        <v>42</v>
      </c>
      <c r="O329" s="47"/>
      <c r="P329" s="225">
        <f>O329*H329</f>
        <v>0</v>
      </c>
      <c r="Q329" s="225">
        <v>0</v>
      </c>
      <c r="R329" s="225">
        <f>Q329*H329</f>
        <v>0</v>
      </c>
      <c r="S329" s="225">
        <v>0.00213</v>
      </c>
      <c r="T329" s="226">
        <f>S329*H329</f>
        <v>0.0025559999999999997</v>
      </c>
      <c r="AR329" s="24" t="s">
        <v>225</v>
      </c>
      <c r="AT329" s="24" t="s">
        <v>135</v>
      </c>
      <c r="AU329" s="24" t="s">
        <v>81</v>
      </c>
      <c r="AY329" s="24" t="s">
        <v>132</v>
      </c>
      <c r="BE329" s="227">
        <f>IF(N329="základní",J329,0)</f>
        <v>0</v>
      </c>
      <c r="BF329" s="227">
        <f>IF(N329="snížená",J329,0)</f>
        <v>0</v>
      </c>
      <c r="BG329" s="227">
        <f>IF(N329="zákl. přenesená",J329,0)</f>
        <v>0</v>
      </c>
      <c r="BH329" s="227">
        <f>IF(N329="sníž. přenesená",J329,0)</f>
        <v>0</v>
      </c>
      <c r="BI329" s="227">
        <f>IF(N329="nulová",J329,0)</f>
        <v>0</v>
      </c>
      <c r="BJ329" s="24" t="s">
        <v>79</v>
      </c>
      <c r="BK329" s="227">
        <f>ROUND(I329*H329,2)</f>
        <v>0</v>
      </c>
      <c r="BL329" s="24" t="s">
        <v>225</v>
      </c>
      <c r="BM329" s="24" t="s">
        <v>333</v>
      </c>
    </row>
    <row r="330" spans="2:51" s="12" customFormat="1" ht="13.5">
      <c r="B330" s="239"/>
      <c r="C330" s="240"/>
      <c r="D330" s="230" t="s">
        <v>142</v>
      </c>
      <c r="E330" s="241" t="s">
        <v>20</v>
      </c>
      <c r="F330" s="242" t="s">
        <v>334</v>
      </c>
      <c r="G330" s="240"/>
      <c r="H330" s="243">
        <v>1.2</v>
      </c>
      <c r="I330" s="244"/>
      <c r="J330" s="240"/>
      <c r="K330" s="240"/>
      <c r="L330" s="245"/>
      <c r="M330" s="246"/>
      <c r="N330" s="247"/>
      <c r="O330" s="247"/>
      <c r="P330" s="247"/>
      <c r="Q330" s="247"/>
      <c r="R330" s="247"/>
      <c r="S330" s="247"/>
      <c r="T330" s="248"/>
      <c r="AT330" s="249" t="s">
        <v>142</v>
      </c>
      <c r="AU330" s="249" t="s">
        <v>81</v>
      </c>
      <c r="AV330" s="12" t="s">
        <v>81</v>
      </c>
      <c r="AW330" s="12" t="s">
        <v>34</v>
      </c>
      <c r="AX330" s="12" t="s">
        <v>71</v>
      </c>
      <c r="AY330" s="249" t="s">
        <v>132</v>
      </c>
    </row>
    <row r="331" spans="2:51" s="13" customFormat="1" ht="13.5">
      <c r="B331" s="250"/>
      <c r="C331" s="251"/>
      <c r="D331" s="230" t="s">
        <v>142</v>
      </c>
      <c r="E331" s="252" t="s">
        <v>20</v>
      </c>
      <c r="F331" s="253" t="s">
        <v>145</v>
      </c>
      <c r="G331" s="251"/>
      <c r="H331" s="254">
        <v>1.2</v>
      </c>
      <c r="I331" s="255"/>
      <c r="J331" s="251"/>
      <c r="K331" s="251"/>
      <c r="L331" s="256"/>
      <c r="M331" s="257"/>
      <c r="N331" s="258"/>
      <c r="O331" s="258"/>
      <c r="P331" s="258"/>
      <c r="Q331" s="258"/>
      <c r="R331" s="258"/>
      <c r="S331" s="258"/>
      <c r="T331" s="259"/>
      <c r="AT331" s="260" t="s">
        <v>142</v>
      </c>
      <c r="AU331" s="260" t="s">
        <v>81</v>
      </c>
      <c r="AV331" s="13" t="s">
        <v>140</v>
      </c>
      <c r="AW331" s="13" t="s">
        <v>34</v>
      </c>
      <c r="AX331" s="13" t="s">
        <v>79</v>
      </c>
      <c r="AY331" s="260" t="s">
        <v>132</v>
      </c>
    </row>
    <row r="332" spans="2:65" s="1" customFormat="1" ht="25.5" customHeight="1">
      <c r="B332" s="46"/>
      <c r="C332" s="217" t="s">
        <v>335</v>
      </c>
      <c r="D332" s="217" t="s">
        <v>135</v>
      </c>
      <c r="E332" s="218" t="s">
        <v>336</v>
      </c>
      <c r="F332" s="219" t="s">
        <v>337</v>
      </c>
      <c r="G332" s="220" t="s">
        <v>280</v>
      </c>
      <c r="H332" s="221">
        <v>6</v>
      </c>
      <c r="I332" s="222"/>
      <c r="J332" s="221">
        <f>ROUND(I332*H332,2)</f>
        <v>0</v>
      </c>
      <c r="K332" s="219" t="s">
        <v>139</v>
      </c>
      <c r="L332" s="72"/>
      <c r="M332" s="223" t="s">
        <v>20</v>
      </c>
      <c r="N332" s="224" t="s">
        <v>42</v>
      </c>
      <c r="O332" s="47"/>
      <c r="P332" s="225">
        <f>O332*H332</f>
        <v>0</v>
      </c>
      <c r="Q332" s="225">
        <v>0.00091</v>
      </c>
      <c r="R332" s="225">
        <f>Q332*H332</f>
        <v>0.00546</v>
      </c>
      <c r="S332" s="225">
        <v>0</v>
      </c>
      <c r="T332" s="226">
        <f>S332*H332</f>
        <v>0</v>
      </c>
      <c r="AR332" s="24" t="s">
        <v>225</v>
      </c>
      <c r="AT332" s="24" t="s">
        <v>135</v>
      </c>
      <c r="AU332" s="24" t="s">
        <v>81</v>
      </c>
      <c r="AY332" s="24" t="s">
        <v>132</v>
      </c>
      <c r="BE332" s="227">
        <f>IF(N332="základní",J332,0)</f>
        <v>0</v>
      </c>
      <c r="BF332" s="227">
        <f>IF(N332="snížená",J332,0)</f>
        <v>0</v>
      </c>
      <c r="BG332" s="227">
        <f>IF(N332="zákl. přenesená",J332,0)</f>
        <v>0</v>
      </c>
      <c r="BH332" s="227">
        <f>IF(N332="sníž. přenesená",J332,0)</f>
        <v>0</v>
      </c>
      <c r="BI332" s="227">
        <f>IF(N332="nulová",J332,0)</f>
        <v>0</v>
      </c>
      <c r="BJ332" s="24" t="s">
        <v>79</v>
      </c>
      <c r="BK332" s="227">
        <f>ROUND(I332*H332,2)</f>
        <v>0</v>
      </c>
      <c r="BL332" s="24" t="s">
        <v>225</v>
      </c>
      <c r="BM332" s="24" t="s">
        <v>338</v>
      </c>
    </row>
    <row r="333" spans="2:51" s="12" customFormat="1" ht="13.5">
      <c r="B333" s="239"/>
      <c r="C333" s="240"/>
      <c r="D333" s="230" t="s">
        <v>142</v>
      </c>
      <c r="E333" s="241" t="s">
        <v>20</v>
      </c>
      <c r="F333" s="242" t="s">
        <v>289</v>
      </c>
      <c r="G333" s="240"/>
      <c r="H333" s="243">
        <v>6</v>
      </c>
      <c r="I333" s="244"/>
      <c r="J333" s="240"/>
      <c r="K333" s="240"/>
      <c r="L333" s="245"/>
      <c r="M333" s="246"/>
      <c r="N333" s="247"/>
      <c r="O333" s="247"/>
      <c r="P333" s="247"/>
      <c r="Q333" s="247"/>
      <c r="R333" s="247"/>
      <c r="S333" s="247"/>
      <c r="T333" s="248"/>
      <c r="AT333" s="249" t="s">
        <v>142</v>
      </c>
      <c r="AU333" s="249" t="s">
        <v>81</v>
      </c>
      <c r="AV333" s="12" t="s">
        <v>81</v>
      </c>
      <c r="AW333" s="12" t="s">
        <v>34</v>
      </c>
      <c r="AX333" s="12" t="s">
        <v>71</v>
      </c>
      <c r="AY333" s="249" t="s">
        <v>132</v>
      </c>
    </row>
    <row r="334" spans="2:51" s="13" customFormat="1" ht="13.5">
      <c r="B334" s="250"/>
      <c r="C334" s="251"/>
      <c r="D334" s="230" t="s">
        <v>142</v>
      </c>
      <c r="E334" s="252" t="s">
        <v>20</v>
      </c>
      <c r="F334" s="253" t="s">
        <v>145</v>
      </c>
      <c r="G334" s="251"/>
      <c r="H334" s="254">
        <v>6</v>
      </c>
      <c r="I334" s="255"/>
      <c r="J334" s="251"/>
      <c r="K334" s="251"/>
      <c r="L334" s="256"/>
      <c r="M334" s="257"/>
      <c r="N334" s="258"/>
      <c r="O334" s="258"/>
      <c r="P334" s="258"/>
      <c r="Q334" s="258"/>
      <c r="R334" s="258"/>
      <c r="S334" s="258"/>
      <c r="T334" s="259"/>
      <c r="AT334" s="260" t="s">
        <v>142</v>
      </c>
      <c r="AU334" s="260" t="s">
        <v>81</v>
      </c>
      <c r="AV334" s="13" t="s">
        <v>140</v>
      </c>
      <c r="AW334" s="13" t="s">
        <v>34</v>
      </c>
      <c r="AX334" s="13" t="s">
        <v>79</v>
      </c>
      <c r="AY334" s="260" t="s">
        <v>132</v>
      </c>
    </row>
    <row r="335" spans="2:65" s="1" customFormat="1" ht="25.5" customHeight="1">
      <c r="B335" s="46"/>
      <c r="C335" s="217" t="s">
        <v>339</v>
      </c>
      <c r="D335" s="217" t="s">
        <v>135</v>
      </c>
      <c r="E335" s="218" t="s">
        <v>340</v>
      </c>
      <c r="F335" s="219" t="s">
        <v>341</v>
      </c>
      <c r="G335" s="220" t="s">
        <v>280</v>
      </c>
      <c r="H335" s="221">
        <v>5</v>
      </c>
      <c r="I335" s="222"/>
      <c r="J335" s="221">
        <f>ROUND(I335*H335,2)</f>
        <v>0</v>
      </c>
      <c r="K335" s="219" t="s">
        <v>139</v>
      </c>
      <c r="L335" s="72"/>
      <c r="M335" s="223" t="s">
        <v>20</v>
      </c>
      <c r="N335" s="224" t="s">
        <v>42</v>
      </c>
      <c r="O335" s="47"/>
      <c r="P335" s="225">
        <f>O335*H335</f>
        <v>0</v>
      </c>
      <c r="Q335" s="225">
        <v>0.00119</v>
      </c>
      <c r="R335" s="225">
        <f>Q335*H335</f>
        <v>0.00595</v>
      </c>
      <c r="S335" s="225">
        <v>0</v>
      </c>
      <c r="T335" s="226">
        <f>S335*H335</f>
        <v>0</v>
      </c>
      <c r="AR335" s="24" t="s">
        <v>225</v>
      </c>
      <c r="AT335" s="24" t="s">
        <v>135</v>
      </c>
      <c r="AU335" s="24" t="s">
        <v>81</v>
      </c>
      <c r="AY335" s="24" t="s">
        <v>132</v>
      </c>
      <c r="BE335" s="227">
        <f>IF(N335="základní",J335,0)</f>
        <v>0</v>
      </c>
      <c r="BF335" s="227">
        <f>IF(N335="snížená",J335,0)</f>
        <v>0</v>
      </c>
      <c r="BG335" s="227">
        <f>IF(N335="zákl. přenesená",J335,0)</f>
        <v>0</v>
      </c>
      <c r="BH335" s="227">
        <f>IF(N335="sníž. přenesená",J335,0)</f>
        <v>0</v>
      </c>
      <c r="BI335" s="227">
        <f>IF(N335="nulová",J335,0)</f>
        <v>0</v>
      </c>
      <c r="BJ335" s="24" t="s">
        <v>79</v>
      </c>
      <c r="BK335" s="227">
        <f>ROUND(I335*H335,2)</f>
        <v>0</v>
      </c>
      <c r="BL335" s="24" t="s">
        <v>225</v>
      </c>
      <c r="BM335" s="24" t="s">
        <v>342</v>
      </c>
    </row>
    <row r="336" spans="2:51" s="12" customFormat="1" ht="13.5">
      <c r="B336" s="239"/>
      <c r="C336" s="240"/>
      <c r="D336" s="230" t="s">
        <v>142</v>
      </c>
      <c r="E336" s="241" t="s">
        <v>20</v>
      </c>
      <c r="F336" s="242" t="s">
        <v>294</v>
      </c>
      <c r="G336" s="240"/>
      <c r="H336" s="243">
        <v>5</v>
      </c>
      <c r="I336" s="244"/>
      <c r="J336" s="240"/>
      <c r="K336" s="240"/>
      <c r="L336" s="245"/>
      <c r="M336" s="246"/>
      <c r="N336" s="247"/>
      <c r="O336" s="247"/>
      <c r="P336" s="247"/>
      <c r="Q336" s="247"/>
      <c r="R336" s="247"/>
      <c r="S336" s="247"/>
      <c r="T336" s="248"/>
      <c r="AT336" s="249" t="s">
        <v>142</v>
      </c>
      <c r="AU336" s="249" t="s">
        <v>81</v>
      </c>
      <c r="AV336" s="12" t="s">
        <v>81</v>
      </c>
      <c r="AW336" s="12" t="s">
        <v>34</v>
      </c>
      <c r="AX336" s="12" t="s">
        <v>71</v>
      </c>
      <c r="AY336" s="249" t="s">
        <v>132</v>
      </c>
    </row>
    <row r="337" spans="2:51" s="13" customFormat="1" ht="13.5">
      <c r="B337" s="250"/>
      <c r="C337" s="251"/>
      <c r="D337" s="230" t="s">
        <v>142</v>
      </c>
      <c r="E337" s="252" t="s">
        <v>20</v>
      </c>
      <c r="F337" s="253" t="s">
        <v>145</v>
      </c>
      <c r="G337" s="251"/>
      <c r="H337" s="254">
        <v>5</v>
      </c>
      <c r="I337" s="255"/>
      <c r="J337" s="251"/>
      <c r="K337" s="251"/>
      <c r="L337" s="256"/>
      <c r="M337" s="257"/>
      <c r="N337" s="258"/>
      <c r="O337" s="258"/>
      <c r="P337" s="258"/>
      <c r="Q337" s="258"/>
      <c r="R337" s="258"/>
      <c r="S337" s="258"/>
      <c r="T337" s="259"/>
      <c r="AT337" s="260" t="s">
        <v>142</v>
      </c>
      <c r="AU337" s="260" t="s">
        <v>81</v>
      </c>
      <c r="AV337" s="13" t="s">
        <v>140</v>
      </c>
      <c r="AW337" s="13" t="s">
        <v>34</v>
      </c>
      <c r="AX337" s="13" t="s">
        <v>79</v>
      </c>
      <c r="AY337" s="260" t="s">
        <v>132</v>
      </c>
    </row>
    <row r="338" spans="2:65" s="1" customFormat="1" ht="16.5" customHeight="1">
      <c r="B338" s="46"/>
      <c r="C338" s="217" t="s">
        <v>343</v>
      </c>
      <c r="D338" s="217" t="s">
        <v>135</v>
      </c>
      <c r="E338" s="218" t="s">
        <v>344</v>
      </c>
      <c r="F338" s="219" t="s">
        <v>345</v>
      </c>
      <c r="G338" s="220" t="s">
        <v>346</v>
      </c>
      <c r="H338" s="221">
        <v>2</v>
      </c>
      <c r="I338" s="222"/>
      <c r="J338" s="221">
        <f>ROUND(I338*H338,2)</f>
        <v>0</v>
      </c>
      <c r="K338" s="219" t="s">
        <v>139</v>
      </c>
      <c r="L338" s="72"/>
      <c r="M338" s="223" t="s">
        <v>20</v>
      </c>
      <c r="N338" s="224" t="s">
        <v>42</v>
      </c>
      <c r="O338" s="47"/>
      <c r="P338" s="225">
        <f>O338*H338</f>
        <v>0</v>
      </c>
      <c r="Q338" s="225">
        <v>0.00025</v>
      </c>
      <c r="R338" s="225">
        <f>Q338*H338</f>
        <v>0.0005</v>
      </c>
      <c r="S338" s="225">
        <v>0</v>
      </c>
      <c r="T338" s="226">
        <f>S338*H338</f>
        <v>0</v>
      </c>
      <c r="AR338" s="24" t="s">
        <v>225</v>
      </c>
      <c r="AT338" s="24" t="s">
        <v>135</v>
      </c>
      <c r="AU338" s="24" t="s">
        <v>81</v>
      </c>
      <c r="AY338" s="24" t="s">
        <v>132</v>
      </c>
      <c r="BE338" s="227">
        <f>IF(N338="základní",J338,0)</f>
        <v>0</v>
      </c>
      <c r="BF338" s="227">
        <f>IF(N338="snížená",J338,0)</f>
        <v>0</v>
      </c>
      <c r="BG338" s="227">
        <f>IF(N338="zákl. přenesená",J338,0)</f>
        <v>0</v>
      </c>
      <c r="BH338" s="227">
        <f>IF(N338="sníž. přenesená",J338,0)</f>
        <v>0</v>
      </c>
      <c r="BI338" s="227">
        <f>IF(N338="nulová",J338,0)</f>
        <v>0</v>
      </c>
      <c r="BJ338" s="24" t="s">
        <v>79</v>
      </c>
      <c r="BK338" s="227">
        <f>ROUND(I338*H338,2)</f>
        <v>0</v>
      </c>
      <c r="BL338" s="24" t="s">
        <v>225</v>
      </c>
      <c r="BM338" s="24" t="s">
        <v>347</v>
      </c>
    </row>
    <row r="339" spans="2:51" s="12" customFormat="1" ht="13.5">
      <c r="B339" s="239"/>
      <c r="C339" s="240"/>
      <c r="D339" s="230" t="s">
        <v>142</v>
      </c>
      <c r="E339" s="241" t="s">
        <v>20</v>
      </c>
      <c r="F339" s="242" t="s">
        <v>310</v>
      </c>
      <c r="G339" s="240"/>
      <c r="H339" s="243">
        <v>2</v>
      </c>
      <c r="I339" s="244"/>
      <c r="J339" s="240"/>
      <c r="K339" s="240"/>
      <c r="L339" s="245"/>
      <c r="M339" s="246"/>
      <c r="N339" s="247"/>
      <c r="O339" s="247"/>
      <c r="P339" s="247"/>
      <c r="Q339" s="247"/>
      <c r="R339" s="247"/>
      <c r="S339" s="247"/>
      <c r="T339" s="248"/>
      <c r="AT339" s="249" t="s">
        <v>142</v>
      </c>
      <c r="AU339" s="249" t="s">
        <v>81</v>
      </c>
      <c r="AV339" s="12" t="s">
        <v>81</v>
      </c>
      <c r="AW339" s="12" t="s">
        <v>34</v>
      </c>
      <c r="AX339" s="12" t="s">
        <v>71</v>
      </c>
      <c r="AY339" s="249" t="s">
        <v>132</v>
      </c>
    </row>
    <row r="340" spans="2:51" s="13" customFormat="1" ht="13.5">
      <c r="B340" s="250"/>
      <c r="C340" s="251"/>
      <c r="D340" s="230" t="s">
        <v>142</v>
      </c>
      <c r="E340" s="252" t="s">
        <v>20</v>
      </c>
      <c r="F340" s="253" t="s">
        <v>145</v>
      </c>
      <c r="G340" s="251"/>
      <c r="H340" s="254">
        <v>2</v>
      </c>
      <c r="I340" s="255"/>
      <c r="J340" s="251"/>
      <c r="K340" s="251"/>
      <c r="L340" s="256"/>
      <c r="M340" s="257"/>
      <c r="N340" s="258"/>
      <c r="O340" s="258"/>
      <c r="P340" s="258"/>
      <c r="Q340" s="258"/>
      <c r="R340" s="258"/>
      <c r="S340" s="258"/>
      <c r="T340" s="259"/>
      <c r="AT340" s="260" t="s">
        <v>142</v>
      </c>
      <c r="AU340" s="260" t="s">
        <v>81</v>
      </c>
      <c r="AV340" s="13" t="s">
        <v>140</v>
      </c>
      <c r="AW340" s="13" t="s">
        <v>34</v>
      </c>
      <c r="AX340" s="13" t="s">
        <v>79</v>
      </c>
      <c r="AY340" s="260" t="s">
        <v>132</v>
      </c>
    </row>
    <row r="341" spans="2:65" s="1" customFormat="1" ht="25.5" customHeight="1">
      <c r="B341" s="46"/>
      <c r="C341" s="217" t="s">
        <v>348</v>
      </c>
      <c r="D341" s="217" t="s">
        <v>135</v>
      </c>
      <c r="E341" s="218" t="s">
        <v>349</v>
      </c>
      <c r="F341" s="219" t="s">
        <v>350</v>
      </c>
      <c r="G341" s="220" t="s">
        <v>280</v>
      </c>
      <c r="H341" s="221">
        <v>11</v>
      </c>
      <c r="I341" s="222"/>
      <c r="J341" s="221">
        <f>ROUND(I341*H341,2)</f>
        <v>0</v>
      </c>
      <c r="K341" s="219" t="s">
        <v>139</v>
      </c>
      <c r="L341" s="72"/>
      <c r="M341" s="223" t="s">
        <v>20</v>
      </c>
      <c r="N341" s="224" t="s">
        <v>42</v>
      </c>
      <c r="O341" s="47"/>
      <c r="P341" s="225">
        <f>O341*H341</f>
        <v>0</v>
      </c>
      <c r="Q341" s="225">
        <v>0.00019</v>
      </c>
      <c r="R341" s="225">
        <f>Q341*H341</f>
        <v>0.0020900000000000003</v>
      </c>
      <c r="S341" s="225">
        <v>0</v>
      </c>
      <c r="T341" s="226">
        <f>S341*H341</f>
        <v>0</v>
      </c>
      <c r="AR341" s="24" t="s">
        <v>225</v>
      </c>
      <c r="AT341" s="24" t="s">
        <v>135</v>
      </c>
      <c r="AU341" s="24" t="s">
        <v>81</v>
      </c>
      <c r="AY341" s="24" t="s">
        <v>132</v>
      </c>
      <c r="BE341" s="227">
        <f>IF(N341="základní",J341,0)</f>
        <v>0</v>
      </c>
      <c r="BF341" s="227">
        <f>IF(N341="snížená",J341,0)</f>
        <v>0</v>
      </c>
      <c r="BG341" s="227">
        <f>IF(N341="zákl. přenesená",J341,0)</f>
        <v>0</v>
      </c>
      <c r="BH341" s="227">
        <f>IF(N341="sníž. přenesená",J341,0)</f>
        <v>0</v>
      </c>
      <c r="BI341" s="227">
        <f>IF(N341="nulová",J341,0)</f>
        <v>0</v>
      </c>
      <c r="BJ341" s="24" t="s">
        <v>79</v>
      </c>
      <c r="BK341" s="227">
        <f>ROUND(I341*H341,2)</f>
        <v>0</v>
      </c>
      <c r="BL341" s="24" t="s">
        <v>225</v>
      </c>
      <c r="BM341" s="24" t="s">
        <v>351</v>
      </c>
    </row>
    <row r="342" spans="2:51" s="12" customFormat="1" ht="13.5">
      <c r="B342" s="239"/>
      <c r="C342" s="240"/>
      <c r="D342" s="230" t="s">
        <v>142</v>
      </c>
      <c r="E342" s="241" t="s">
        <v>20</v>
      </c>
      <c r="F342" s="242" t="s">
        <v>282</v>
      </c>
      <c r="G342" s="240"/>
      <c r="H342" s="243">
        <v>11</v>
      </c>
      <c r="I342" s="244"/>
      <c r="J342" s="240"/>
      <c r="K342" s="240"/>
      <c r="L342" s="245"/>
      <c r="M342" s="246"/>
      <c r="N342" s="247"/>
      <c r="O342" s="247"/>
      <c r="P342" s="247"/>
      <c r="Q342" s="247"/>
      <c r="R342" s="247"/>
      <c r="S342" s="247"/>
      <c r="T342" s="248"/>
      <c r="AT342" s="249" t="s">
        <v>142</v>
      </c>
      <c r="AU342" s="249" t="s">
        <v>81</v>
      </c>
      <c r="AV342" s="12" t="s">
        <v>81</v>
      </c>
      <c r="AW342" s="12" t="s">
        <v>34</v>
      </c>
      <c r="AX342" s="12" t="s">
        <v>71</v>
      </c>
      <c r="AY342" s="249" t="s">
        <v>132</v>
      </c>
    </row>
    <row r="343" spans="2:51" s="13" customFormat="1" ht="13.5">
      <c r="B343" s="250"/>
      <c r="C343" s="251"/>
      <c r="D343" s="230" t="s">
        <v>142</v>
      </c>
      <c r="E343" s="252" t="s">
        <v>20</v>
      </c>
      <c r="F343" s="253" t="s">
        <v>145</v>
      </c>
      <c r="G343" s="251"/>
      <c r="H343" s="254">
        <v>11</v>
      </c>
      <c r="I343" s="255"/>
      <c r="J343" s="251"/>
      <c r="K343" s="251"/>
      <c r="L343" s="256"/>
      <c r="M343" s="257"/>
      <c r="N343" s="258"/>
      <c r="O343" s="258"/>
      <c r="P343" s="258"/>
      <c r="Q343" s="258"/>
      <c r="R343" s="258"/>
      <c r="S343" s="258"/>
      <c r="T343" s="259"/>
      <c r="AT343" s="260" t="s">
        <v>142</v>
      </c>
      <c r="AU343" s="260" t="s">
        <v>81</v>
      </c>
      <c r="AV343" s="13" t="s">
        <v>140</v>
      </c>
      <c r="AW343" s="13" t="s">
        <v>34</v>
      </c>
      <c r="AX343" s="13" t="s">
        <v>79</v>
      </c>
      <c r="AY343" s="260" t="s">
        <v>132</v>
      </c>
    </row>
    <row r="344" spans="2:65" s="1" customFormat="1" ht="25.5" customHeight="1">
      <c r="B344" s="46"/>
      <c r="C344" s="217" t="s">
        <v>352</v>
      </c>
      <c r="D344" s="217" t="s">
        <v>135</v>
      </c>
      <c r="E344" s="218" t="s">
        <v>353</v>
      </c>
      <c r="F344" s="219" t="s">
        <v>354</v>
      </c>
      <c r="G344" s="220" t="s">
        <v>273</v>
      </c>
      <c r="H344" s="222"/>
      <c r="I344" s="222"/>
      <c r="J344" s="221">
        <f>ROUND(I344*H344,2)</f>
        <v>0</v>
      </c>
      <c r="K344" s="219" t="s">
        <v>139</v>
      </c>
      <c r="L344" s="72"/>
      <c r="M344" s="223" t="s">
        <v>20</v>
      </c>
      <c r="N344" s="224" t="s">
        <v>42</v>
      </c>
      <c r="O344" s="47"/>
      <c r="P344" s="225">
        <f>O344*H344</f>
        <v>0</v>
      </c>
      <c r="Q344" s="225">
        <v>0</v>
      </c>
      <c r="R344" s="225">
        <f>Q344*H344</f>
        <v>0</v>
      </c>
      <c r="S344" s="225">
        <v>0</v>
      </c>
      <c r="T344" s="226">
        <f>S344*H344</f>
        <v>0</v>
      </c>
      <c r="AR344" s="24" t="s">
        <v>225</v>
      </c>
      <c r="AT344" s="24" t="s">
        <v>135</v>
      </c>
      <c r="AU344" s="24" t="s">
        <v>81</v>
      </c>
      <c r="AY344" s="24" t="s">
        <v>132</v>
      </c>
      <c r="BE344" s="227">
        <f>IF(N344="základní",J344,0)</f>
        <v>0</v>
      </c>
      <c r="BF344" s="227">
        <f>IF(N344="snížená",J344,0)</f>
        <v>0</v>
      </c>
      <c r="BG344" s="227">
        <f>IF(N344="zákl. přenesená",J344,0)</f>
        <v>0</v>
      </c>
      <c r="BH344" s="227">
        <f>IF(N344="sníž. přenesená",J344,0)</f>
        <v>0</v>
      </c>
      <c r="BI344" s="227">
        <f>IF(N344="nulová",J344,0)</f>
        <v>0</v>
      </c>
      <c r="BJ344" s="24" t="s">
        <v>79</v>
      </c>
      <c r="BK344" s="227">
        <f>ROUND(I344*H344,2)</f>
        <v>0</v>
      </c>
      <c r="BL344" s="24" t="s">
        <v>225</v>
      </c>
      <c r="BM344" s="24" t="s">
        <v>355</v>
      </c>
    </row>
    <row r="345" spans="2:63" s="10" customFormat="1" ht="29.85" customHeight="1">
      <c r="B345" s="201"/>
      <c r="C345" s="202"/>
      <c r="D345" s="203" t="s">
        <v>70</v>
      </c>
      <c r="E345" s="215" t="s">
        <v>356</v>
      </c>
      <c r="F345" s="215" t="s">
        <v>357</v>
      </c>
      <c r="G345" s="202"/>
      <c r="H345" s="202"/>
      <c r="I345" s="205"/>
      <c r="J345" s="216">
        <f>BK345</f>
        <v>0</v>
      </c>
      <c r="K345" s="202"/>
      <c r="L345" s="207"/>
      <c r="M345" s="208"/>
      <c r="N345" s="209"/>
      <c r="O345" s="209"/>
      <c r="P345" s="210">
        <f>SUM(P346:P394)</f>
        <v>0</v>
      </c>
      <c r="Q345" s="209"/>
      <c r="R345" s="210">
        <f>SUM(R346:R394)</f>
        <v>0.0885</v>
      </c>
      <c r="S345" s="209"/>
      <c r="T345" s="211">
        <f>SUM(T346:T394)</f>
        <v>0.07758000000000001</v>
      </c>
      <c r="AR345" s="212" t="s">
        <v>81</v>
      </c>
      <c r="AT345" s="213" t="s">
        <v>70</v>
      </c>
      <c r="AU345" s="213" t="s">
        <v>79</v>
      </c>
      <c r="AY345" s="212" t="s">
        <v>132</v>
      </c>
      <c r="BK345" s="214">
        <f>SUM(BK346:BK394)</f>
        <v>0</v>
      </c>
    </row>
    <row r="346" spans="2:65" s="1" customFormat="1" ht="16.5" customHeight="1">
      <c r="B346" s="46"/>
      <c r="C346" s="217" t="s">
        <v>358</v>
      </c>
      <c r="D346" s="217" t="s">
        <v>135</v>
      </c>
      <c r="E346" s="218" t="s">
        <v>359</v>
      </c>
      <c r="F346" s="219" t="s">
        <v>360</v>
      </c>
      <c r="G346" s="220" t="s">
        <v>361</v>
      </c>
      <c r="H346" s="221">
        <v>2</v>
      </c>
      <c r="I346" s="222"/>
      <c r="J346" s="221">
        <f>ROUND(I346*H346,2)</f>
        <v>0</v>
      </c>
      <c r="K346" s="219" t="s">
        <v>139</v>
      </c>
      <c r="L346" s="72"/>
      <c r="M346" s="223" t="s">
        <v>20</v>
      </c>
      <c r="N346" s="224" t="s">
        <v>42</v>
      </c>
      <c r="O346" s="47"/>
      <c r="P346" s="225">
        <f>O346*H346</f>
        <v>0</v>
      </c>
      <c r="Q346" s="225">
        <v>0</v>
      </c>
      <c r="R346" s="225">
        <f>Q346*H346</f>
        <v>0</v>
      </c>
      <c r="S346" s="225">
        <v>0.01933</v>
      </c>
      <c r="T346" s="226">
        <f>S346*H346</f>
        <v>0.03866</v>
      </c>
      <c r="AR346" s="24" t="s">
        <v>225</v>
      </c>
      <c r="AT346" s="24" t="s">
        <v>135</v>
      </c>
      <c r="AU346" s="24" t="s">
        <v>81</v>
      </c>
      <c r="AY346" s="24" t="s">
        <v>132</v>
      </c>
      <c r="BE346" s="227">
        <f>IF(N346="základní",J346,0)</f>
        <v>0</v>
      </c>
      <c r="BF346" s="227">
        <f>IF(N346="snížená",J346,0)</f>
        <v>0</v>
      </c>
      <c r="BG346" s="227">
        <f>IF(N346="zákl. přenesená",J346,0)</f>
        <v>0</v>
      </c>
      <c r="BH346" s="227">
        <f>IF(N346="sníž. přenesená",J346,0)</f>
        <v>0</v>
      </c>
      <c r="BI346" s="227">
        <f>IF(N346="nulová",J346,0)</f>
        <v>0</v>
      </c>
      <c r="BJ346" s="24" t="s">
        <v>79</v>
      </c>
      <c r="BK346" s="227">
        <f>ROUND(I346*H346,2)</f>
        <v>0</v>
      </c>
      <c r="BL346" s="24" t="s">
        <v>225</v>
      </c>
      <c r="BM346" s="24" t="s">
        <v>362</v>
      </c>
    </row>
    <row r="347" spans="2:51" s="12" customFormat="1" ht="13.5">
      <c r="B347" s="239"/>
      <c r="C347" s="240"/>
      <c r="D347" s="230" t="s">
        <v>142</v>
      </c>
      <c r="E347" s="241" t="s">
        <v>20</v>
      </c>
      <c r="F347" s="242" t="s">
        <v>310</v>
      </c>
      <c r="G347" s="240"/>
      <c r="H347" s="243">
        <v>2</v>
      </c>
      <c r="I347" s="244"/>
      <c r="J347" s="240"/>
      <c r="K347" s="240"/>
      <c r="L347" s="245"/>
      <c r="M347" s="246"/>
      <c r="N347" s="247"/>
      <c r="O347" s="247"/>
      <c r="P347" s="247"/>
      <c r="Q347" s="247"/>
      <c r="R347" s="247"/>
      <c r="S347" s="247"/>
      <c r="T347" s="248"/>
      <c r="AT347" s="249" t="s">
        <v>142</v>
      </c>
      <c r="AU347" s="249" t="s">
        <v>81</v>
      </c>
      <c r="AV347" s="12" t="s">
        <v>81</v>
      </c>
      <c r="AW347" s="12" t="s">
        <v>34</v>
      </c>
      <c r="AX347" s="12" t="s">
        <v>71</v>
      </c>
      <c r="AY347" s="249" t="s">
        <v>132</v>
      </c>
    </row>
    <row r="348" spans="2:51" s="13" customFormat="1" ht="13.5">
      <c r="B348" s="250"/>
      <c r="C348" s="251"/>
      <c r="D348" s="230" t="s">
        <v>142</v>
      </c>
      <c r="E348" s="252" t="s">
        <v>20</v>
      </c>
      <c r="F348" s="253" t="s">
        <v>145</v>
      </c>
      <c r="G348" s="251"/>
      <c r="H348" s="254">
        <v>2</v>
      </c>
      <c r="I348" s="255"/>
      <c r="J348" s="251"/>
      <c r="K348" s="251"/>
      <c r="L348" s="256"/>
      <c r="M348" s="257"/>
      <c r="N348" s="258"/>
      <c r="O348" s="258"/>
      <c r="P348" s="258"/>
      <c r="Q348" s="258"/>
      <c r="R348" s="258"/>
      <c r="S348" s="258"/>
      <c r="T348" s="259"/>
      <c r="AT348" s="260" t="s">
        <v>142</v>
      </c>
      <c r="AU348" s="260" t="s">
        <v>81</v>
      </c>
      <c r="AV348" s="13" t="s">
        <v>140</v>
      </c>
      <c r="AW348" s="13" t="s">
        <v>34</v>
      </c>
      <c r="AX348" s="13" t="s">
        <v>79</v>
      </c>
      <c r="AY348" s="260" t="s">
        <v>132</v>
      </c>
    </row>
    <row r="349" spans="2:65" s="1" customFormat="1" ht="16.5" customHeight="1">
      <c r="B349" s="46"/>
      <c r="C349" s="217" t="s">
        <v>363</v>
      </c>
      <c r="D349" s="217" t="s">
        <v>135</v>
      </c>
      <c r="E349" s="218" t="s">
        <v>364</v>
      </c>
      <c r="F349" s="219" t="s">
        <v>365</v>
      </c>
      <c r="G349" s="220" t="s">
        <v>314</v>
      </c>
      <c r="H349" s="221">
        <v>2</v>
      </c>
      <c r="I349" s="222"/>
      <c r="J349" s="221">
        <f>ROUND(I349*H349,2)</f>
        <v>0</v>
      </c>
      <c r="K349" s="219" t="s">
        <v>139</v>
      </c>
      <c r="L349" s="72"/>
      <c r="M349" s="223" t="s">
        <v>20</v>
      </c>
      <c r="N349" s="224" t="s">
        <v>42</v>
      </c>
      <c r="O349" s="47"/>
      <c r="P349" s="225">
        <f>O349*H349</f>
        <v>0</v>
      </c>
      <c r="Q349" s="225">
        <v>0.00242</v>
      </c>
      <c r="R349" s="225">
        <f>Q349*H349</f>
        <v>0.00484</v>
      </c>
      <c r="S349" s="225">
        <v>0</v>
      </c>
      <c r="T349" s="226">
        <f>S349*H349</f>
        <v>0</v>
      </c>
      <c r="AR349" s="24" t="s">
        <v>225</v>
      </c>
      <c r="AT349" s="24" t="s">
        <v>135</v>
      </c>
      <c r="AU349" s="24" t="s">
        <v>81</v>
      </c>
      <c r="AY349" s="24" t="s">
        <v>132</v>
      </c>
      <c r="BE349" s="227">
        <f>IF(N349="základní",J349,0)</f>
        <v>0</v>
      </c>
      <c r="BF349" s="227">
        <f>IF(N349="snížená",J349,0)</f>
        <v>0</v>
      </c>
      <c r="BG349" s="227">
        <f>IF(N349="zákl. přenesená",J349,0)</f>
        <v>0</v>
      </c>
      <c r="BH349" s="227">
        <f>IF(N349="sníž. přenesená",J349,0)</f>
        <v>0</v>
      </c>
      <c r="BI349" s="227">
        <f>IF(N349="nulová",J349,0)</f>
        <v>0</v>
      </c>
      <c r="BJ349" s="24" t="s">
        <v>79</v>
      </c>
      <c r="BK349" s="227">
        <f>ROUND(I349*H349,2)</f>
        <v>0</v>
      </c>
      <c r="BL349" s="24" t="s">
        <v>225</v>
      </c>
      <c r="BM349" s="24" t="s">
        <v>366</v>
      </c>
    </row>
    <row r="350" spans="2:51" s="12" customFormat="1" ht="13.5">
      <c r="B350" s="239"/>
      <c r="C350" s="240"/>
      <c r="D350" s="230" t="s">
        <v>142</v>
      </c>
      <c r="E350" s="241" t="s">
        <v>20</v>
      </c>
      <c r="F350" s="242" t="s">
        <v>310</v>
      </c>
      <c r="G350" s="240"/>
      <c r="H350" s="243">
        <v>2</v>
      </c>
      <c r="I350" s="244"/>
      <c r="J350" s="240"/>
      <c r="K350" s="240"/>
      <c r="L350" s="245"/>
      <c r="M350" s="246"/>
      <c r="N350" s="247"/>
      <c r="O350" s="247"/>
      <c r="P350" s="247"/>
      <c r="Q350" s="247"/>
      <c r="R350" s="247"/>
      <c r="S350" s="247"/>
      <c r="T350" s="248"/>
      <c r="AT350" s="249" t="s">
        <v>142</v>
      </c>
      <c r="AU350" s="249" t="s">
        <v>81</v>
      </c>
      <c r="AV350" s="12" t="s">
        <v>81</v>
      </c>
      <c r="AW350" s="12" t="s">
        <v>34</v>
      </c>
      <c r="AX350" s="12" t="s">
        <v>71</v>
      </c>
      <c r="AY350" s="249" t="s">
        <v>132</v>
      </c>
    </row>
    <row r="351" spans="2:51" s="13" customFormat="1" ht="13.5">
      <c r="B351" s="250"/>
      <c r="C351" s="251"/>
      <c r="D351" s="230" t="s">
        <v>142</v>
      </c>
      <c r="E351" s="252" t="s">
        <v>20</v>
      </c>
      <c r="F351" s="253" t="s">
        <v>145</v>
      </c>
      <c r="G351" s="251"/>
      <c r="H351" s="254">
        <v>2</v>
      </c>
      <c r="I351" s="255"/>
      <c r="J351" s="251"/>
      <c r="K351" s="251"/>
      <c r="L351" s="256"/>
      <c r="M351" s="257"/>
      <c r="N351" s="258"/>
      <c r="O351" s="258"/>
      <c r="P351" s="258"/>
      <c r="Q351" s="258"/>
      <c r="R351" s="258"/>
      <c r="S351" s="258"/>
      <c r="T351" s="259"/>
      <c r="AT351" s="260" t="s">
        <v>142</v>
      </c>
      <c r="AU351" s="260" t="s">
        <v>81</v>
      </c>
      <c r="AV351" s="13" t="s">
        <v>140</v>
      </c>
      <c r="AW351" s="13" t="s">
        <v>34</v>
      </c>
      <c r="AX351" s="13" t="s">
        <v>79</v>
      </c>
      <c r="AY351" s="260" t="s">
        <v>132</v>
      </c>
    </row>
    <row r="352" spans="2:65" s="1" customFormat="1" ht="16.5" customHeight="1">
      <c r="B352" s="46"/>
      <c r="C352" s="261" t="s">
        <v>367</v>
      </c>
      <c r="D352" s="261" t="s">
        <v>284</v>
      </c>
      <c r="E352" s="262" t="s">
        <v>368</v>
      </c>
      <c r="F352" s="263" t="s">
        <v>369</v>
      </c>
      <c r="G352" s="264" t="s">
        <v>314</v>
      </c>
      <c r="H352" s="265">
        <v>2</v>
      </c>
      <c r="I352" s="266"/>
      <c r="J352" s="265">
        <f>ROUND(I352*H352,2)</f>
        <v>0</v>
      </c>
      <c r="K352" s="263" t="s">
        <v>139</v>
      </c>
      <c r="L352" s="267"/>
      <c r="M352" s="268" t="s">
        <v>20</v>
      </c>
      <c r="N352" s="269" t="s">
        <v>42</v>
      </c>
      <c r="O352" s="47"/>
      <c r="P352" s="225">
        <f>O352*H352</f>
        <v>0</v>
      </c>
      <c r="Q352" s="225">
        <v>0.015</v>
      </c>
      <c r="R352" s="225">
        <f>Q352*H352</f>
        <v>0.03</v>
      </c>
      <c r="S352" s="225">
        <v>0</v>
      </c>
      <c r="T352" s="226">
        <f>S352*H352</f>
        <v>0</v>
      </c>
      <c r="AR352" s="24" t="s">
        <v>287</v>
      </c>
      <c r="AT352" s="24" t="s">
        <v>284</v>
      </c>
      <c r="AU352" s="24" t="s">
        <v>81</v>
      </c>
      <c r="AY352" s="24" t="s">
        <v>132</v>
      </c>
      <c r="BE352" s="227">
        <f>IF(N352="základní",J352,0)</f>
        <v>0</v>
      </c>
      <c r="BF352" s="227">
        <f>IF(N352="snížená",J352,0)</f>
        <v>0</v>
      </c>
      <c r="BG352" s="227">
        <f>IF(N352="zákl. přenesená",J352,0)</f>
        <v>0</v>
      </c>
      <c r="BH352" s="227">
        <f>IF(N352="sníž. přenesená",J352,0)</f>
        <v>0</v>
      </c>
      <c r="BI352" s="227">
        <f>IF(N352="nulová",J352,0)</f>
        <v>0</v>
      </c>
      <c r="BJ352" s="24" t="s">
        <v>79</v>
      </c>
      <c r="BK352" s="227">
        <f>ROUND(I352*H352,2)</f>
        <v>0</v>
      </c>
      <c r="BL352" s="24" t="s">
        <v>225</v>
      </c>
      <c r="BM352" s="24" t="s">
        <v>370</v>
      </c>
    </row>
    <row r="353" spans="2:51" s="12" customFormat="1" ht="13.5">
      <c r="B353" s="239"/>
      <c r="C353" s="240"/>
      <c r="D353" s="230" t="s">
        <v>142</v>
      </c>
      <c r="E353" s="241" t="s">
        <v>20</v>
      </c>
      <c r="F353" s="242" t="s">
        <v>310</v>
      </c>
      <c r="G353" s="240"/>
      <c r="H353" s="243">
        <v>2</v>
      </c>
      <c r="I353" s="244"/>
      <c r="J353" s="240"/>
      <c r="K353" s="240"/>
      <c r="L353" s="245"/>
      <c r="M353" s="246"/>
      <c r="N353" s="247"/>
      <c r="O353" s="247"/>
      <c r="P353" s="247"/>
      <c r="Q353" s="247"/>
      <c r="R353" s="247"/>
      <c r="S353" s="247"/>
      <c r="T353" s="248"/>
      <c r="AT353" s="249" t="s">
        <v>142</v>
      </c>
      <c r="AU353" s="249" t="s">
        <v>81</v>
      </c>
      <c r="AV353" s="12" t="s">
        <v>81</v>
      </c>
      <c r="AW353" s="12" t="s">
        <v>34</v>
      </c>
      <c r="AX353" s="12" t="s">
        <v>71</v>
      </c>
      <c r="AY353" s="249" t="s">
        <v>132</v>
      </c>
    </row>
    <row r="354" spans="2:51" s="13" customFormat="1" ht="13.5">
      <c r="B354" s="250"/>
      <c r="C354" s="251"/>
      <c r="D354" s="230" t="s">
        <v>142</v>
      </c>
      <c r="E354" s="252" t="s">
        <v>20</v>
      </c>
      <c r="F354" s="253" t="s">
        <v>145</v>
      </c>
      <c r="G354" s="251"/>
      <c r="H354" s="254">
        <v>2</v>
      </c>
      <c r="I354" s="255"/>
      <c r="J354" s="251"/>
      <c r="K354" s="251"/>
      <c r="L354" s="256"/>
      <c r="M354" s="257"/>
      <c r="N354" s="258"/>
      <c r="O354" s="258"/>
      <c r="P354" s="258"/>
      <c r="Q354" s="258"/>
      <c r="R354" s="258"/>
      <c r="S354" s="258"/>
      <c r="T354" s="259"/>
      <c r="AT354" s="260" t="s">
        <v>142</v>
      </c>
      <c r="AU354" s="260" t="s">
        <v>81</v>
      </c>
      <c r="AV354" s="13" t="s">
        <v>140</v>
      </c>
      <c r="AW354" s="13" t="s">
        <v>34</v>
      </c>
      <c r="AX354" s="13" t="s">
        <v>79</v>
      </c>
      <c r="AY354" s="260" t="s">
        <v>132</v>
      </c>
    </row>
    <row r="355" spans="2:65" s="1" customFormat="1" ht="16.5" customHeight="1">
      <c r="B355" s="46"/>
      <c r="C355" s="261" t="s">
        <v>371</v>
      </c>
      <c r="D355" s="261" t="s">
        <v>284</v>
      </c>
      <c r="E355" s="262" t="s">
        <v>372</v>
      </c>
      <c r="F355" s="263" t="s">
        <v>373</v>
      </c>
      <c r="G355" s="264" t="s">
        <v>314</v>
      </c>
      <c r="H355" s="265">
        <v>2</v>
      </c>
      <c r="I355" s="266"/>
      <c r="J355" s="265">
        <f>ROUND(I355*H355,2)</f>
        <v>0</v>
      </c>
      <c r="K355" s="263" t="s">
        <v>139</v>
      </c>
      <c r="L355" s="267"/>
      <c r="M355" s="268" t="s">
        <v>20</v>
      </c>
      <c r="N355" s="269" t="s">
        <v>42</v>
      </c>
      <c r="O355" s="47"/>
      <c r="P355" s="225">
        <f>O355*H355</f>
        <v>0</v>
      </c>
      <c r="Q355" s="225">
        <v>0.0013</v>
      </c>
      <c r="R355" s="225">
        <f>Q355*H355</f>
        <v>0.0026</v>
      </c>
      <c r="S355" s="225">
        <v>0</v>
      </c>
      <c r="T355" s="226">
        <f>S355*H355</f>
        <v>0</v>
      </c>
      <c r="AR355" s="24" t="s">
        <v>287</v>
      </c>
      <c r="AT355" s="24" t="s">
        <v>284</v>
      </c>
      <c r="AU355" s="24" t="s">
        <v>81</v>
      </c>
      <c r="AY355" s="24" t="s">
        <v>132</v>
      </c>
      <c r="BE355" s="227">
        <f>IF(N355="základní",J355,0)</f>
        <v>0</v>
      </c>
      <c r="BF355" s="227">
        <f>IF(N355="snížená",J355,0)</f>
        <v>0</v>
      </c>
      <c r="BG355" s="227">
        <f>IF(N355="zákl. přenesená",J355,0)</f>
        <v>0</v>
      </c>
      <c r="BH355" s="227">
        <f>IF(N355="sníž. přenesená",J355,0)</f>
        <v>0</v>
      </c>
      <c r="BI355" s="227">
        <f>IF(N355="nulová",J355,0)</f>
        <v>0</v>
      </c>
      <c r="BJ355" s="24" t="s">
        <v>79</v>
      </c>
      <c r="BK355" s="227">
        <f>ROUND(I355*H355,2)</f>
        <v>0</v>
      </c>
      <c r="BL355" s="24" t="s">
        <v>225</v>
      </c>
      <c r="BM355" s="24" t="s">
        <v>374</v>
      </c>
    </row>
    <row r="356" spans="2:51" s="12" customFormat="1" ht="13.5">
      <c r="B356" s="239"/>
      <c r="C356" s="240"/>
      <c r="D356" s="230" t="s">
        <v>142</v>
      </c>
      <c r="E356" s="241" t="s">
        <v>20</v>
      </c>
      <c r="F356" s="242" t="s">
        <v>310</v>
      </c>
      <c r="G356" s="240"/>
      <c r="H356" s="243">
        <v>2</v>
      </c>
      <c r="I356" s="244"/>
      <c r="J356" s="240"/>
      <c r="K356" s="240"/>
      <c r="L356" s="245"/>
      <c r="M356" s="246"/>
      <c r="N356" s="247"/>
      <c r="O356" s="247"/>
      <c r="P356" s="247"/>
      <c r="Q356" s="247"/>
      <c r="R356" s="247"/>
      <c r="S356" s="247"/>
      <c r="T356" s="248"/>
      <c r="AT356" s="249" t="s">
        <v>142</v>
      </c>
      <c r="AU356" s="249" t="s">
        <v>81</v>
      </c>
      <c r="AV356" s="12" t="s">
        <v>81</v>
      </c>
      <c r="AW356" s="12" t="s">
        <v>34</v>
      </c>
      <c r="AX356" s="12" t="s">
        <v>71</v>
      </c>
      <c r="AY356" s="249" t="s">
        <v>132</v>
      </c>
    </row>
    <row r="357" spans="2:51" s="13" customFormat="1" ht="13.5">
      <c r="B357" s="250"/>
      <c r="C357" s="251"/>
      <c r="D357" s="230" t="s">
        <v>142</v>
      </c>
      <c r="E357" s="252" t="s">
        <v>20</v>
      </c>
      <c r="F357" s="253" t="s">
        <v>145</v>
      </c>
      <c r="G357" s="251"/>
      <c r="H357" s="254">
        <v>2</v>
      </c>
      <c r="I357" s="255"/>
      <c r="J357" s="251"/>
      <c r="K357" s="251"/>
      <c r="L357" s="256"/>
      <c r="M357" s="257"/>
      <c r="N357" s="258"/>
      <c r="O357" s="258"/>
      <c r="P357" s="258"/>
      <c r="Q357" s="258"/>
      <c r="R357" s="258"/>
      <c r="S357" s="258"/>
      <c r="T357" s="259"/>
      <c r="AT357" s="260" t="s">
        <v>142</v>
      </c>
      <c r="AU357" s="260" t="s">
        <v>81</v>
      </c>
      <c r="AV357" s="13" t="s">
        <v>140</v>
      </c>
      <c r="AW357" s="13" t="s">
        <v>34</v>
      </c>
      <c r="AX357" s="13" t="s">
        <v>79</v>
      </c>
      <c r="AY357" s="260" t="s">
        <v>132</v>
      </c>
    </row>
    <row r="358" spans="2:65" s="1" customFormat="1" ht="16.5" customHeight="1">
      <c r="B358" s="46"/>
      <c r="C358" s="261" t="s">
        <v>375</v>
      </c>
      <c r="D358" s="261" t="s">
        <v>284</v>
      </c>
      <c r="E358" s="262" t="s">
        <v>376</v>
      </c>
      <c r="F358" s="263" t="s">
        <v>377</v>
      </c>
      <c r="G358" s="264" t="s">
        <v>378</v>
      </c>
      <c r="H358" s="265">
        <v>2</v>
      </c>
      <c r="I358" s="266"/>
      <c r="J358" s="265">
        <f>ROUND(I358*H358,2)</f>
        <v>0</v>
      </c>
      <c r="K358" s="263" t="s">
        <v>139</v>
      </c>
      <c r="L358" s="267"/>
      <c r="M358" s="268" t="s">
        <v>20</v>
      </c>
      <c r="N358" s="269" t="s">
        <v>42</v>
      </c>
      <c r="O358" s="47"/>
      <c r="P358" s="225">
        <f>O358*H358</f>
        <v>0</v>
      </c>
      <c r="Q358" s="225">
        <v>5E-05</v>
      </c>
      <c r="R358" s="225">
        <f>Q358*H358</f>
        <v>0.0001</v>
      </c>
      <c r="S358" s="225">
        <v>0</v>
      </c>
      <c r="T358" s="226">
        <f>S358*H358</f>
        <v>0</v>
      </c>
      <c r="AR358" s="24" t="s">
        <v>287</v>
      </c>
      <c r="AT358" s="24" t="s">
        <v>284</v>
      </c>
      <c r="AU358" s="24" t="s">
        <v>81</v>
      </c>
      <c r="AY358" s="24" t="s">
        <v>132</v>
      </c>
      <c r="BE358" s="227">
        <f>IF(N358="základní",J358,0)</f>
        <v>0</v>
      </c>
      <c r="BF358" s="227">
        <f>IF(N358="snížená",J358,0)</f>
        <v>0</v>
      </c>
      <c r="BG358" s="227">
        <f>IF(N358="zákl. přenesená",J358,0)</f>
        <v>0</v>
      </c>
      <c r="BH358" s="227">
        <f>IF(N358="sníž. přenesená",J358,0)</f>
        <v>0</v>
      </c>
      <c r="BI358" s="227">
        <f>IF(N358="nulová",J358,0)</f>
        <v>0</v>
      </c>
      <c r="BJ358" s="24" t="s">
        <v>79</v>
      </c>
      <c r="BK358" s="227">
        <f>ROUND(I358*H358,2)</f>
        <v>0</v>
      </c>
      <c r="BL358" s="24" t="s">
        <v>225</v>
      </c>
      <c r="BM358" s="24" t="s">
        <v>379</v>
      </c>
    </row>
    <row r="359" spans="2:51" s="12" customFormat="1" ht="13.5">
      <c r="B359" s="239"/>
      <c r="C359" s="240"/>
      <c r="D359" s="230" t="s">
        <v>142</v>
      </c>
      <c r="E359" s="241" t="s">
        <v>20</v>
      </c>
      <c r="F359" s="242" t="s">
        <v>310</v>
      </c>
      <c r="G359" s="240"/>
      <c r="H359" s="243">
        <v>2</v>
      </c>
      <c r="I359" s="244"/>
      <c r="J359" s="240"/>
      <c r="K359" s="240"/>
      <c r="L359" s="245"/>
      <c r="M359" s="246"/>
      <c r="N359" s="247"/>
      <c r="O359" s="247"/>
      <c r="P359" s="247"/>
      <c r="Q359" s="247"/>
      <c r="R359" s="247"/>
      <c r="S359" s="247"/>
      <c r="T359" s="248"/>
      <c r="AT359" s="249" t="s">
        <v>142</v>
      </c>
      <c r="AU359" s="249" t="s">
        <v>81</v>
      </c>
      <c r="AV359" s="12" t="s">
        <v>81</v>
      </c>
      <c r="AW359" s="12" t="s">
        <v>34</v>
      </c>
      <c r="AX359" s="12" t="s">
        <v>71</v>
      </c>
      <c r="AY359" s="249" t="s">
        <v>132</v>
      </c>
    </row>
    <row r="360" spans="2:51" s="13" customFormat="1" ht="13.5">
      <c r="B360" s="250"/>
      <c r="C360" s="251"/>
      <c r="D360" s="230" t="s">
        <v>142</v>
      </c>
      <c r="E360" s="252" t="s">
        <v>20</v>
      </c>
      <c r="F360" s="253" t="s">
        <v>145</v>
      </c>
      <c r="G360" s="251"/>
      <c r="H360" s="254">
        <v>2</v>
      </c>
      <c r="I360" s="255"/>
      <c r="J360" s="251"/>
      <c r="K360" s="251"/>
      <c r="L360" s="256"/>
      <c r="M360" s="257"/>
      <c r="N360" s="258"/>
      <c r="O360" s="258"/>
      <c r="P360" s="258"/>
      <c r="Q360" s="258"/>
      <c r="R360" s="258"/>
      <c r="S360" s="258"/>
      <c r="T360" s="259"/>
      <c r="AT360" s="260" t="s">
        <v>142</v>
      </c>
      <c r="AU360" s="260" t="s">
        <v>81</v>
      </c>
      <c r="AV360" s="13" t="s">
        <v>140</v>
      </c>
      <c r="AW360" s="13" t="s">
        <v>34</v>
      </c>
      <c r="AX360" s="13" t="s">
        <v>79</v>
      </c>
      <c r="AY360" s="260" t="s">
        <v>132</v>
      </c>
    </row>
    <row r="361" spans="2:65" s="1" customFormat="1" ht="16.5" customHeight="1">
      <c r="B361" s="46"/>
      <c r="C361" s="217" t="s">
        <v>380</v>
      </c>
      <c r="D361" s="217" t="s">
        <v>135</v>
      </c>
      <c r="E361" s="218" t="s">
        <v>381</v>
      </c>
      <c r="F361" s="219" t="s">
        <v>382</v>
      </c>
      <c r="G361" s="220" t="s">
        <v>361</v>
      </c>
      <c r="H361" s="221">
        <v>2</v>
      </c>
      <c r="I361" s="222"/>
      <c r="J361" s="221">
        <f>ROUND(I361*H361,2)</f>
        <v>0</v>
      </c>
      <c r="K361" s="219" t="s">
        <v>139</v>
      </c>
      <c r="L361" s="72"/>
      <c r="M361" s="223" t="s">
        <v>20</v>
      </c>
      <c r="N361" s="224" t="s">
        <v>42</v>
      </c>
      <c r="O361" s="47"/>
      <c r="P361" s="225">
        <f>O361*H361</f>
        <v>0</v>
      </c>
      <c r="Q361" s="225">
        <v>0</v>
      </c>
      <c r="R361" s="225">
        <f>Q361*H361</f>
        <v>0</v>
      </c>
      <c r="S361" s="225">
        <v>0.01946</v>
      </c>
      <c r="T361" s="226">
        <f>S361*H361</f>
        <v>0.03892</v>
      </c>
      <c r="AR361" s="24" t="s">
        <v>225</v>
      </c>
      <c r="AT361" s="24" t="s">
        <v>135</v>
      </c>
      <c r="AU361" s="24" t="s">
        <v>81</v>
      </c>
      <c r="AY361" s="24" t="s">
        <v>132</v>
      </c>
      <c r="BE361" s="227">
        <f>IF(N361="základní",J361,0)</f>
        <v>0</v>
      </c>
      <c r="BF361" s="227">
        <f>IF(N361="snížená",J361,0)</f>
        <v>0</v>
      </c>
      <c r="BG361" s="227">
        <f>IF(N361="zákl. přenesená",J361,0)</f>
        <v>0</v>
      </c>
      <c r="BH361" s="227">
        <f>IF(N361="sníž. přenesená",J361,0)</f>
        <v>0</v>
      </c>
      <c r="BI361" s="227">
        <f>IF(N361="nulová",J361,0)</f>
        <v>0</v>
      </c>
      <c r="BJ361" s="24" t="s">
        <v>79</v>
      </c>
      <c r="BK361" s="227">
        <f>ROUND(I361*H361,2)</f>
        <v>0</v>
      </c>
      <c r="BL361" s="24" t="s">
        <v>225</v>
      </c>
      <c r="BM361" s="24" t="s">
        <v>383</v>
      </c>
    </row>
    <row r="362" spans="2:51" s="12" customFormat="1" ht="13.5">
      <c r="B362" s="239"/>
      <c r="C362" s="240"/>
      <c r="D362" s="230" t="s">
        <v>142</v>
      </c>
      <c r="E362" s="241" t="s">
        <v>20</v>
      </c>
      <c r="F362" s="242" t="s">
        <v>310</v>
      </c>
      <c r="G362" s="240"/>
      <c r="H362" s="243">
        <v>2</v>
      </c>
      <c r="I362" s="244"/>
      <c r="J362" s="240"/>
      <c r="K362" s="240"/>
      <c r="L362" s="245"/>
      <c r="M362" s="246"/>
      <c r="N362" s="247"/>
      <c r="O362" s="247"/>
      <c r="P362" s="247"/>
      <c r="Q362" s="247"/>
      <c r="R362" s="247"/>
      <c r="S362" s="247"/>
      <c r="T362" s="248"/>
      <c r="AT362" s="249" t="s">
        <v>142</v>
      </c>
      <c r="AU362" s="249" t="s">
        <v>81</v>
      </c>
      <c r="AV362" s="12" t="s">
        <v>81</v>
      </c>
      <c r="AW362" s="12" t="s">
        <v>34</v>
      </c>
      <c r="AX362" s="12" t="s">
        <v>71</v>
      </c>
      <c r="AY362" s="249" t="s">
        <v>132</v>
      </c>
    </row>
    <row r="363" spans="2:51" s="13" customFormat="1" ht="13.5">
      <c r="B363" s="250"/>
      <c r="C363" s="251"/>
      <c r="D363" s="230" t="s">
        <v>142</v>
      </c>
      <c r="E363" s="252" t="s">
        <v>20</v>
      </c>
      <c r="F363" s="253" t="s">
        <v>145</v>
      </c>
      <c r="G363" s="251"/>
      <c r="H363" s="254">
        <v>2</v>
      </c>
      <c r="I363" s="255"/>
      <c r="J363" s="251"/>
      <c r="K363" s="251"/>
      <c r="L363" s="256"/>
      <c r="M363" s="257"/>
      <c r="N363" s="258"/>
      <c r="O363" s="258"/>
      <c r="P363" s="258"/>
      <c r="Q363" s="258"/>
      <c r="R363" s="258"/>
      <c r="S363" s="258"/>
      <c r="T363" s="259"/>
      <c r="AT363" s="260" t="s">
        <v>142</v>
      </c>
      <c r="AU363" s="260" t="s">
        <v>81</v>
      </c>
      <c r="AV363" s="13" t="s">
        <v>140</v>
      </c>
      <c r="AW363" s="13" t="s">
        <v>34</v>
      </c>
      <c r="AX363" s="13" t="s">
        <v>79</v>
      </c>
      <c r="AY363" s="260" t="s">
        <v>132</v>
      </c>
    </row>
    <row r="364" spans="2:65" s="1" customFormat="1" ht="16.5" customHeight="1">
      <c r="B364" s="46"/>
      <c r="C364" s="217" t="s">
        <v>384</v>
      </c>
      <c r="D364" s="217" t="s">
        <v>135</v>
      </c>
      <c r="E364" s="218" t="s">
        <v>385</v>
      </c>
      <c r="F364" s="219" t="s">
        <v>386</v>
      </c>
      <c r="G364" s="220" t="s">
        <v>361</v>
      </c>
      <c r="H364" s="221">
        <v>2</v>
      </c>
      <c r="I364" s="222"/>
      <c r="J364" s="221">
        <f>ROUND(I364*H364,2)</f>
        <v>0</v>
      </c>
      <c r="K364" s="219" t="s">
        <v>139</v>
      </c>
      <c r="L364" s="72"/>
      <c r="M364" s="223" t="s">
        <v>20</v>
      </c>
      <c r="N364" s="224" t="s">
        <v>42</v>
      </c>
      <c r="O364" s="47"/>
      <c r="P364" s="225">
        <f>O364*H364</f>
        <v>0</v>
      </c>
      <c r="Q364" s="225">
        <v>0.00185</v>
      </c>
      <c r="R364" s="225">
        <f>Q364*H364</f>
        <v>0.0037</v>
      </c>
      <c r="S364" s="225">
        <v>0</v>
      </c>
      <c r="T364" s="226">
        <f>S364*H364</f>
        <v>0</v>
      </c>
      <c r="AR364" s="24" t="s">
        <v>225</v>
      </c>
      <c r="AT364" s="24" t="s">
        <v>135</v>
      </c>
      <c r="AU364" s="24" t="s">
        <v>81</v>
      </c>
      <c r="AY364" s="24" t="s">
        <v>132</v>
      </c>
      <c r="BE364" s="227">
        <f>IF(N364="základní",J364,0)</f>
        <v>0</v>
      </c>
      <c r="BF364" s="227">
        <f>IF(N364="snížená",J364,0)</f>
        <v>0</v>
      </c>
      <c r="BG364" s="227">
        <f>IF(N364="zákl. přenesená",J364,0)</f>
        <v>0</v>
      </c>
      <c r="BH364" s="227">
        <f>IF(N364="sníž. přenesená",J364,0)</f>
        <v>0</v>
      </c>
      <c r="BI364" s="227">
        <f>IF(N364="nulová",J364,0)</f>
        <v>0</v>
      </c>
      <c r="BJ364" s="24" t="s">
        <v>79</v>
      </c>
      <c r="BK364" s="227">
        <f>ROUND(I364*H364,2)</f>
        <v>0</v>
      </c>
      <c r="BL364" s="24" t="s">
        <v>225</v>
      </c>
      <c r="BM364" s="24" t="s">
        <v>387</v>
      </c>
    </row>
    <row r="365" spans="2:51" s="12" customFormat="1" ht="13.5">
      <c r="B365" s="239"/>
      <c r="C365" s="240"/>
      <c r="D365" s="230" t="s">
        <v>142</v>
      </c>
      <c r="E365" s="241" t="s">
        <v>20</v>
      </c>
      <c r="F365" s="242" t="s">
        <v>310</v>
      </c>
      <c r="G365" s="240"/>
      <c r="H365" s="243">
        <v>2</v>
      </c>
      <c r="I365" s="244"/>
      <c r="J365" s="240"/>
      <c r="K365" s="240"/>
      <c r="L365" s="245"/>
      <c r="M365" s="246"/>
      <c r="N365" s="247"/>
      <c r="O365" s="247"/>
      <c r="P365" s="247"/>
      <c r="Q365" s="247"/>
      <c r="R365" s="247"/>
      <c r="S365" s="247"/>
      <c r="T365" s="248"/>
      <c r="AT365" s="249" t="s">
        <v>142</v>
      </c>
      <c r="AU365" s="249" t="s">
        <v>81</v>
      </c>
      <c r="AV365" s="12" t="s">
        <v>81</v>
      </c>
      <c r="AW365" s="12" t="s">
        <v>34</v>
      </c>
      <c r="AX365" s="12" t="s">
        <v>71</v>
      </c>
      <c r="AY365" s="249" t="s">
        <v>132</v>
      </c>
    </row>
    <row r="366" spans="2:51" s="13" customFormat="1" ht="13.5">
      <c r="B366" s="250"/>
      <c r="C366" s="251"/>
      <c r="D366" s="230" t="s">
        <v>142</v>
      </c>
      <c r="E366" s="252" t="s">
        <v>20</v>
      </c>
      <c r="F366" s="253" t="s">
        <v>145</v>
      </c>
      <c r="G366" s="251"/>
      <c r="H366" s="254">
        <v>2</v>
      </c>
      <c r="I366" s="255"/>
      <c r="J366" s="251"/>
      <c r="K366" s="251"/>
      <c r="L366" s="256"/>
      <c r="M366" s="257"/>
      <c r="N366" s="258"/>
      <c r="O366" s="258"/>
      <c r="P366" s="258"/>
      <c r="Q366" s="258"/>
      <c r="R366" s="258"/>
      <c r="S366" s="258"/>
      <c r="T366" s="259"/>
      <c r="AT366" s="260" t="s">
        <v>142</v>
      </c>
      <c r="AU366" s="260" t="s">
        <v>81</v>
      </c>
      <c r="AV366" s="13" t="s">
        <v>140</v>
      </c>
      <c r="AW366" s="13" t="s">
        <v>34</v>
      </c>
      <c r="AX366" s="13" t="s">
        <v>79</v>
      </c>
      <c r="AY366" s="260" t="s">
        <v>132</v>
      </c>
    </row>
    <row r="367" spans="2:65" s="1" customFormat="1" ht="16.5" customHeight="1">
      <c r="B367" s="46"/>
      <c r="C367" s="261" t="s">
        <v>388</v>
      </c>
      <c r="D367" s="261" t="s">
        <v>284</v>
      </c>
      <c r="E367" s="262" t="s">
        <v>389</v>
      </c>
      <c r="F367" s="263" t="s">
        <v>390</v>
      </c>
      <c r="G367" s="264" t="s">
        <v>314</v>
      </c>
      <c r="H367" s="265">
        <v>2</v>
      </c>
      <c r="I367" s="266"/>
      <c r="J367" s="265">
        <f>ROUND(I367*H367,2)</f>
        <v>0</v>
      </c>
      <c r="K367" s="263" t="s">
        <v>139</v>
      </c>
      <c r="L367" s="267"/>
      <c r="M367" s="268" t="s">
        <v>20</v>
      </c>
      <c r="N367" s="269" t="s">
        <v>42</v>
      </c>
      <c r="O367" s="47"/>
      <c r="P367" s="225">
        <f>O367*H367</f>
        <v>0</v>
      </c>
      <c r="Q367" s="225">
        <v>0.0135</v>
      </c>
      <c r="R367" s="225">
        <f>Q367*H367</f>
        <v>0.027</v>
      </c>
      <c r="S367" s="225">
        <v>0</v>
      </c>
      <c r="T367" s="226">
        <f>S367*H367</f>
        <v>0</v>
      </c>
      <c r="AR367" s="24" t="s">
        <v>287</v>
      </c>
      <c r="AT367" s="24" t="s">
        <v>284</v>
      </c>
      <c r="AU367" s="24" t="s">
        <v>81</v>
      </c>
      <c r="AY367" s="24" t="s">
        <v>132</v>
      </c>
      <c r="BE367" s="227">
        <f>IF(N367="základní",J367,0)</f>
        <v>0</v>
      </c>
      <c r="BF367" s="227">
        <f>IF(N367="snížená",J367,0)</f>
        <v>0</v>
      </c>
      <c r="BG367" s="227">
        <f>IF(N367="zákl. přenesená",J367,0)</f>
        <v>0</v>
      </c>
      <c r="BH367" s="227">
        <f>IF(N367="sníž. přenesená",J367,0)</f>
        <v>0</v>
      </c>
      <c r="BI367" s="227">
        <f>IF(N367="nulová",J367,0)</f>
        <v>0</v>
      </c>
      <c r="BJ367" s="24" t="s">
        <v>79</v>
      </c>
      <c r="BK367" s="227">
        <f>ROUND(I367*H367,2)</f>
        <v>0</v>
      </c>
      <c r="BL367" s="24" t="s">
        <v>225</v>
      </c>
      <c r="BM367" s="24" t="s">
        <v>391</v>
      </c>
    </row>
    <row r="368" spans="2:51" s="12" customFormat="1" ht="13.5">
      <c r="B368" s="239"/>
      <c r="C368" s="240"/>
      <c r="D368" s="230" t="s">
        <v>142</v>
      </c>
      <c r="E368" s="241" t="s">
        <v>20</v>
      </c>
      <c r="F368" s="242" t="s">
        <v>310</v>
      </c>
      <c r="G368" s="240"/>
      <c r="H368" s="243">
        <v>2</v>
      </c>
      <c r="I368" s="244"/>
      <c r="J368" s="240"/>
      <c r="K368" s="240"/>
      <c r="L368" s="245"/>
      <c r="M368" s="246"/>
      <c r="N368" s="247"/>
      <c r="O368" s="247"/>
      <c r="P368" s="247"/>
      <c r="Q368" s="247"/>
      <c r="R368" s="247"/>
      <c r="S368" s="247"/>
      <c r="T368" s="248"/>
      <c r="AT368" s="249" t="s">
        <v>142</v>
      </c>
      <c r="AU368" s="249" t="s">
        <v>81</v>
      </c>
      <c r="AV368" s="12" t="s">
        <v>81</v>
      </c>
      <c r="AW368" s="12" t="s">
        <v>34</v>
      </c>
      <c r="AX368" s="12" t="s">
        <v>71</v>
      </c>
      <c r="AY368" s="249" t="s">
        <v>132</v>
      </c>
    </row>
    <row r="369" spans="2:51" s="13" customFormat="1" ht="13.5">
      <c r="B369" s="250"/>
      <c r="C369" s="251"/>
      <c r="D369" s="230" t="s">
        <v>142</v>
      </c>
      <c r="E369" s="252" t="s">
        <v>20</v>
      </c>
      <c r="F369" s="253" t="s">
        <v>145</v>
      </c>
      <c r="G369" s="251"/>
      <c r="H369" s="254">
        <v>2</v>
      </c>
      <c r="I369" s="255"/>
      <c r="J369" s="251"/>
      <c r="K369" s="251"/>
      <c r="L369" s="256"/>
      <c r="M369" s="257"/>
      <c r="N369" s="258"/>
      <c r="O369" s="258"/>
      <c r="P369" s="258"/>
      <c r="Q369" s="258"/>
      <c r="R369" s="258"/>
      <c r="S369" s="258"/>
      <c r="T369" s="259"/>
      <c r="AT369" s="260" t="s">
        <v>142</v>
      </c>
      <c r="AU369" s="260" t="s">
        <v>81</v>
      </c>
      <c r="AV369" s="13" t="s">
        <v>140</v>
      </c>
      <c r="AW369" s="13" t="s">
        <v>34</v>
      </c>
      <c r="AX369" s="13" t="s">
        <v>79</v>
      </c>
      <c r="AY369" s="260" t="s">
        <v>132</v>
      </c>
    </row>
    <row r="370" spans="2:65" s="1" customFormat="1" ht="16.5" customHeight="1">
      <c r="B370" s="46"/>
      <c r="C370" s="261" t="s">
        <v>392</v>
      </c>
      <c r="D370" s="261" t="s">
        <v>284</v>
      </c>
      <c r="E370" s="262" t="s">
        <v>393</v>
      </c>
      <c r="F370" s="263" t="s">
        <v>394</v>
      </c>
      <c r="G370" s="264" t="s">
        <v>378</v>
      </c>
      <c r="H370" s="265">
        <v>2</v>
      </c>
      <c r="I370" s="266"/>
      <c r="J370" s="265">
        <f>ROUND(I370*H370,2)</f>
        <v>0</v>
      </c>
      <c r="K370" s="263" t="s">
        <v>139</v>
      </c>
      <c r="L370" s="267"/>
      <c r="M370" s="268" t="s">
        <v>20</v>
      </c>
      <c r="N370" s="269" t="s">
        <v>42</v>
      </c>
      <c r="O370" s="47"/>
      <c r="P370" s="225">
        <f>O370*H370</f>
        <v>0</v>
      </c>
      <c r="Q370" s="225">
        <v>0.0005</v>
      </c>
      <c r="R370" s="225">
        <f>Q370*H370</f>
        <v>0.001</v>
      </c>
      <c r="S370" s="225">
        <v>0</v>
      </c>
      <c r="T370" s="226">
        <f>S370*H370</f>
        <v>0</v>
      </c>
      <c r="AR370" s="24" t="s">
        <v>287</v>
      </c>
      <c r="AT370" s="24" t="s">
        <v>284</v>
      </c>
      <c r="AU370" s="24" t="s">
        <v>81</v>
      </c>
      <c r="AY370" s="24" t="s">
        <v>132</v>
      </c>
      <c r="BE370" s="227">
        <f>IF(N370="základní",J370,0)</f>
        <v>0</v>
      </c>
      <c r="BF370" s="227">
        <f>IF(N370="snížená",J370,0)</f>
        <v>0</v>
      </c>
      <c r="BG370" s="227">
        <f>IF(N370="zákl. přenesená",J370,0)</f>
        <v>0</v>
      </c>
      <c r="BH370" s="227">
        <f>IF(N370="sníž. přenesená",J370,0)</f>
        <v>0</v>
      </c>
      <c r="BI370" s="227">
        <f>IF(N370="nulová",J370,0)</f>
        <v>0</v>
      </c>
      <c r="BJ370" s="24" t="s">
        <v>79</v>
      </c>
      <c r="BK370" s="227">
        <f>ROUND(I370*H370,2)</f>
        <v>0</v>
      </c>
      <c r="BL370" s="24" t="s">
        <v>225</v>
      </c>
      <c r="BM370" s="24" t="s">
        <v>395</v>
      </c>
    </row>
    <row r="371" spans="2:51" s="12" customFormat="1" ht="13.5">
      <c r="B371" s="239"/>
      <c r="C371" s="240"/>
      <c r="D371" s="230" t="s">
        <v>142</v>
      </c>
      <c r="E371" s="241" t="s">
        <v>20</v>
      </c>
      <c r="F371" s="242" t="s">
        <v>310</v>
      </c>
      <c r="G371" s="240"/>
      <c r="H371" s="243">
        <v>2</v>
      </c>
      <c r="I371" s="244"/>
      <c r="J371" s="240"/>
      <c r="K371" s="240"/>
      <c r="L371" s="245"/>
      <c r="M371" s="246"/>
      <c r="N371" s="247"/>
      <c r="O371" s="247"/>
      <c r="P371" s="247"/>
      <c r="Q371" s="247"/>
      <c r="R371" s="247"/>
      <c r="S371" s="247"/>
      <c r="T371" s="248"/>
      <c r="AT371" s="249" t="s">
        <v>142</v>
      </c>
      <c r="AU371" s="249" t="s">
        <v>81</v>
      </c>
      <c r="AV371" s="12" t="s">
        <v>81</v>
      </c>
      <c r="AW371" s="12" t="s">
        <v>34</v>
      </c>
      <c r="AX371" s="12" t="s">
        <v>71</v>
      </c>
      <c r="AY371" s="249" t="s">
        <v>132</v>
      </c>
    </row>
    <row r="372" spans="2:51" s="13" customFormat="1" ht="13.5">
      <c r="B372" s="250"/>
      <c r="C372" s="251"/>
      <c r="D372" s="230" t="s">
        <v>142</v>
      </c>
      <c r="E372" s="252" t="s">
        <v>20</v>
      </c>
      <c r="F372" s="253" t="s">
        <v>145</v>
      </c>
      <c r="G372" s="251"/>
      <c r="H372" s="254">
        <v>2</v>
      </c>
      <c r="I372" s="255"/>
      <c r="J372" s="251"/>
      <c r="K372" s="251"/>
      <c r="L372" s="256"/>
      <c r="M372" s="257"/>
      <c r="N372" s="258"/>
      <c r="O372" s="258"/>
      <c r="P372" s="258"/>
      <c r="Q372" s="258"/>
      <c r="R372" s="258"/>
      <c r="S372" s="258"/>
      <c r="T372" s="259"/>
      <c r="AT372" s="260" t="s">
        <v>142</v>
      </c>
      <c r="AU372" s="260" t="s">
        <v>81</v>
      </c>
      <c r="AV372" s="13" t="s">
        <v>140</v>
      </c>
      <c r="AW372" s="13" t="s">
        <v>34</v>
      </c>
      <c r="AX372" s="13" t="s">
        <v>79</v>
      </c>
      <c r="AY372" s="260" t="s">
        <v>132</v>
      </c>
    </row>
    <row r="373" spans="2:65" s="1" customFormat="1" ht="16.5" customHeight="1">
      <c r="B373" s="46"/>
      <c r="C373" s="261" t="s">
        <v>396</v>
      </c>
      <c r="D373" s="261" t="s">
        <v>284</v>
      </c>
      <c r="E373" s="262" t="s">
        <v>397</v>
      </c>
      <c r="F373" s="263" t="s">
        <v>398</v>
      </c>
      <c r="G373" s="264" t="s">
        <v>314</v>
      </c>
      <c r="H373" s="265">
        <v>2</v>
      </c>
      <c r="I373" s="266"/>
      <c r="J373" s="265">
        <f>ROUND(I373*H373,2)</f>
        <v>0</v>
      </c>
      <c r="K373" s="263" t="s">
        <v>139</v>
      </c>
      <c r="L373" s="267"/>
      <c r="M373" s="268" t="s">
        <v>20</v>
      </c>
      <c r="N373" s="269" t="s">
        <v>42</v>
      </c>
      <c r="O373" s="47"/>
      <c r="P373" s="225">
        <f>O373*H373</f>
        <v>0</v>
      </c>
      <c r="Q373" s="225">
        <v>0.006</v>
      </c>
      <c r="R373" s="225">
        <f>Q373*H373</f>
        <v>0.012</v>
      </c>
      <c r="S373" s="225">
        <v>0</v>
      </c>
      <c r="T373" s="226">
        <f>S373*H373</f>
        <v>0</v>
      </c>
      <c r="AR373" s="24" t="s">
        <v>287</v>
      </c>
      <c r="AT373" s="24" t="s">
        <v>284</v>
      </c>
      <c r="AU373" s="24" t="s">
        <v>81</v>
      </c>
      <c r="AY373" s="24" t="s">
        <v>132</v>
      </c>
      <c r="BE373" s="227">
        <f>IF(N373="základní",J373,0)</f>
        <v>0</v>
      </c>
      <c r="BF373" s="227">
        <f>IF(N373="snížená",J373,0)</f>
        <v>0</v>
      </c>
      <c r="BG373" s="227">
        <f>IF(N373="zákl. přenesená",J373,0)</f>
        <v>0</v>
      </c>
      <c r="BH373" s="227">
        <f>IF(N373="sníž. přenesená",J373,0)</f>
        <v>0</v>
      </c>
      <c r="BI373" s="227">
        <f>IF(N373="nulová",J373,0)</f>
        <v>0</v>
      </c>
      <c r="BJ373" s="24" t="s">
        <v>79</v>
      </c>
      <c r="BK373" s="227">
        <f>ROUND(I373*H373,2)</f>
        <v>0</v>
      </c>
      <c r="BL373" s="24" t="s">
        <v>225</v>
      </c>
      <c r="BM373" s="24" t="s">
        <v>399</v>
      </c>
    </row>
    <row r="374" spans="2:51" s="12" customFormat="1" ht="13.5">
      <c r="B374" s="239"/>
      <c r="C374" s="240"/>
      <c r="D374" s="230" t="s">
        <v>142</v>
      </c>
      <c r="E374" s="241" t="s">
        <v>20</v>
      </c>
      <c r="F374" s="242" t="s">
        <v>310</v>
      </c>
      <c r="G374" s="240"/>
      <c r="H374" s="243">
        <v>2</v>
      </c>
      <c r="I374" s="244"/>
      <c r="J374" s="240"/>
      <c r="K374" s="240"/>
      <c r="L374" s="245"/>
      <c r="M374" s="246"/>
      <c r="N374" s="247"/>
      <c r="O374" s="247"/>
      <c r="P374" s="247"/>
      <c r="Q374" s="247"/>
      <c r="R374" s="247"/>
      <c r="S374" s="247"/>
      <c r="T374" s="248"/>
      <c r="AT374" s="249" t="s">
        <v>142</v>
      </c>
      <c r="AU374" s="249" t="s">
        <v>81</v>
      </c>
      <c r="AV374" s="12" t="s">
        <v>81</v>
      </c>
      <c r="AW374" s="12" t="s">
        <v>34</v>
      </c>
      <c r="AX374" s="12" t="s">
        <v>71</v>
      </c>
      <c r="AY374" s="249" t="s">
        <v>132</v>
      </c>
    </row>
    <row r="375" spans="2:51" s="13" customFormat="1" ht="13.5">
      <c r="B375" s="250"/>
      <c r="C375" s="251"/>
      <c r="D375" s="230" t="s">
        <v>142</v>
      </c>
      <c r="E375" s="252" t="s">
        <v>20</v>
      </c>
      <c r="F375" s="253" t="s">
        <v>145</v>
      </c>
      <c r="G375" s="251"/>
      <c r="H375" s="254">
        <v>2</v>
      </c>
      <c r="I375" s="255"/>
      <c r="J375" s="251"/>
      <c r="K375" s="251"/>
      <c r="L375" s="256"/>
      <c r="M375" s="257"/>
      <c r="N375" s="258"/>
      <c r="O375" s="258"/>
      <c r="P375" s="258"/>
      <c r="Q375" s="258"/>
      <c r="R375" s="258"/>
      <c r="S375" s="258"/>
      <c r="T375" s="259"/>
      <c r="AT375" s="260" t="s">
        <v>142</v>
      </c>
      <c r="AU375" s="260" t="s">
        <v>81</v>
      </c>
      <c r="AV375" s="13" t="s">
        <v>140</v>
      </c>
      <c r="AW375" s="13" t="s">
        <v>34</v>
      </c>
      <c r="AX375" s="13" t="s">
        <v>79</v>
      </c>
      <c r="AY375" s="260" t="s">
        <v>132</v>
      </c>
    </row>
    <row r="376" spans="2:65" s="1" customFormat="1" ht="25.5" customHeight="1">
      <c r="B376" s="46"/>
      <c r="C376" s="217" t="s">
        <v>400</v>
      </c>
      <c r="D376" s="217" t="s">
        <v>135</v>
      </c>
      <c r="E376" s="218" t="s">
        <v>401</v>
      </c>
      <c r="F376" s="219" t="s">
        <v>402</v>
      </c>
      <c r="G376" s="220" t="s">
        <v>361</v>
      </c>
      <c r="H376" s="221">
        <v>2</v>
      </c>
      <c r="I376" s="222"/>
      <c r="J376" s="221">
        <f>ROUND(I376*H376,2)</f>
        <v>0</v>
      </c>
      <c r="K376" s="219" t="s">
        <v>139</v>
      </c>
      <c r="L376" s="72"/>
      <c r="M376" s="223" t="s">
        <v>20</v>
      </c>
      <c r="N376" s="224" t="s">
        <v>42</v>
      </c>
      <c r="O376" s="47"/>
      <c r="P376" s="225">
        <f>O376*H376</f>
        <v>0</v>
      </c>
      <c r="Q376" s="225">
        <v>0.00052</v>
      </c>
      <c r="R376" s="225">
        <f>Q376*H376</f>
        <v>0.00104</v>
      </c>
      <c r="S376" s="225">
        <v>0</v>
      </c>
      <c r="T376" s="226">
        <f>S376*H376</f>
        <v>0</v>
      </c>
      <c r="AR376" s="24" t="s">
        <v>225</v>
      </c>
      <c r="AT376" s="24" t="s">
        <v>135</v>
      </c>
      <c r="AU376" s="24" t="s">
        <v>81</v>
      </c>
      <c r="AY376" s="24" t="s">
        <v>132</v>
      </c>
      <c r="BE376" s="227">
        <f>IF(N376="základní",J376,0)</f>
        <v>0</v>
      </c>
      <c r="BF376" s="227">
        <f>IF(N376="snížená",J376,0)</f>
        <v>0</v>
      </c>
      <c r="BG376" s="227">
        <f>IF(N376="zákl. přenesená",J376,0)</f>
        <v>0</v>
      </c>
      <c r="BH376" s="227">
        <f>IF(N376="sníž. přenesená",J376,0)</f>
        <v>0</v>
      </c>
      <c r="BI376" s="227">
        <f>IF(N376="nulová",J376,0)</f>
        <v>0</v>
      </c>
      <c r="BJ376" s="24" t="s">
        <v>79</v>
      </c>
      <c r="BK376" s="227">
        <f>ROUND(I376*H376,2)</f>
        <v>0</v>
      </c>
      <c r="BL376" s="24" t="s">
        <v>225</v>
      </c>
      <c r="BM376" s="24" t="s">
        <v>403</v>
      </c>
    </row>
    <row r="377" spans="2:51" s="12" customFormat="1" ht="13.5">
      <c r="B377" s="239"/>
      <c r="C377" s="240"/>
      <c r="D377" s="230" t="s">
        <v>142</v>
      </c>
      <c r="E377" s="241" t="s">
        <v>20</v>
      </c>
      <c r="F377" s="242" t="s">
        <v>310</v>
      </c>
      <c r="G377" s="240"/>
      <c r="H377" s="243">
        <v>2</v>
      </c>
      <c r="I377" s="244"/>
      <c r="J377" s="240"/>
      <c r="K377" s="240"/>
      <c r="L377" s="245"/>
      <c r="M377" s="246"/>
      <c r="N377" s="247"/>
      <c r="O377" s="247"/>
      <c r="P377" s="247"/>
      <c r="Q377" s="247"/>
      <c r="R377" s="247"/>
      <c r="S377" s="247"/>
      <c r="T377" s="248"/>
      <c r="AT377" s="249" t="s">
        <v>142</v>
      </c>
      <c r="AU377" s="249" t="s">
        <v>81</v>
      </c>
      <c r="AV377" s="12" t="s">
        <v>81</v>
      </c>
      <c r="AW377" s="12" t="s">
        <v>34</v>
      </c>
      <c r="AX377" s="12" t="s">
        <v>71</v>
      </c>
      <c r="AY377" s="249" t="s">
        <v>132</v>
      </c>
    </row>
    <row r="378" spans="2:51" s="13" customFormat="1" ht="13.5">
      <c r="B378" s="250"/>
      <c r="C378" s="251"/>
      <c r="D378" s="230" t="s">
        <v>142</v>
      </c>
      <c r="E378" s="252" t="s">
        <v>20</v>
      </c>
      <c r="F378" s="253" t="s">
        <v>145</v>
      </c>
      <c r="G378" s="251"/>
      <c r="H378" s="254">
        <v>2</v>
      </c>
      <c r="I378" s="255"/>
      <c r="J378" s="251"/>
      <c r="K378" s="251"/>
      <c r="L378" s="256"/>
      <c r="M378" s="257"/>
      <c r="N378" s="258"/>
      <c r="O378" s="258"/>
      <c r="P378" s="258"/>
      <c r="Q378" s="258"/>
      <c r="R378" s="258"/>
      <c r="S378" s="258"/>
      <c r="T378" s="259"/>
      <c r="AT378" s="260" t="s">
        <v>142</v>
      </c>
      <c r="AU378" s="260" t="s">
        <v>81</v>
      </c>
      <c r="AV378" s="13" t="s">
        <v>140</v>
      </c>
      <c r="AW378" s="13" t="s">
        <v>34</v>
      </c>
      <c r="AX378" s="13" t="s">
        <v>79</v>
      </c>
      <c r="AY378" s="260" t="s">
        <v>132</v>
      </c>
    </row>
    <row r="379" spans="2:65" s="1" customFormat="1" ht="16.5" customHeight="1">
      <c r="B379" s="46"/>
      <c r="C379" s="217" t="s">
        <v>404</v>
      </c>
      <c r="D379" s="217" t="s">
        <v>135</v>
      </c>
      <c r="E379" s="218" t="s">
        <v>405</v>
      </c>
      <c r="F379" s="219" t="s">
        <v>406</v>
      </c>
      <c r="G379" s="220" t="s">
        <v>361</v>
      </c>
      <c r="H379" s="221">
        <v>2</v>
      </c>
      <c r="I379" s="222"/>
      <c r="J379" s="221">
        <f>ROUND(I379*H379,2)</f>
        <v>0</v>
      </c>
      <c r="K379" s="219" t="s">
        <v>139</v>
      </c>
      <c r="L379" s="72"/>
      <c r="M379" s="223" t="s">
        <v>20</v>
      </c>
      <c r="N379" s="224" t="s">
        <v>42</v>
      </c>
      <c r="O379" s="47"/>
      <c r="P379" s="225">
        <f>O379*H379</f>
        <v>0</v>
      </c>
      <c r="Q379" s="225">
        <v>0.00052</v>
      </c>
      <c r="R379" s="225">
        <f>Q379*H379</f>
        <v>0.00104</v>
      </c>
      <c r="S379" s="225">
        <v>0</v>
      </c>
      <c r="T379" s="226">
        <f>S379*H379</f>
        <v>0</v>
      </c>
      <c r="AR379" s="24" t="s">
        <v>225</v>
      </c>
      <c r="AT379" s="24" t="s">
        <v>135</v>
      </c>
      <c r="AU379" s="24" t="s">
        <v>81</v>
      </c>
      <c r="AY379" s="24" t="s">
        <v>132</v>
      </c>
      <c r="BE379" s="227">
        <f>IF(N379="základní",J379,0)</f>
        <v>0</v>
      </c>
      <c r="BF379" s="227">
        <f>IF(N379="snížená",J379,0)</f>
        <v>0</v>
      </c>
      <c r="BG379" s="227">
        <f>IF(N379="zákl. přenesená",J379,0)</f>
        <v>0</v>
      </c>
      <c r="BH379" s="227">
        <f>IF(N379="sníž. přenesená",J379,0)</f>
        <v>0</v>
      </c>
      <c r="BI379" s="227">
        <f>IF(N379="nulová",J379,0)</f>
        <v>0</v>
      </c>
      <c r="BJ379" s="24" t="s">
        <v>79</v>
      </c>
      <c r="BK379" s="227">
        <f>ROUND(I379*H379,2)</f>
        <v>0</v>
      </c>
      <c r="BL379" s="24" t="s">
        <v>225</v>
      </c>
      <c r="BM379" s="24" t="s">
        <v>407</v>
      </c>
    </row>
    <row r="380" spans="2:51" s="12" customFormat="1" ht="13.5">
      <c r="B380" s="239"/>
      <c r="C380" s="240"/>
      <c r="D380" s="230" t="s">
        <v>142</v>
      </c>
      <c r="E380" s="241" t="s">
        <v>20</v>
      </c>
      <c r="F380" s="242" t="s">
        <v>310</v>
      </c>
      <c r="G380" s="240"/>
      <c r="H380" s="243">
        <v>2</v>
      </c>
      <c r="I380" s="244"/>
      <c r="J380" s="240"/>
      <c r="K380" s="240"/>
      <c r="L380" s="245"/>
      <c r="M380" s="246"/>
      <c r="N380" s="247"/>
      <c r="O380" s="247"/>
      <c r="P380" s="247"/>
      <c r="Q380" s="247"/>
      <c r="R380" s="247"/>
      <c r="S380" s="247"/>
      <c r="T380" s="248"/>
      <c r="AT380" s="249" t="s">
        <v>142</v>
      </c>
      <c r="AU380" s="249" t="s">
        <v>81</v>
      </c>
      <c r="AV380" s="12" t="s">
        <v>81</v>
      </c>
      <c r="AW380" s="12" t="s">
        <v>34</v>
      </c>
      <c r="AX380" s="12" t="s">
        <v>71</v>
      </c>
      <c r="AY380" s="249" t="s">
        <v>132</v>
      </c>
    </row>
    <row r="381" spans="2:51" s="13" customFormat="1" ht="13.5">
      <c r="B381" s="250"/>
      <c r="C381" s="251"/>
      <c r="D381" s="230" t="s">
        <v>142</v>
      </c>
      <c r="E381" s="252" t="s">
        <v>20</v>
      </c>
      <c r="F381" s="253" t="s">
        <v>145</v>
      </c>
      <c r="G381" s="251"/>
      <c r="H381" s="254">
        <v>2</v>
      </c>
      <c r="I381" s="255"/>
      <c r="J381" s="251"/>
      <c r="K381" s="251"/>
      <c r="L381" s="256"/>
      <c r="M381" s="257"/>
      <c r="N381" s="258"/>
      <c r="O381" s="258"/>
      <c r="P381" s="258"/>
      <c r="Q381" s="258"/>
      <c r="R381" s="258"/>
      <c r="S381" s="258"/>
      <c r="T381" s="259"/>
      <c r="AT381" s="260" t="s">
        <v>142</v>
      </c>
      <c r="AU381" s="260" t="s">
        <v>81</v>
      </c>
      <c r="AV381" s="13" t="s">
        <v>140</v>
      </c>
      <c r="AW381" s="13" t="s">
        <v>34</v>
      </c>
      <c r="AX381" s="13" t="s">
        <v>79</v>
      </c>
      <c r="AY381" s="260" t="s">
        <v>132</v>
      </c>
    </row>
    <row r="382" spans="2:65" s="1" customFormat="1" ht="16.5" customHeight="1">
      <c r="B382" s="46"/>
      <c r="C382" s="217" t="s">
        <v>408</v>
      </c>
      <c r="D382" s="217" t="s">
        <v>135</v>
      </c>
      <c r="E382" s="218" t="s">
        <v>409</v>
      </c>
      <c r="F382" s="219" t="s">
        <v>410</v>
      </c>
      <c r="G382" s="220" t="s">
        <v>361</v>
      </c>
      <c r="H382" s="221">
        <v>2</v>
      </c>
      <c r="I382" s="222"/>
      <c r="J382" s="221">
        <f>ROUND(I382*H382,2)</f>
        <v>0</v>
      </c>
      <c r="K382" s="219" t="s">
        <v>139</v>
      </c>
      <c r="L382" s="72"/>
      <c r="M382" s="223" t="s">
        <v>20</v>
      </c>
      <c r="N382" s="224" t="s">
        <v>42</v>
      </c>
      <c r="O382" s="47"/>
      <c r="P382" s="225">
        <f>O382*H382</f>
        <v>0</v>
      </c>
      <c r="Q382" s="225">
        <v>0.00052</v>
      </c>
      <c r="R382" s="225">
        <f>Q382*H382</f>
        <v>0.00104</v>
      </c>
      <c r="S382" s="225">
        <v>0</v>
      </c>
      <c r="T382" s="226">
        <f>S382*H382</f>
        <v>0</v>
      </c>
      <c r="AR382" s="24" t="s">
        <v>225</v>
      </c>
      <c r="AT382" s="24" t="s">
        <v>135</v>
      </c>
      <c r="AU382" s="24" t="s">
        <v>81</v>
      </c>
      <c r="AY382" s="24" t="s">
        <v>132</v>
      </c>
      <c r="BE382" s="227">
        <f>IF(N382="základní",J382,0)</f>
        <v>0</v>
      </c>
      <c r="BF382" s="227">
        <f>IF(N382="snížená",J382,0)</f>
        <v>0</v>
      </c>
      <c r="BG382" s="227">
        <f>IF(N382="zákl. přenesená",J382,0)</f>
        <v>0</v>
      </c>
      <c r="BH382" s="227">
        <f>IF(N382="sníž. přenesená",J382,0)</f>
        <v>0</v>
      </c>
      <c r="BI382" s="227">
        <f>IF(N382="nulová",J382,0)</f>
        <v>0</v>
      </c>
      <c r="BJ382" s="24" t="s">
        <v>79</v>
      </c>
      <c r="BK382" s="227">
        <f>ROUND(I382*H382,2)</f>
        <v>0</v>
      </c>
      <c r="BL382" s="24" t="s">
        <v>225</v>
      </c>
      <c r="BM382" s="24" t="s">
        <v>411</v>
      </c>
    </row>
    <row r="383" spans="2:51" s="12" customFormat="1" ht="13.5">
      <c r="B383" s="239"/>
      <c r="C383" s="240"/>
      <c r="D383" s="230" t="s">
        <v>142</v>
      </c>
      <c r="E383" s="241" t="s">
        <v>20</v>
      </c>
      <c r="F383" s="242" t="s">
        <v>310</v>
      </c>
      <c r="G383" s="240"/>
      <c r="H383" s="243">
        <v>2</v>
      </c>
      <c r="I383" s="244"/>
      <c r="J383" s="240"/>
      <c r="K383" s="240"/>
      <c r="L383" s="245"/>
      <c r="M383" s="246"/>
      <c r="N383" s="247"/>
      <c r="O383" s="247"/>
      <c r="P383" s="247"/>
      <c r="Q383" s="247"/>
      <c r="R383" s="247"/>
      <c r="S383" s="247"/>
      <c r="T383" s="248"/>
      <c r="AT383" s="249" t="s">
        <v>142</v>
      </c>
      <c r="AU383" s="249" t="s">
        <v>81</v>
      </c>
      <c r="AV383" s="12" t="s">
        <v>81</v>
      </c>
      <c r="AW383" s="12" t="s">
        <v>34</v>
      </c>
      <c r="AX383" s="12" t="s">
        <v>71</v>
      </c>
      <c r="AY383" s="249" t="s">
        <v>132</v>
      </c>
    </row>
    <row r="384" spans="2:51" s="13" customFormat="1" ht="13.5">
      <c r="B384" s="250"/>
      <c r="C384" s="251"/>
      <c r="D384" s="230" t="s">
        <v>142</v>
      </c>
      <c r="E384" s="252" t="s">
        <v>20</v>
      </c>
      <c r="F384" s="253" t="s">
        <v>145</v>
      </c>
      <c r="G384" s="251"/>
      <c r="H384" s="254">
        <v>2</v>
      </c>
      <c r="I384" s="255"/>
      <c r="J384" s="251"/>
      <c r="K384" s="251"/>
      <c r="L384" s="256"/>
      <c r="M384" s="257"/>
      <c r="N384" s="258"/>
      <c r="O384" s="258"/>
      <c r="P384" s="258"/>
      <c r="Q384" s="258"/>
      <c r="R384" s="258"/>
      <c r="S384" s="258"/>
      <c r="T384" s="259"/>
      <c r="AT384" s="260" t="s">
        <v>142</v>
      </c>
      <c r="AU384" s="260" t="s">
        <v>81</v>
      </c>
      <c r="AV384" s="13" t="s">
        <v>140</v>
      </c>
      <c r="AW384" s="13" t="s">
        <v>34</v>
      </c>
      <c r="AX384" s="13" t="s">
        <v>79</v>
      </c>
      <c r="AY384" s="260" t="s">
        <v>132</v>
      </c>
    </row>
    <row r="385" spans="2:65" s="1" customFormat="1" ht="16.5" customHeight="1">
      <c r="B385" s="46"/>
      <c r="C385" s="217" t="s">
        <v>412</v>
      </c>
      <c r="D385" s="217" t="s">
        <v>135</v>
      </c>
      <c r="E385" s="218" t="s">
        <v>413</v>
      </c>
      <c r="F385" s="219" t="s">
        <v>414</v>
      </c>
      <c r="G385" s="220" t="s">
        <v>314</v>
      </c>
      <c r="H385" s="221">
        <v>2</v>
      </c>
      <c r="I385" s="222"/>
      <c r="J385" s="221">
        <f>ROUND(I385*H385,2)</f>
        <v>0</v>
      </c>
      <c r="K385" s="219" t="s">
        <v>139</v>
      </c>
      <c r="L385" s="72"/>
      <c r="M385" s="223" t="s">
        <v>20</v>
      </c>
      <c r="N385" s="224" t="s">
        <v>42</v>
      </c>
      <c r="O385" s="47"/>
      <c r="P385" s="225">
        <f>O385*H385</f>
        <v>0</v>
      </c>
      <c r="Q385" s="225">
        <v>4E-05</v>
      </c>
      <c r="R385" s="225">
        <f>Q385*H385</f>
        <v>8E-05</v>
      </c>
      <c r="S385" s="225">
        <v>0</v>
      </c>
      <c r="T385" s="226">
        <f>S385*H385</f>
        <v>0</v>
      </c>
      <c r="AR385" s="24" t="s">
        <v>225</v>
      </c>
      <c r="AT385" s="24" t="s">
        <v>135</v>
      </c>
      <c r="AU385" s="24" t="s">
        <v>81</v>
      </c>
      <c r="AY385" s="24" t="s">
        <v>132</v>
      </c>
      <c r="BE385" s="227">
        <f>IF(N385="základní",J385,0)</f>
        <v>0</v>
      </c>
      <c r="BF385" s="227">
        <f>IF(N385="snížená",J385,0)</f>
        <v>0</v>
      </c>
      <c r="BG385" s="227">
        <f>IF(N385="zákl. přenesená",J385,0)</f>
        <v>0</v>
      </c>
      <c r="BH385" s="227">
        <f>IF(N385="sníž. přenesená",J385,0)</f>
        <v>0</v>
      </c>
      <c r="BI385" s="227">
        <f>IF(N385="nulová",J385,0)</f>
        <v>0</v>
      </c>
      <c r="BJ385" s="24" t="s">
        <v>79</v>
      </c>
      <c r="BK385" s="227">
        <f>ROUND(I385*H385,2)</f>
        <v>0</v>
      </c>
      <c r="BL385" s="24" t="s">
        <v>225</v>
      </c>
      <c r="BM385" s="24" t="s">
        <v>415</v>
      </c>
    </row>
    <row r="386" spans="2:51" s="12" customFormat="1" ht="13.5">
      <c r="B386" s="239"/>
      <c r="C386" s="240"/>
      <c r="D386" s="230" t="s">
        <v>142</v>
      </c>
      <c r="E386" s="241" t="s">
        <v>20</v>
      </c>
      <c r="F386" s="242" t="s">
        <v>310</v>
      </c>
      <c r="G386" s="240"/>
      <c r="H386" s="243">
        <v>2</v>
      </c>
      <c r="I386" s="244"/>
      <c r="J386" s="240"/>
      <c r="K386" s="240"/>
      <c r="L386" s="245"/>
      <c r="M386" s="246"/>
      <c r="N386" s="247"/>
      <c r="O386" s="247"/>
      <c r="P386" s="247"/>
      <c r="Q386" s="247"/>
      <c r="R386" s="247"/>
      <c r="S386" s="247"/>
      <c r="T386" s="248"/>
      <c r="AT386" s="249" t="s">
        <v>142</v>
      </c>
      <c r="AU386" s="249" t="s">
        <v>81</v>
      </c>
      <c r="AV386" s="12" t="s">
        <v>81</v>
      </c>
      <c r="AW386" s="12" t="s">
        <v>34</v>
      </c>
      <c r="AX386" s="12" t="s">
        <v>71</v>
      </c>
      <c r="AY386" s="249" t="s">
        <v>132</v>
      </c>
    </row>
    <row r="387" spans="2:51" s="13" customFormat="1" ht="13.5">
      <c r="B387" s="250"/>
      <c r="C387" s="251"/>
      <c r="D387" s="230" t="s">
        <v>142</v>
      </c>
      <c r="E387" s="252" t="s">
        <v>20</v>
      </c>
      <c r="F387" s="253" t="s">
        <v>145</v>
      </c>
      <c r="G387" s="251"/>
      <c r="H387" s="254">
        <v>2</v>
      </c>
      <c r="I387" s="255"/>
      <c r="J387" s="251"/>
      <c r="K387" s="251"/>
      <c r="L387" s="256"/>
      <c r="M387" s="257"/>
      <c r="N387" s="258"/>
      <c r="O387" s="258"/>
      <c r="P387" s="258"/>
      <c r="Q387" s="258"/>
      <c r="R387" s="258"/>
      <c r="S387" s="258"/>
      <c r="T387" s="259"/>
      <c r="AT387" s="260" t="s">
        <v>142</v>
      </c>
      <c r="AU387" s="260" t="s">
        <v>81</v>
      </c>
      <c r="AV387" s="13" t="s">
        <v>140</v>
      </c>
      <c r="AW387" s="13" t="s">
        <v>34</v>
      </c>
      <c r="AX387" s="13" t="s">
        <v>79</v>
      </c>
      <c r="AY387" s="260" t="s">
        <v>132</v>
      </c>
    </row>
    <row r="388" spans="2:65" s="1" customFormat="1" ht="16.5" customHeight="1">
      <c r="B388" s="46"/>
      <c r="C388" s="261" t="s">
        <v>416</v>
      </c>
      <c r="D388" s="261" t="s">
        <v>284</v>
      </c>
      <c r="E388" s="262" t="s">
        <v>417</v>
      </c>
      <c r="F388" s="263" t="s">
        <v>418</v>
      </c>
      <c r="G388" s="264" t="s">
        <v>314</v>
      </c>
      <c r="H388" s="265">
        <v>2</v>
      </c>
      <c r="I388" s="266"/>
      <c r="J388" s="265">
        <f>ROUND(I388*H388,2)</f>
        <v>0</v>
      </c>
      <c r="K388" s="263" t="s">
        <v>139</v>
      </c>
      <c r="L388" s="267"/>
      <c r="M388" s="268" t="s">
        <v>20</v>
      </c>
      <c r="N388" s="269" t="s">
        <v>42</v>
      </c>
      <c r="O388" s="47"/>
      <c r="P388" s="225">
        <f>O388*H388</f>
        <v>0</v>
      </c>
      <c r="Q388" s="225">
        <v>0.0018</v>
      </c>
      <c r="R388" s="225">
        <f>Q388*H388</f>
        <v>0.0036</v>
      </c>
      <c r="S388" s="225">
        <v>0</v>
      </c>
      <c r="T388" s="226">
        <f>S388*H388</f>
        <v>0</v>
      </c>
      <c r="AR388" s="24" t="s">
        <v>287</v>
      </c>
      <c r="AT388" s="24" t="s">
        <v>284</v>
      </c>
      <c r="AU388" s="24" t="s">
        <v>81</v>
      </c>
      <c r="AY388" s="24" t="s">
        <v>132</v>
      </c>
      <c r="BE388" s="227">
        <f>IF(N388="základní",J388,0)</f>
        <v>0</v>
      </c>
      <c r="BF388" s="227">
        <f>IF(N388="snížená",J388,0)</f>
        <v>0</v>
      </c>
      <c r="BG388" s="227">
        <f>IF(N388="zákl. přenesená",J388,0)</f>
        <v>0</v>
      </c>
      <c r="BH388" s="227">
        <f>IF(N388="sníž. přenesená",J388,0)</f>
        <v>0</v>
      </c>
      <c r="BI388" s="227">
        <f>IF(N388="nulová",J388,0)</f>
        <v>0</v>
      </c>
      <c r="BJ388" s="24" t="s">
        <v>79</v>
      </c>
      <c r="BK388" s="227">
        <f>ROUND(I388*H388,2)</f>
        <v>0</v>
      </c>
      <c r="BL388" s="24" t="s">
        <v>225</v>
      </c>
      <c r="BM388" s="24" t="s">
        <v>419</v>
      </c>
    </row>
    <row r="389" spans="2:51" s="12" customFormat="1" ht="13.5">
      <c r="B389" s="239"/>
      <c r="C389" s="240"/>
      <c r="D389" s="230" t="s">
        <v>142</v>
      </c>
      <c r="E389" s="241" t="s">
        <v>20</v>
      </c>
      <c r="F389" s="242" t="s">
        <v>310</v>
      </c>
      <c r="G389" s="240"/>
      <c r="H389" s="243">
        <v>2</v>
      </c>
      <c r="I389" s="244"/>
      <c r="J389" s="240"/>
      <c r="K389" s="240"/>
      <c r="L389" s="245"/>
      <c r="M389" s="246"/>
      <c r="N389" s="247"/>
      <c r="O389" s="247"/>
      <c r="P389" s="247"/>
      <c r="Q389" s="247"/>
      <c r="R389" s="247"/>
      <c r="S389" s="247"/>
      <c r="T389" s="248"/>
      <c r="AT389" s="249" t="s">
        <v>142</v>
      </c>
      <c r="AU389" s="249" t="s">
        <v>81</v>
      </c>
      <c r="AV389" s="12" t="s">
        <v>81</v>
      </c>
      <c r="AW389" s="12" t="s">
        <v>34</v>
      </c>
      <c r="AX389" s="12" t="s">
        <v>71</v>
      </c>
      <c r="AY389" s="249" t="s">
        <v>132</v>
      </c>
    </row>
    <row r="390" spans="2:51" s="13" customFormat="1" ht="13.5">
      <c r="B390" s="250"/>
      <c r="C390" s="251"/>
      <c r="D390" s="230" t="s">
        <v>142</v>
      </c>
      <c r="E390" s="252" t="s">
        <v>20</v>
      </c>
      <c r="F390" s="253" t="s">
        <v>145</v>
      </c>
      <c r="G390" s="251"/>
      <c r="H390" s="254">
        <v>2</v>
      </c>
      <c r="I390" s="255"/>
      <c r="J390" s="251"/>
      <c r="K390" s="251"/>
      <c r="L390" s="256"/>
      <c r="M390" s="257"/>
      <c r="N390" s="258"/>
      <c r="O390" s="258"/>
      <c r="P390" s="258"/>
      <c r="Q390" s="258"/>
      <c r="R390" s="258"/>
      <c r="S390" s="258"/>
      <c r="T390" s="259"/>
      <c r="AT390" s="260" t="s">
        <v>142</v>
      </c>
      <c r="AU390" s="260" t="s">
        <v>81</v>
      </c>
      <c r="AV390" s="13" t="s">
        <v>140</v>
      </c>
      <c r="AW390" s="13" t="s">
        <v>34</v>
      </c>
      <c r="AX390" s="13" t="s">
        <v>79</v>
      </c>
      <c r="AY390" s="260" t="s">
        <v>132</v>
      </c>
    </row>
    <row r="391" spans="2:65" s="1" customFormat="1" ht="16.5" customHeight="1">
      <c r="B391" s="46"/>
      <c r="C391" s="217" t="s">
        <v>420</v>
      </c>
      <c r="D391" s="217" t="s">
        <v>135</v>
      </c>
      <c r="E391" s="218" t="s">
        <v>421</v>
      </c>
      <c r="F391" s="219" t="s">
        <v>422</v>
      </c>
      <c r="G391" s="220" t="s">
        <v>314</v>
      </c>
      <c r="H391" s="221">
        <v>2</v>
      </c>
      <c r="I391" s="222"/>
      <c r="J391" s="221">
        <f>ROUND(I391*H391,2)</f>
        <v>0</v>
      </c>
      <c r="K391" s="219" t="s">
        <v>139</v>
      </c>
      <c r="L391" s="72"/>
      <c r="M391" s="223" t="s">
        <v>20</v>
      </c>
      <c r="N391" s="224" t="s">
        <v>42</v>
      </c>
      <c r="O391" s="47"/>
      <c r="P391" s="225">
        <f>O391*H391</f>
        <v>0</v>
      </c>
      <c r="Q391" s="225">
        <v>0.00023</v>
      </c>
      <c r="R391" s="225">
        <f>Q391*H391</f>
        <v>0.00046</v>
      </c>
      <c r="S391" s="225">
        <v>0</v>
      </c>
      <c r="T391" s="226">
        <f>S391*H391</f>
        <v>0</v>
      </c>
      <c r="AR391" s="24" t="s">
        <v>225</v>
      </c>
      <c r="AT391" s="24" t="s">
        <v>135</v>
      </c>
      <c r="AU391" s="24" t="s">
        <v>81</v>
      </c>
      <c r="AY391" s="24" t="s">
        <v>132</v>
      </c>
      <c r="BE391" s="227">
        <f>IF(N391="základní",J391,0)</f>
        <v>0</v>
      </c>
      <c r="BF391" s="227">
        <f>IF(N391="snížená",J391,0)</f>
        <v>0</v>
      </c>
      <c r="BG391" s="227">
        <f>IF(N391="zákl. přenesená",J391,0)</f>
        <v>0</v>
      </c>
      <c r="BH391" s="227">
        <f>IF(N391="sníž. přenesená",J391,0)</f>
        <v>0</v>
      </c>
      <c r="BI391" s="227">
        <f>IF(N391="nulová",J391,0)</f>
        <v>0</v>
      </c>
      <c r="BJ391" s="24" t="s">
        <v>79</v>
      </c>
      <c r="BK391" s="227">
        <f>ROUND(I391*H391,2)</f>
        <v>0</v>
      </c>
      <c r="BL391" s="24" t="s">
        <v>225</v>
      </c>
      <c r="BM391" s="24" t="s">
        <v>423</v>
      </c>
    </row>
    <row r="392" spans="2:51" s="12" customFormat="1" ht="13.5">
      <c r="B392" s="239"/>
      <c r="C392" s="240"/>
      <c r="D392" s="230" t="s">
        <v>142</v>
      </c>
      <c r="E392" s="241" t="s">
        <v>20</v>
      </c>
      <c r="F392" s="242" t="s">
        <v>310</v>
      </c>
      <c r="G392" s="240"/>
      <c r="H392" s="243">
        <v>2</v>
      </c>
      <c r="I392" s="244"/>
      <c r="J392" s="240"/>
      <c r="K392" s="240"/>
      <c r="L392" s="245"/>
      <c r="M392" s="246"/>
      <c r="N392" s="247"/>
      <c r="O392" s="247"/>
      <c r="P392" s="247"/>
      <c r="Q392" s="247"/>
      <c r="R392" s="247"/>
      <c r="S392" s="247"/>
      <c r="T392" s="248"/>
      <c r="AT392" s="249" t="s">
        <v>142</v>
      </c>
      <c r="AU392" s="249" t="s">
        <v>81</v>
      </c>
      <c r="AV392" s="12" t="s">
        <v>81</v>
      </c>
      <c r="AW392" s="12" t="s">
        <v>34</v>
      </c>
      <c r="AX392" s="12" t="s">
        <v>71</v>
      </c>
      <c r="AY392" s="249" t="s">
        <v>132</v>
      </c>
    </row>
    <row r="393" spans="2:51" s="13" customFormat="1" ht="13.5">
      <c r="B393" s="250"/>
      <c r="C393" s="251"/>
      <c r="D393" s="230" t="s">
        <v>142</v>
      </c>
      <c r="E393" s="252" t="s">
        <v>20</v>
      </c>
      <c r="F393" s="253" t="s">
        <v>145</v>
      </c>
      <c r="G393" s="251"/>
      <c r="H393" s="254">
        <v>2</v>
      </c>
      <c r="I393" s="255"/>
      <c r="J393" s="251"/>
      <c r="K393" s="251"/>
      <c r="L393" s="256"/>
      <c r="M393" s="257"/>
      <c r="N393" s="258"/>
      <c r="O393" s="258"/>
      <c r="P393" s="258"/>
      <c r="Q393" s="258"/>
      <c r="R393" s="258"/>
      <c r="S393" s="258"/>
      <c r="T393" s="259"/>
      <c r="AT393" s="260" t="s">
        <v>142</v>
      </c>
      <c r="AU393" s="260" t="s">
        <v>81</v>
      </c>
      <c r="AV393" s="13" t="s">
        <v>140</v>
      </c>
      <c r="AW393" s="13" t="s">
        <v>34</v>
      </c>
      <c r="AX393" s="13" t="s">
        <v>79</v>
      </c>
      <c r="AY393" s="260" t="s">
        <v>132</v>
      </c>
    </row>
    <row r="394" spans="2:65" s="1" customFormat="1" ht="25.5" customHeight="1">
      <c r="B394" s="46"/>
      <c r="C394" s="217" t="s">
        <v>424</v>
      </c>
      <c r="D394" s="217" t="s">
        <v>135</v>
      </c>
      <c r="E394" s="218" t="s">
        <v>425</v>
      </c>
      <c r="F394" s="219" t="s">
        <v>426</v>
      </c>
      <c r="G394" s="220" t="s">
        <v>273</v>
      </c>
      <c r="H394" s="222"/>
      <c r="I394" s="222"/>
      <c r="J394" s="221">
        <f>ROUND(I394*H394,2)</f>
        <v>0</v>
      </c>
      <c r="K394" s="219" t="s">
        <v>139</v>
      </c>
      <c r="L394" s="72"/>
      <c r="M394" s="223" t="s">
        <v>20</v>
      </c>
      <c r="N394" s="224" t="s">
        <v>42</v>
      </c>
      <c r="O394" s="47"/>
      <c r="P394" s="225">
        <f>O394*H394</f>
        <v>0</v>
      </c>
      <c r="Q394" s="225">
        <v>0</v>
      </c>
      <c r="R394" s="225">
        <f>Q394*H394</f>
        <v>0</v>
      </c>
      <c r="S394" s="225">
        <v>0</v>
      </c>
      <c r="T394" s="226">
        <f>S394*H394</f>
        <v>0</v>
      </c>
      <c r="AR394" s="24" t="s">
        <v>225</v>
      </c>
      <c r="AT394" s="24" t="s">
        <v>135</v>
      </c>
      <c r="AU394" s="24" t="s">
        <v>81</v>
      </c>
      <c r="AY394" s="24" t="s">
        <v>132</v>
      </c>
      <c r="BE394" s="227">
        <f>IF(N394="základní",J394,0)</f>
        <v>0</v>
      </c>
      <c r="BF394" s="227">
        <f>IF(N394="snížená",J394,0)</f>
        <v>0</v>
      </c>
      <c r="BG394" s="227">
        <f>IF(N394="zákl. přenesená",J394,0)</f>
        <v>0</v>
      </c>
      <c r="BH394" s="227">
        <f>IF(N394="sníž. přenesená",J394,0)</f>
        <v>0</v>
      </c>
      <c r="BI394" s="227">
        <f>IF(N394="nulová",J394,0)</f>
        <v>0</v>
      </c>
      <c r="BJ394" s="24" t="s">
        <v>79</v>
      </c>
      <c r="BK394" s="227">
        <f>ROUND(I394*H394,2)</f>
        <v>0</v>
      </c>
      <c r="BL394" s="24" t="s">
        <v>225</v>
      </c>
      <c r="BM394" s="24" t="s">
        <v>427</v>
      </c>
    </row>
    <row r="395" spans="2:63" s="10" customFormat="1" ht="29.85" customHeight="1">
      <c r="B395" s="201"/>
      <c r="C395" s="202"/>
      <c r="D395" s="203" t="s">
        <v>70</v>
      </c>
      <c r="E395" s="215" t="s">
        <v>428</v>
      </c>
      <c r="F395" s="215" t="s">
        <v>429</v>
      </c>
      <c r="G395" s="202"/>
      <c r="H395" s="202"/>
      <c r="I395" s="205"/>
      <c r="J395" s="216">
        <f>BK395</f>
        <v>0</v>
      </c>
      <c r="K395" s="202"/>
      <c r="L395" s="207"/>
      <c r="M395" s="208"/>
      <c r="N395" s="209"/>
      <c r="O395" s="209"/>
      <c r="P395" s="210">
        <f>SUM(P396:P408)</f>
        <v>0</v>
      </c>
      <c r="Q395" s="209"/>
      <c r="R395" s="210">
        <f>SUM(R396:R408)</f>
        <v>0.0204</v>
      </c>
      <c r="S395" s="209"/>
      <c r="T395" s="211">
        <f>SUM(T396:T408)</f>
        <v>0</v>
      </c>
      <c r="AR395" s="212" t="s">
        <v>81</v>
      </c>
      <c r="AT395" s="213" t="s">
        <v>70</v>
      </c>
      <c r="AU395" s="213" t="s">
        <v>79</v>
      </c>
      <c r="AY395" s="212" t="s">
        <v>132</v>
      </c>
      <c r="BK395" s="214">
        <f>SUM(BK396:BK408)</f>
        <v>0</v>
      </c>
    </row>
    <row r="396" spans="2:65" s="1" customFormat="1" ht="25.5" customHeight="1">
      <c r="B396" s="46"/>
      <c r="C396" s="217" t="s">
        <v>430</v>
      </c>
      <c r="D396" s="217" t="s">
        <v>135</v>
      </c>
      <c r="E396" s="218" t="s">
        <v>431</v>
      </c>
      <c r="F396" s="219" t="s">
        <v>432</v>
      </c>
      <c r="G396" s="220" t="s">
        <v>361</v>
      </c>
      <c r="H396" s="221">
        <v>2</v>
      </c>
      <c r="I396" s="222"/>
      <c r="J396" s="221">
        <f>ROUND(I396*H396,2)</f>
        <v>0</v>
      </c>
      <c r="K396" s="219" t="s">
        <v>139</v>
      </c>
      <c r="L396" s="72"/>
      <c r="M396" s="223" t="s">
        <v>20</v>
      </c>
      <c r="N396" s="224" t="s">
        <v>42</v>
      </c>
      <c r="O396" s="47"/>
      <c r="P396" s="225">
        <f>O396*H396</f>
        <v>0</v>
      </c>
      <c r="Q396" s="225">
        <v>0</v>
      </c>
      <c r="R396" s="225">
        <f>Q396*H396</f>
        <v>0</v>
      </c>
      <c r="S396" s="225">
        <v>0</v>
      </c>
      <c r="T396" s="226">
        <f>S396*H396</f>
        <v>0</v>
      </c>
      <c r="AR396" s="24" t="s">
        <v>225</v>
      </c>
      <c r="AT396" s="24" t="s">
        <v>135</v>
      </c>
      <c r="AU396" s="24" t="s">
        <v>81</v>
      </c>
      <c r="AY396" s="24" t="s">
        <v>132</v>
      </c>
      <c r="BE396" s="227">
        <f>IF(N396="základní",J396,0)</f>
        <v>0</v>
      </c>
      <c r="BF396" s="227">
        <f>IF(N396="snížená",J396,0)</f>
        <v>0</v>
      </c>
      <c r="BG396" s="227">
        <f>IF(N396="zákl. přenesená",J396,0)</f>
        <v>0</v>
      </c>
      <c r="BH396" s="227">
        <f>IF(N396="sníž. přenesená",J396,0)</f>
        <v>0</v>
      </c>
      <c r="BI396" s="227">
        <f>IF(N396="nulová",J396,0)</f>
        <v>0</v>
      </c>
      <c r="BJ396" s="24" t="s">
        <v>79</v>
      </c>
      <c r="BK396" s="227">
        <f>ROUND(I396*H396,2)</f>
        <v>0</v>
      </c>
      <c r="BL396" s="24" t="s">
        <v>225</v>
      </c>
      <c r="BM396" s="24" t="s">
        <v>433</v>
      </c>
    </row>
    <row r="397" spans="2:51" s="12" customFormat="1" ht="13.5">
      <c r="B397" s="239"/>
      <c r="C397" s="240"/>
      <c r="D397" s="230" t="s">
        <v>142</v>
      </c>
      <c r="E397" s="241" t="s">
        <v>20</v>
      </c>
      <c r="F397" s="242" t="s">
        <v>310</v>
      </c>
      <c r="G397" s="240"/>
      <c r="H397" s="243">
        <v>2</v>
      </c>
      <c r="I397" s="244"/>
      <c r="J397" s="240"/>
      <c r="K397" s="240"/>
      <c r="L397" s="245"/>
      <c r="M397" s="246"/>
      <c r="N397" s="247"/>
      <c r="O397" s="247"/>
      <c r="P397" s="247"/>
      <c r="Q397" s="247"/>
      <c r="R397" s="247"/>
      <c r="S397" s="247"/>
      <c r="T397" s="248"/>
      <c r="AT397" s="249" t="s">
        <v>142</v>
      </c>
      <c r="AU397" s="249" t="s">
        <v>81</v>
      </c>
      <c r="AV397" s="12" t="s">
        <v>81</v>
      </c>
      <c r="AW397" s="12" t="s">
        <v>34</v>
      </c>
      <c r="AX397" s="12" t="s">
        <v>71</v>
      </c>
      <c r="AY397" s="249" t="s">
        <v>132</v>
      </c>
    </row>
    <row r="398" spans="2:51" s="13" customFormat="1" ht="13.5">
      <c r="B398" s="250"/>
      <c r="C398" s="251"/>
      <c r="D398" s="230" t="s">
        <v>142</v>
      </c>
      <c r="E398" s="252" t="s">
        <v>20</v>
      </c>
      <c r="F398" s="253" t="s">
        <v>145</v>
      </c>
      <c r="G398" s="251"/>
      <c r="H398" s="254">
        <v>2</v>
      </c>
      <c r="I398" s="255"/>
      <c r="J398" s="251"/>
      <c r="K398" s="251"/>
      <c r="L398" s="256"/>
      <c r="M398" s="257"/>
      <c r="N398" s="258"/>
      <c r="O398" s="258"/>
      <c r="P398" s="258"/>
      <c r="Q398" s="258"/>
      <c r="R398" s="258"/>
      <c r="S398" s="258"/>
      <c r="T398" s="259"/>
      <c r="AT398" s="260" t="s">
        <v>142</v>
      </c>
      <c r="AU398" s="260" t="s">
        <v>81</v>
      </c>
      <c r="AV398" s="13" t="s">
        <v>140</v>
      </c>
      <c r="AW398" s="13" t="s">
        <v>34</v>
      </c>
      <c r="AX398" s="13" t="s">
        <v>79</v>
      </c>
      <c r="AY398" s="260" t="s">
        <v>132</v>
      </c>
    </row>
    <row r="399" spans="2:65" s="1" customFormat="1" ht="25.5" customHeight="1">
      <c r="B399" s="46"/>
      <c r="C399" s="261" t="s">
        <v>434</v>
      </c>
      <c r="D399" s="261" t="s">
        <v>284</v>
      </c>
      <c r="E399" s="262" t="s">
        <v>435</v>
      </c>
      <c r="F399" s="263" t="s">
        <v>436</v>
      </c>
      <c r="G399" s="264" t="s">
        <v>314</v>
      </c>
      <c r="H399" s="265">
        <v>2</v>
      </c>
      <c r="I399" s="266"/>
      <c r="J399" s="265">
        <f>ROUND(I399*H399,2)</f>
        <v>0</v>
      </c>
      <c r="K399" s="263" t="s">
        <v>139</v>
      </c>
      <c r="L399" s="267"/>
      <c r="M399" s="268" t="s">
        <v>20</v>
      </c>
      <c r="N399" s="269" t="s">
        <v>42</v>
      </c>
      <c r="O399" s="47"/>
      <c r="P399" s="225">
        <f>O399*H399</f>
        <v>0</v>
      </c>
      <c r="Q399" s="225">
        <v>0.0087</v>
      </c>
      <c r="R399" s="225">
        <f>Q399*H399</f>
        <v>0.0174</v>
      </c>
      <c r="S399" s="225">
        <v>0</v>
      </c>
      <c r="T399" s="226">
        <f>S399*H399</f>
        <v>0</v>
      </c>
      <c r="AR399" s="24" t="s">
        <v>287</v>
      </c>
      <c r="AT399" s="24" t="s">
        <v>284</v>
      </c>
      <c r="AU399" s="24" t="s">
        <v>81</v>
      </c>
      <c r="AY399" s="24" t="s">
        <v>132</v>
      </c>
      <c r="BE399" s="227">
        <f>IF(N399="základní",J399,0)</f>
        <v>0</v>
      </c>
      <c r="BF399" s="227">
        <f>IF(N399="snížená",J399,0)</f>
        <v>0</v>
      </c>
      <c r="BG399" s="227">
        <f>IF(N399="zákl. přenesená",J399,0)</f>
        <v>0</v>
      </c>
      <c r="BH399" s="227">
        <f>IF(N399="sníž. přenesená",J399,0)</f>
        <v>0</v>
      </c>
      <c r="BI399" s="227">
        <f>IF(N399="nulová",J399,0)</f>
        <v>0</v>
      </c>
      <c r="BJ399" s="24" t="s">
        <v>79</v>
      </c>
      <c r="BK399" s="227">
        <f>ROUND(I399*H399,2)</f>
        <v>0</v>
      </c>
      <c r="BL399" s="24" t="s">
        <v>225</v>
      </c>
      <c r="BM399" s="24" t="s">
        <v>437</v>
      </c>
    </row>
    <row r="400" spans="2:51" s="12" customFormat="1" ht="13.5">
      <c r="B400" s="239"/>
      <c r="C400" s="240"/>
      <c r="D400" s="230" t="s">
        <v>142</v>
      </c>
      <c r="E400" s="241" t="s">
        <v>20</v>
      </c>
      <c r="F400" s="242" t="s">
        <v>310</v>
      </c>
      <c r="G400" s="240"/>
      <c r="H400" s="243">
        <v>2</v>
      </c>
      <c r="I400" s="244"/>
      <c r="J400" s="240"/>
      <c r="K400" s="240"/>
      <c r="L400" s="245"/>
      <c r="M400" s="246"/>
      <c r="N400" s="247"/>
      <c r="O400" s="247"/>
      <c r="P400" s="247"/>
      <c r="Q400" s="247"/>
      <c r="R400" s="247"/>
      <c r="S400" s="247"/>
      <c r="T400" s="248"/>
      <c r="AT400" s="249" t="s">
        <v>142</v>
      </c>
      <c r="AU400" s="249" t="s">
        <v>81</v>
      </c>
      <c r="AV400" s="12" t="s">
        <v>81</v>
      </c>
      <c r="AW400" s="12" t="s">
        <v>34</v>
      </c>
      <c r="AX400" s="12" t="s">
        <v>71</v>
      </c>
      <c r="AY400" s="249" t="s">
        <v>132</v>
      </c>
    </row>
    <row r="401" spans="2:51" s="13" customFormat="1" ht="13.5">
      <c r="B401" s="250"/>
      <c r="C401" s="251"/>
      <c r="D401" s="230" t="s">
        <v>142</v>
      </c>
      <c r="E401" s="252" t="s">
        <v>20</v>
      </c>
      <c r="F401" s="253" t="s">
        <v>145</v>
      </c>
      <c r="G401" s="251"/>
      <c r="H401" s="254">
        <v>2</v>
      </c>
      <c r="I401" s="255"/>
      <c r="J401" s="251"/>
      <c r="K401" s="251"/>
      <c r="L401" s="256"/>
      <c r="M401" s="257"/>
      <c r="N401" s="258"/>
      <c r="O401" s="258"/>
      <c r="P401" s="258"/>
      <c r="Q401" s="258"/>
      <c r="R401" s="258"/>
      <c r="S401" s="258"/>
      <c r="T401" s="259"/>
      <c r="AT401" s="260" t="s">
        <v>142</v>
      </c>
      <c r="AU401" s="260" t="s">
        <v>81</v>
      </c>
      <c r="AV401" s="13" t="s">
        <v>140</v>
      </c>
      <c r="AW401" s="13" t="s">
        <v>34</v>
      </c>
      <c r="AX401" s="13" t="s">
        <v>79</v>
      </c>
      <c r="AY401" s="260" t="s">
        <v>132</v>
      </c>
    </row>
    <row r="402" spans="2:65" s="1" customFormat="1" ht="16.5" customHeight="1">
      <c r="B402" s="46"/>
      <c r="C402" s="261" t="s">
        <v>438</v>
      </c>
      <c r="D402" s="261" t="s">
        <v>284</v>
      </c>
      <c r="E402" s="262" t="s">
        <v>439</v>
      </c>
      <c r="F402" s="263" t="s">
        <v>440</v>
      </c>
      <c r="G402" s="264" t="s">
        <v>378</v>
      </c>
      <c r="H402" s="265">
        <v>2</v>
      </c>
      <c r="I402" s="266"/>
      <c r="J402" s="265">
        <f>ROUND(I402*H402,2)</f>
        <v>0</v>
      </c>
      <c r="K402" s="263" t="s">
        <v>139</v>
      </c>
      <c r="L402" s="267"/>
      <c r="M402" s="268" t="s">
        <v>20</v>
      </c>
      <c r="N402" s="269" t="s">
        <v>42</v>
      </c>
      <c r="O402" s="47"/>
      <c r="P402" s="225">
        <f>O402*H402</f>
        <v>0</v>
      </c>
      <c r="Q402" s="225">
        <v>0.0005</v>
      </c>
      <c r="R402" s="225">
        <f>Q402*H402</f>
        <v>0.001</v>
      </c>
      <c r="S402" s="225">
        <v>0</v>
      </c>
      <c r="T402" s="226">
        <f>S402*H402</f>
        <v>0</v>
      </c>
      <c r="AR402" s="24" t="s">
        <v>287</v>
      </c>
      <c r="AT402" s="24" t="s">
        <v>284</v>
      </c>
      <c r="AU402" s="24" t="s">
        <v>81</v>
      </c>
      <c r="AY402" s="24" t="s">
        <v>132</v>
      </c>
      <c r="BE402" s="227">
        <f>IF(N402="základní",J402,0)</f>
        <v>0</v>
      </c>
      <c r="BF402" s="227">
        <f>IF(N402="snížená",J402,0)</f>
        <v>0</v>
      </c>
      <c r="BG402" s="227">
        <f>IF(N402="zákl. přenesená",J402,0)</f>
        <v>0</v>
      </c>
      <c r="BH402" s="227">
        <f>IF(N402="sníž. přenesená",J402,0)</f>
        <v>0</v>
      </c>
      <c r="BI402" s="227">
        <f>IF(N402="nulová",J402,0)</f>
        <v>0</v>
      </c>
      <c r="BJ402" s="24" t="s">
        <v>79</v>
      </c>
      <c r="BK402" s="227">
        <f>ROUND(I402*H402,2)</f>
        <v>0</v>
      </c>
      <c r="BL402" s="24" t="s">
        <v>225</v>
      </c>
      <c r="BM402" s="24" t="s">
        <v>441</v>
      </c>
    </row>
    <row r="403" spans="2:51" s="12" customFormat="1" ht="13.5">
      <c r="B403" s="239"/>
      <c r="C403" s="240"/>
      <c r="D403" s="230" t="s">
        <v>142</v>
      </c>
      <c r="E403" s="241" t="s">
        <v>20</v>
      </c>
      <c r="F403" s="242" t="s">
        <v>310</v>
      </c>
      <c r="G403" s="240"/>
      <c r="H403" s="243">
        <v>2</v>
      </c>
      <c r="I403" s="244"/>
      <c r="J403" s="240"/>
      <c r="K403" s="240"/>
      <c r="L403" s="245"/>
      <c r="M403" s="246"/>
      <c r="N403" s="247"/>
      <c r="O403" s="247"/>
      <c r="P403" s="247"/>
      <c r="Q403" s="247"/>
      <c r="R403" s="247"/>
      <c r="S403" s="247"/>
      <c r="T403" s="248"/>
      <c r="AT403" s="249" t="s">
        <v>142</v>
      </c>
      <c r="AU403" s="249" t="s">
        <v>81</v>
      </c>
      <c r="AV403" s="12" t="s">
        <v>81</v>
      </c>
      <c r="AW403" s="12" t="s">
        <v>34</v>
      </c>
      <c r="AX403" s="12" t="s">
        <v>71</v>
      </c>
      <c r="AY403" s="249" t="s">
        <v>132</v>
      </c>
    </row>
    <row r="404" spans="2:51" s="13" customFormat="1" ht="13.5">
      <c r="B404" s="250"/>
      <c r="C404" s="251"/>
      <c r="D404" s="230" t="s">
        <v>142</v>
      </c>
      <c r="E404" s="252" t="s">
        <v>20</v>
      </c>
      <c r="F404" s="253" t="s">
        <v>145</v>
      </c>
      <c r="G404" s="251"/>
      <c r="H404" s="254">
        <v>2</v>
      </c>
      <c r="I404" s="255"/>
      <c r="J404" s="251"/>
      <c r="K404" s="251"/>
      <c r="L404" s="256"/>
      <c r="M404" s="257"/>
      <c r="N404" s="258"/>
      <c r="O404" s="258"/>
      <c r="P404" s="258"/>
      <c r="Q404" s="258"/>
      <c r="R404" s="258"/>
      <c r="S404" s="258"/>
      <c r="T404" s="259"/>
      <c r="AT404" s="260" t="s">
        <v>142</v>
      </c>
      <c r="AU404" s="260" t="s">
        <v>81</v>
      </c>
      <c r="AV404" s="13" t="s">
        <v>140</v>
      </c>
      <c r="AW404" s="13" t="s">
        <v>34</v>
      </c>
      <c r="AX404" s="13" t="s">
        <v>79</v>
      </c>
      <c r="AY404" s="260" t="s">
        <v>132</v>
      </c>
    </row>
    <row r="405" spans="2:65" s="1" customFormat="1" ht="16.5" customHeight="1">
      <c r="B405" s="46"/>
      <c r="C405" s="261" t="s">
        <v>442</v>
      </c>
      <c r="D405" s="261" t="s">
        <v>284</v>
      </c>
      <c r="E405" s="262" t="s">
        <v>443</v>
      </c>
      <c r="F405" s="263" t="s">
        <v>444</v>
      </c>
      <c r="G405" s="264" t="s">
        <v>314</v>
      </c>
      <c r="H405" s="265">
        <v>2</v>
      </c>
      <c r="I405" s="266"/>
      <c r="J405" s="265">
        <f>ROUND(I405*H405,2)</f>
        <v>0</v>
      </c>
      <c r="K405" s="263" t="s">
        <v>139</v>
      </c>
      <c r="L405" s="267"/>
      <c r="M405" s="268" t="s">
        <v>20</v>
      </c>
      <c r="N405" s="269" t="s">
        <v>42</v>
      </c>
      <c r="O405" s="47"/>
      <c r="P405" s="225">
        <f>O405*H405</f>
        <v>0</v>
      </c>
      <c r="Q405" s="225">
        <v>0.001</v>
      </c>
      <c r="R405" s="225">
        <f>Q405*H405</f>
        <v>0.002</v>
      </c>
      <c r="S405" s="225">
        <v>0</v>
      </c>
      <c r="T405" s="226">
        <f>S405*H405</f>
        <v>0</v>
      </c>
      <c r="AR405" s="24" t="s">
        <v>287</v>
      </c>
      <c r="AT405" s="24" t="s">
        <v>284</v>
      </c>
      <c r="AU405" s="24" t="s">
        <v>81</v>
      </c>
      <c r="AY405" s="24" t="s">
        <v>132</v>
      </c>
      <c r="BE405" s="227">
        <f>IF(N405="základní",J405,0)</f>
        <v>0</v>
      </c>
      <c r="BF405" s="227">
        <f>IF(N405="snížená",J405,0)</f>
        <v>0</v>
      </c>
      <c r="BG405" s="227">
        <f>IF(N405="zákl. přenesená",J405,0)</f>
        <v>0</v>
      </c>
      <c r="BH405" s="227">
        <f>IF(N405="sníž. přenesená",J405,0)</f>
        <v>0</v>
      </c>
      <c r="BI405" s="227">
        <f>IF(N405="nulová",J405,0)</f>
        <v>0</v>
      </c>
      <c r="BJ405" s="24" t="s">
        <v>79</v>
      </c>
      <c r="BK405" s="227">
        <f>ROUND(I405*H405,2)</f>
        <v>0</v>
      </c>
      <c r="BL405" s="24" t="s">
        <v>225</v>
      </c>
      <c r="BM405" s="24" t="s">
        <v>445</v>
      </c>
    </row>
    <row r="406" spans="2:51" s="12" customFormat="1" ht="13.5">
      <c r="B406" s="239"/>
      <c r="C406" s="240"/>
      <c r="D406" s="230" t="s">
        <v>142</v>
      </c>
      <c r="E406" s="241" t="s">
        <v>20</v>
      </c>
      <c r="F406" s="242" t="s">
        <v>310</v>
      </c>
      <c r="G406" s="240"/>
      <c r="H406" s="243">
        <v>2</v>
      </c>
      <c r="I406" s="244"/>
      <c r="J406" s="240"/>
      <c r="K406" s="240"/>
      <c r="L406" s="245"/>
      <c r="M406" s="246"/>
      <c r="N406" s="247"/>
      <c r="O406" s="247"/>
      <c r="P406" s="247"/>
      <c r="Q406" s="247"/>
      <c r="R406" s="247"/>
      <c r="S406" s="247"/>
      <c r="T406" s="248"/>
      <c r="AT406" s="249" t="s">
        <v>142</v>
      </c>
      <c r="AU406" s="249" t="s">
        <v>81</v>
      </c>
      <c r="AV406" s="12" t="s">
        <v>81</v>
      </c>
      <c r="AW406" s="12" t="s">
        <v>34</v>
      </c>
      <c r="AX406" s="12" t="s">
        <v>71</v>
      </c>
      <c r="AY406" s="249" t="s">
        <v>132</v>
      </c>
    </row>
    <row r="407" spans="2:51" s="13" customFormat="1" ht="13.5">
      <c r="B407" s="250"/>
      <c r="C407" s="251"/>
      <c r="D407" s="230" t="s">
        <v>142</v>
      </c>
      <c r="E407" s="252" t="s">
        <v>20</v>
      </c>
      <c r="F407" s="253" t="s">
        <v>145</v>
      </c>
      <c r="G407" s="251"/>
      <c r="H407" s="254">
        <v>2</v>
      </c>
      <c r="I407" s="255"/>
      <c r="J407" s="251"/>
      <c r="K407" s="251"/>
      <c r="L407" s="256"/>
      <c r="M407" s="257"/>
      <c r="N407" s="258"/>
      <c r="O407" s="258"/>
      <c r="P407" s="258"/>
      <c r="Q407" s="258"/>
      <c r="R407" s="258"/>
      <c r="S407" s="258"/>
      <c r="T407" s="259"/>
      <c r="AT407" s="260" t="s">
        <v>142</v>
      </c>
      <c r="AU407" s="260" t="s">
        <v>81</v>
      </c>
      <c r="AV407" s="13" t="s">
        <v>140</v>
      </c>
      <c r="AW407" s="13" t="s">
        <v>34</v>
      </c>
      <c r="AX407" s="13" t="s">
        <v>79</v>
      </c>
      <c r="AY407" s="260" t="s">
        <v>132</v>
      </c>
    </row>
    <row r="408" spans="2:65" s="1" customFormat="1" ht="25.5" customHeight="1">
      <c r="B408" s="46"/>
      <c r="C408" s="217" t="s">
        <v>446</v>
      </c>
      <c r="D408" s="217" t="s">
        <v>135</v>
      </c>
      <c r="E408" s="218" t="s">
        <v>447</v>
      </c>
      <c r="F408" s="219" t="s">
        <v>448</v>
      </c>
      <c r="G408" s="220" t="s">
        <v>273</v>
      </c>
      <c r="H408" s="222"/>
      <c r="I408" s="222"/>
      <c r="J408" s="221">
        <f>ROUND(I408*H408,2)</f>
        <v>0</v>
      </c>
      <c r="K408" s="219" t="s">
        <v>139</v>
      </c>
      <c r="L408" s="72"/>
      <c r="M408" s="223" t="s">
        <v>20</v>
      </c>
      <c r="N408" s="224" t="s">
        <v>42</v>
      </c>
      <c r="O408" s="47"/>
      <c r="P408" s="225">
        <f>O408*H408</f>
        <v>0</v>
      </c>
      <c r="Q408" s="225">
        <v>0</v>
      </c>
      <c r="R408" s="225">
        <f>Q408*H408</f>
        <v>0</v>
      </c>
      <c r="S408" s="225">
        <v>0</v>
      </c>
      <c r="T408" s="226">
        <f>S408*H408</f>
        <v>0</v>
      </c>
      <c r="AR408" s="24" t="s">
        <v>225</v>
      </c>
      <c r="AT408" s="24" t="s">
        <v>135</v>
      </c>
      <c r="AU408" s="24" t="s">
        <v>81</v>
      </c>
      <c r="AY408" s="24" t="s">
        <v>132</v>
      </c>
      <c r="BE408" s="227">
        <f>IF(N408="základní",J408,0)</f>
        <v>0</v>
      </c>
      <c r="BF408" s="227">
        <f>IF(N408="snížená",J408,0)</f>
        <v>0</v>
      </c>
      <c r="BG408" s="227">
        <f>IF(N408="zákl. přenesená",J408,0)</f>
        <v>0</v>
      </c>
      <c r="BH408" s="227">
        <f>IF(N408="sníž. přenesená",J408,0)</f>
        <v>0</v>
      </c>
      <c r="BI408" s="227">
        <f>IF(N408="nulová",J408,0)</f>
        <v>0</v>
      </c>
      <c r="BJ408" s="24" t="s">
        <v>79</v>
      </c>
      <c r="BK408" s="227">
        <f>ROUND(I408*H408,2)</f>
        <v>0</v>
      </c>
      <c r="BL408" s="24" t="s">
        <v>225</v>
      </c>
      <c r="BM408" s="24" t="s">
        <v>449</v>
      </c>
    </row>
    <row r="409" spans="2:63" s="10" customFormat="1" ht="29.85" customHeight="1">
      <c r="B409" s="201"/>
      <c r="C409" s="202"/>
      <c r="D409" s="203" t="s">
        <v>70</v>
      </c>
      <c r="E409" s="215" t="s">
        <v>450</v>
      </c>
      <c r="F409" s="215" t="s">
        <v>451</v>
      </c>
      <c r="G409" s="202"/>
      <c r="H409" s="202"/>
      <c r="I409" s="205"/>
      <c r="J409" s="216">
        <f>BK409</f>
        <v>0</v>
      </c>
      <c r="K409" s="202"/>
      <c r="L409" s="207"/>
      <c r="M409" s="208"/>
      <c r="N409" s="209"/>
      <c r="O409" s="209"/>
      <c r="P409" s="210">
        <f>SUM(P410:P432)</f>
        <v>0</v>
      </c>
      <c r="Q409" s="209"/>
      <c r="R409" s="210">
        <f>SUM(R410:R432)</f>
        <v>0.0001</v>
      </c>
      <c r="S409" s="209"/>
      <c r="T409" s="211">
        <f>SUM(T410:T432)</f>
        <v>0.002096</v>
      </c>
      <c r="AR409" s="212" t="s">
        <v>81</v>
      </c>
      <c r="AT409" s="213" t="s">
        <v>70</v>
      </c>
      <c r="AU409" s="213" t="s">
        <v>79</v>
      </c>
      <c r="AY409" s="212" t="s">
        <v>132</v>
      </c>
      <c r="BK409" s="214">
        <f>SUM(BK410:BK432)</f>
        <v>0</v>
      </c>
    </row>
    <row r="410" spans="2:65" s="1" customFormat="1" ht="25.5" customHeight="1">
      <c r="B410" s="46"/>
      <c r="C410" s="217" t="s">
        <v>452</v>
      </c>
      <c r="D410" s="217" t="s">
        <v>135</v>
      </c>
      <c r="E410" s="218" t="s">
        <v>453</v>
      </c>
      <c r="F410" s="219" t="s">
        <v>454</v>
      </c>
      <c r="G410" s="220" t="s">
        <v>314</v>
      </c>
      <c r="H410" s="221">
        <v>2</v>
      </c>
      <c r="I410" s="222"/>
      <c r="J410" s="221">
        <f>ROUND(I410*H410,2)</f>
        <v>0</v>
      </c>
      <c r="K410" s="219" t="s">
        <v>139</v>
      </c>
      <c r="L410" s="72"/>
      <c r="M410" s="223" t="s">
        <v>20</v>
      </c>
      <c r="N410" s="224" t="s">
        <v>42</v>
      </c>
      <c r="O410" s="47"/>
      <c r="P410" s="225">
        <f>O410*H410</f>
        <v>0</v>
      </c>
      <c r="Q410" s="225">
        <v>0</v>
      </c>
      <c r="R410" s="225">
        <f>Q410*H410</f>
        <v>0</v>
      </c>
      <c r="S410" s="225">
        <v>0</v>
      </c>
      <c r="T410" s="226">
        <f>S410*H410</f>
        <v>0</v>
      </c>
      <c r="AR410" s="24" t="s">
        <v>225</v>
      </c>
      <c r="AT410" s="24" t="s">
        <v>135</v>
      </c>
      <c r="AU410" s="24" t="s">
        <v>81</v>
      </c>
      <c r="AY410" s="24" t="s">
        <v>132</v>
      </c>
      <c r="BE410" s="227">
        <f>IF(N410="základní",J410,0)</f>
        <v>0</v>
      </c>
      <c r="BF410" s="227">
        <f>IF(N410="snížená",J410,0)</f>
        <v>0</v>
      </c>
      <c r="BG410" s="227">
        <f>IF(N410="zákl. přenesená",J410,0)</f>
        <v>0</v>
      </c>
      <c r="BH410" s="227">
        <f>IF(N410="sníž. přenesená",J410,0)</f>
        <v>0</v>
      </c>
      <c r="BI410" s="227">
        <f>IF(N410="nulová",J410,0)</f>
        <v>0</v>
      </c>
      <c r="BJ410" s="24" t="s">
        <v>79</v>
      </c>
      <c r="BK410" s="227">
        <f>ROUND(I410*H410,2)</f>
        <v>0</v>
      </c>
      <c r="BL410" s="24" t="s">
        <v>225</v>
      </c>
      <c r="BM410" s="24" t="s">
        <v>455</v>
      </c>
    </row>
    <row r="411" spans="2:51" s="12" customFormat="1" ht="13.5">
      <c r="B411" s="239"/>
      <c r="C411" s="240"/>
      <c r="D411" s="230" t="s">
        <v>142</v>
      </c>
      <c r="E411" s="241" t="s">
        <v>20</v>
      </c>
      <c r="F411" s="242" t="s">
        <v>81</v>
      </c>
      <c r="G411" s="240"/>
      <c r="H411" s="243">
        <v>2</v>
      </c>
      <c r="I411" s="244"/>
      <c r="J411" s="240"/>
      <c r="K411" s="240"/>
      <c r="L411" s="245"/>
      <c r="M411" s="246"/>
      <c r="N411" s="247"/>
      <c r="O411" s="247"/>
      <c r="P411" s="247"/>
      <c r="Q411" s="247"/>
      <c r="R411" s="247"/>
      <c r="S411" s="247"/>
      <c r="T411" s="248"/>
      <c r="AT411" s="249" t="s">
        <v>142</v>
      </c>
      <c r="AU411" s="249" t="s">
        <v>81</v>
      </c>
      <c r="AV411" s="12" t="s">
        <v>81</v>
      </c>
      <c r="AW411" s="12" t="s">
        <v>34</v>
      </c>
      <c r="AX411" s="12" t="s">
        <v>71</v>
      </c>
      <c r="AY411" s="249" t="s">
        <v>132</v>
      </c>
    </row>
    <row r="412" spans="2:51" s="13" customFormat="1" ht="13.5">
      <c r="B412" s="250"/>
      <c r="C412" s="251"/>
      <c r="D412" s="230" t="s">
        <v>142</v>
      </c>
      <c r="E412" s="252" t="s">
        <v>20</v>
      </c>
      <c r="F412" s="253" t="s">
        <v>145</v>
      </c>
      <c r="G412" s="251"/>
      <c r="H412" s="254">
        <v>2</v>
      </c>
      <c r="I412" s="255"/>
      <c r="J412" s="251"/>
      <c r="K412" s="251"/>
      <c r="L412" s="256"/>
      <c r="M412" s="257"/>
      <c r="N412" s="258"/>
      <c r="O412" s="258"/>
      <c r="P412" s="258"/>
      <c r="Q412" s="258"/>
      <c r="R412" s="258"/>
      <c r="S412" s="258"/>
      <c r="T412" s="259"/>
      <c r="AT412" s="260" t="s">
        <v>142</v>
      </c>
      <c r="AU412" s="260" t="s">
        <v>81</v>
      </c>
      <c r="AV412" s="13" t="s">
        <v>140</v>
      </c>
      <c r="AW412" s="13" t="s">
        <v>34</v>
      </c>
      <c r="AX412" s="13" t="s">
        <v>79</v>
      </c>
      <c r="AY412" s="260" t="s">
        <v>132</v>
      </c>
    </row>
    <row r="413" spans="2:65" s="1" customFormat="1" ht="16.5" customHeight="1">
      <c r="B413" s="46"/>
      <c r="C413" s="261" t="s">
        <v>456</v>
      </c>
      <c r="D413" s="261" t="s">
        <v>284</v>
      </c>
      <c r="E413" s="262" t="s">
        <v>457</v>
      </c>
      <c r="F413" s="263" t="s">
        <v>458</v>
      </c>
      <c r="G413" s="264" t="s">
        <v>314</v>
      </c>
      <c r="H413" s="265">
        <v>2</v>
      </c>
      <c r="I413" s="266"/>
      <c r="J413" s="265">
        <f>ROUND(I413*H413,2)</f>
        <v>0</v>
      </c>
      <c r="K413" s="263" t="s">
        <v>139</v>
      </c>
      <c r="L413" s="267"/>
      <c r="M413" s="268" t="s">
        <v>20</v>
      </c>
      <c r="N413" s="269" t="s">
        <v>42</v>
      </c>
      <c r="O413" s="47"/>
      <c r="P413" s="225">
        <f>O413*H413</f>
        <v>0</v>
      </c>
      <c r="Q413" s="225">
        <v>5E-05</v>
      </c>
      <c r="R413" s="225">
        <f>Q413*H413</f>
        <v>0.0001</v>
      </c>
      <c r="S413" s="225">
        <v>0</v>
      </c>
      <c r="T413" s="226">
        <f>S413*H413</f>
        <v>0</v>
      </c>
      <c r="AR413" s="24" t="s">
        <v>287</v>
      </c>
      <c r="AT413" s="24" t="s">
        <v>284</v>
      </c>
      <c r="AU413" s="24" t="s">
        <v>81</v>
      </c>
      <c r="AY413" s="24" t="s">
        <v>132</v>
      </c>
      <c r="BE413" s="227">
        <f>IF(N413="základní",J413,0)</f>
        <v>0</v>
      </c>
      <c r="BF413" s="227">
        <f>IF(N413="snížená",J413,0)</f>
        <v>0</v>
      </c>
      <c r="BG413" s="227">
        <f>IF(N413="zákl. přenesená",J413,0)</f>
        <v>0</v>
      </c>
      <c r="BH413" s="227">
        <f>IF(N413="sníž. přenesená",J413,0)</f>
        <v>0</v>
      </c>
      <c r="BI413" s="227">
        <f>IF(N413="nulová",J413,0)</f>
        <v>0</v>
      </c>
      <c r="BJ413" s="24" t="s">
        <v>79</v>
      </c>
      <c r="BK413" s="227">
        <f>ROUND(I413*H413,2)</f>
        <v>0</v>
      </c>
      <c r="BL413" s="24" t="s">
        <v>225</v>
      </c>
      <c r="BM413" s="24" t="s">
        <v>459</v>
      </c>
    </row>
    <row r="414" spans="2:51" s="12" customFormat="1" ht="13.5">
      <c r="B414" s="239"/>
      <c r="C414" s="240"/>
      <c r="D414" s="230" t="s">
        <v>142</v>
      </c>
      <c r="E414" s="241" t="s">
        <v>20</v>
      </c>
      <c r="F414" s="242" t="s">
        <v>310</v>
      </c>
      <c r="G414" s="240"/>
      <c r="H414" s="243">
        <v>2</v>
      </c>
      <c r="I414" s="244"/>
      <c r="J414" s="240"/>
      <c r="K414" s="240"/>
      <c r="L414" s="245"/>
      <c r="M414" s="246"/>
      <c r="N414" s="247"/>
      <c r="O414" s="247"/>
      <c r="P414" s="247"/>
      <c r="Q414" s="247"/>
      <c r="R414" s="247"/>
      <c r="S414" s="247"/>
      <c r="T414" s="248"/>
      <c r="AT414" s="249" t="s">
        <v>142</v>
      </c>
      <c r="AU414" s="249" t="s">
        <v>81</v>
      </c>
      <c r="AV414" s="12" t="s">
        <v>81</v>
      </c>
      <c r="AW414" s="12" t="s">
        <v>34</v>
      </c>
      <c r="AX414" s="12" t="s">
        <v>71</v>
      </c>
      <c r="AY414" s="249" t="s">
        <v>132</v>
      </c>
    </row>
    <row r="415" spans="2:51" s="13" customFormat="1" ht="13.5">
      <c r="B415" s="250"/>
      <c r="C415" s="251"/>
      <c r="D415" s="230" t="s">
        <v>142</v>
      </c>
      <c r="E415" s="252" t="s">
        <v>20</v>
      </c>
      <c r="F415" s="253" t="s">
        <v>145</v>
      </c>
      <c r="G415" s="251"/>
      <c r="H415" s="254">
        <v>2</v>
      </c>
      <c r="I415" s="255"/>
      <c r="J415" s="251"/>
      <c r="K415" s="251"/>
      <c r="L415" s="256"/>
      <c r="M415" s="257"/>
      <c r="N415" s="258"/>
      <c r="O415" s="258"/>
      <c r="P415" s="258"/>
      <c r="Q415" s="258"/>
      <c r="R415" s="258"/>
      <c r="S415" s="258"/>
      <c r="T415" s="259"/>
      <c r="AT415" s="260" t="s">
        <v>142</v>
      </c>
      <c r="AU415" s="260" t="s">
        <v>81</v>
      </c>
      <c r="AV415" s="13" t="s">
        <v>140</v>
      </c>
      <c r="AW415" s="13" t="s">
        <v>34</v>
      </c>
      <c r="AX415" s="13" t="s">
        <v>79</v>
      </c>
      <c r="AY415" s="260" t="s">
        <v>132</v>
      </c>
    </row>
    <row r="416" spans="2:65" s="1" customFormat="1" ht="25.5" customHeight="1">
      <c r="B416" s="46"/>
      <c r="C416" s="217" t="s">
        <v>460</v>
      </c>
      <c r="D416" s="217" t="s">
        <v>135</v>
      </c>
      <c r="E416" s="218" t="s">
        <v>461</v>
      </c>
      <c r="F416" s="219" t="s">
        <v>462</v>
      </c>
      <c r="G416" s="220" t="s">
        <v>314</v>
      </c>
      <c r="H416" s="221">
        <v>2</v>
      </c>
      <c r="I416" s="222"/>
      <c r="J416" s="221">
        <f>ROUND(I416*H416,2)</f>
        <v>0</v>
      </c>
      <c r="K416" s="219" t="s">
        <v>139</v>
      </c>
      <c r="L416" s="72"/>
      <c r="M416" s="223" t="s">
        <v>20</v>
      </c>
      <c r="N416" s="224" t="s">
        <v>42</v>
      </c>
      <c r="O416" s="47"/>
      <c r="P416" s="225">
        <f>O416*H416</f>
        <v>0</v>
      </c>
      <c r="Q416" s="225">
        <v>0</v>
      </c>
      <c r="R416" s="225">
        <f>Q416*H416</f>
        <v>0</v>
      </c>
      <c r="S416" s="225">
        <v>4.8E-05</v>
      </c>
      <c r="T416" s="226">
        <f>S416*H416</f>
        <v>9.6E-05</v>
      </c>
      <c r="AR416" s="24" t="s">
        <v>225</v>
      </c>
      <c r="AT416" s="24" t="s">
        <v>135</v>
      </c>
      <c r="AU416" s="24" t="s">
        <v>81</v>
      </c>
      <c r="AY416" s="24" t="s">
        <v>132</v>
      </c>
      <c r="BE416" s="227">
        <f>IF(N416="základní",J416,0)</f>
        <v>0</v>
      </c>
      <c r="BF416" s="227">
        <f>IF(N416="snížená",J416,0)</f>
        <v>0</v>
      </c>
      <c r="BG416" s="227">
        <f>IF(N416="zákl. přenesená",J416,0)</f>
        <v>0</v>
      </c>
      <c r="BH416" s="227">
        <f>IF(N416="sníž. přenesená",J416,0)</f>
        <v>0</v>
      </c>
      <c r="BI416" s="227">
        <f>IF(N416="nulová",J416,0)</f>
        <v>0</v>
      </c>
      <c r="BJ416" s="24" t="s">
        <v>79</v>
      </c>
      <c r="BK416" s="227">
        <f>ROUND(I416*H416,2)</f>
        <v>0</v>
      </c>
      <c r="BL416" s="24" t="s">
        <v>225</v>
      </c>
      <c r="BM416" s="24" t="s">
        <v>463</v>
      </c>
    </row>
    <row r="417" spans="2:51" s="12" customFormat="1" ht="13.5">
      <c r="B417" s="239"/>
      <c r="C417" s="240"/>
      <c r="D417" s="230" t="s">
        <v>142</v>
      </c>
      <c r="E417" s="241" t="s">
        <v>20</v>
      </c>
      <c r="F417" s="242" t="s">
        <v>81</v>
      </c>
      <c r="G417" s="240"/>
      <c r="H417" s="243">
        <v>2</v>
      </c>
      <c r="I417" s="244"/>
      <c r="J417" s="240"/>
      <c r="K417" s="240"/>
      <c r="L417" s="245"/>
      <c r="M417" s="246"/>
      <c r="N417" s="247"/>
      <c r="O417" s="247"/>
      <c r="P417" s="247"/>
      <c r="Q417" s="247"/>
      <c r="R417" s="247"/>
      <c r="S417" s="247"/>
      <c r="T417" s="248"/>
      <c r="AT417" s="249" t="s">
        <v>142</v>
      </c>
      <c r="AU417" s="249" t="s">
        <v>81</v>
      </c>
      <c r="AV417" s="12" t="s">
        <v>81</v>
      </c>
      <c r="AW417" s="12" t="s">
        <v>34</v>
      </c>
      <c r="AX417" s="12" t="s">
        <v>71</v>
      </c>
      <c r="AY417" s="249" t="s">
        <v>132</v>
      </c>
    </row>
    <row r="418" spans="2:51" s="13" customFormat="1" ht="13.5">
      <c r="B418" s="250"/>
      <c r="C418" s="251"/>
      <c r="D418" s="230" t="s">
        <v>142</v>
      </c>
      <c r="E418" s="252" t="s">
        <v>20</v>
      </c>
      <c r="F418" s="253" t="s">
        <v>145</v>
      </c>
      <c r="G418" s="251"/>
      <c r="H418" s="254">
        <v>2</v>
      </c>
      <c r="I418" s="255"/>
      <c r="J418" s="251"/>
      <c r="K418" s="251"/>
      <c r="L418" s="256"/>
      <c r="M418" s="257"/>
      <c r="N418" s="258"/>
      <c r="O418" s="258"/>
      <c r="P418" s="258"/>
      <c r="Q418" s="258"/>
      <c r="R418" s="258"/>
      <c r="S418" s="258"/>
      <c r="T418" s="259"/>
      <c r="AT418" s="260" t="s">
        <v>142</v>
      </c>
      <c r="AU418" s="260" t="s">
        <v>81</v>
      </c>
      <c r="AV418" s="13" t="s">
        <v>140</v>
      </c>
      <c r="AW418" s="13" t="s">
        <v>34</v>
      </c>
      <c r="AX418" s="13" t="s">
        <v>79</v>
      </c>
      <c r="AY418" s="260" t="s">
        <v>132</v>
      </c>
    </row>
    <row r="419" spans="2:65" s="1" customFormat="1" ht="38.25" customHeight="1">
      <c r="B419" s="46"/>
      <c r="C419" s="217" t="s">
        <v>464</v>
      </c>
      <c r="D419" s="217" t="s">
        <v>135</v>
      </c>
      <c r="E419" s="218" t="s">
        <v>465</v>
      </c>
      <c r="F419" s="219" t="s">
        <v>466</v>
      </c>
      <c r="G419" s="220" t="s">
        <v>314</v>
      </c>
      <c r="H419" s="221">
        <v>2</v>
      </c>
      <c r="I419" s="222"/>
      <c r="J419" s="221">
        <f>ROUND(I419*H419,2)</f>
        <v>0</v>
      </c>
      <c r="K419" s="219" t="s">
        <v>139</v>
      </c>
      <c r="L419" s="72"/>
      <c r="M419" s="223" t="s">
        <v>20</v>
      </c>
      <c r="N419" s="224" t="s">
        <v>42</v>
      </c>
      <c r="O419" s="47"/>
      <c r="P419" s="225">
        <f>O419*H419</f>
        <v>0</v>
      </c>
      <c r="Q419" s="225">
        <v>0</v>
      </c>
      <c r="R419" s="225">
        <f>Q419*H419</f>
        <v>0</v>
      </c>
      <c r="S419" s="225">
        <v>0.001</v>
      </c>
      <c r="T419" s="226">
        <f>S419*H419</f>
        <v>0.002</v>
      </c>
      <c r="AR419" s="24" t="s">
        <v>225</v>
      </c>
      <c r="AT419" s="24" t="s">
        <v>135</v>
      </c>
      <c r="AU419" s="24" t="s">
        <v>81</v>
      </c>
      <c r="AY419" s="24" t="s">
        <v>132</v>
      </c>
      <c r="BE419" s="227">
        <f>IF(N419="základní",J419,0)</f>
        <v>0</v>
      </c>
      <c r="BF419" s="227">
        <f>IF(N419="snížená",J419,0)</f>
        <v>0</v>
      </c>
      <c r="BG419" s="227">
        <f>IF(N419="zákl. přenesená",J419,0)</f>
        <v>0</v>
      </c>
      <c r="BH419" s="227">
        <f>IF(N419="sníž. přenesená",J419,0)</f>
        <v>0</v>
      </c>
      <c r="BI419" s="227">
        <f>IF(N419="nulová",J419,0)</f>
        <v>0</v>
      </c>
      <c r="BJ419" s="24" t="s">
        <v>79</v>
      </c>
      <c r="BK419" s="227">
        <f>ROUND(I419*H419,2)</f>
        <v>0</v>
      </c>
      <c r="BL419" s="24" t="s">
        <v>225</v>
      </c>
      <c r="BM419" s="24" t="s">
        <v>467</v>
      </c>
    </row>
    <row r="420" spans="2:51" s="11" customFormat="1" ht="13.5">
      <c r="B420" s="228"/>
      <c r="C420" s="229"/>
      <c r="D420" s="230" t="s">
        <v>142</v>
      </c>
      <c r="E420" s="231" t="s">
        <v>20</v>
      </c>
      <c r="F420" s="232" t="s">
        <v>211</v>
      </c>
      <c r="G420" s="229"/>
      <c r="H420" s="231" t="s">
        <v>20</v>
      </c>
      <c r="I420" s="233"/>
      <c r="J420" s="229"/>
      <c r="K420" s="229"/>
      <c r="L420" s="234"/>
      <c r="M420" s="235"/>
      <c r="N420" s="236"/>
      <c r="O420" s="236"/>
      <c r="P420" s="236"/>
      <c r="Q420" s="236"/>
      <c r="R420" s="236"/>
      <c r="S420" s="236"/>
      <c r="T420" s="237"/>
      <c r="AT420" s="238" t="s">
        <v>142</v>
      </c>
      <c r="AU420" s="238" t="s">
        <v>81</v>
      </c>
      <c r="AV420" s="11" t="s">
        <v>79</v>
      </c>
      <c r="AW420" s="11" t="s">
        <v>34</v>
      </c>
      <c r="AX420" s="11" t="s">
        <v>71</v>
      </c>
      <c r="AY420" s="238" t="s">
        <v>132</v>
      </c>
    </row>
    <row r="421" spans="2:51" s="12" customFormat="1" ht="13.5">
      <c r="B421" s="239"/>
      <c r="C421" s="240"/>
      <c r="D421" s="230" t="s">
        <v>142</v>
      </c>
      <c r="E421" s="241" t="s">
        <v>20</v>
      </c>
      <c r="F421" s="242" t="s">
        <v>310</v>
      </c>
      <c r="G421" s="240"/>
      <c r="H421" s="243">
        <v>2</v>
      </c>
      <c r="I421" s="244"/>
      <c r="J421" s="240"/>
      <c r="K421" s="240"/>
      <c r="L421" s="245"/>
      <c r="M421" s="246"/>
      <c r="N421" s="247"/>
      <c r="O421" s="247"/>
      <c r="P421" s="247"/>
      <c r="Q421" s="247"/>
      <c r="R421" s="247"/>
      <c r="S421" s="247"/>
      <c r="T421" s="248"/>
      <c r="AT421" s="249" t="s">
        <v>142</v>
      </c>
      <c r="AU421" s="249" t="s">
        <v>81</v>
      </c>
      <c r="AV421" s="12" t="s">
        <v>81</v>
      </c>
      <c r="AW421" s="12" t="s">
        <v>34</v>
      </c>
      <c r="AX421" s="12" t="s">
        <v>71</v>
      </c>
      <c r="AY421" s="249" t="s">
        <v>132</v>
      </c>
    </row>
    <row r="422" spans="2:51" s="13" customFormat="1" ht="13.5">
      <c r="B422" s="250"/>
      <c r="C422" s="251"/>
      <c r="D422" s="230" t="s">
        <v>142</v>
      </c>
      <c r="E422" s="252" t="s">
        <v>20</v>
      </c>
      <c r="F422" s="253" t="s">
        <v>145</v>
      </c>
      <c r="G422" s="251"/>
      <c r="H422" s="254">
        <v>2</v>
      </c>
      <c r="I422" s="255"/>
      <c r="J422" s="251"/>
      <c r="K422" s="251"/>
      <c r="L422" s="256"/>
      <c r="M422" s="257"/>
      <c r="N422" s="258"/>
      <c r="O422" s="258"/>
      <c r="P422" s="258"/>
      <c r="Q422" s="258"/>
      <c r="R422" s="258"/>
      <c r="S422" s="258"/>
      <c r="T422" s="259"/>
      <c r="AT422" s="260" t="s">
        <v>142</v>
      </c>
      <c r="AU422" s="260" t="s">
        <v>81</v>
      </c>
      <c r="AV422" s="13" t="s">
        <v>140</v>
      </c>
      <c r="AW422" s="13" t="s">
        <v>34</v>
      </c>
      <c r="AX422" s="13" t="s">
        <v>79</v>
      </c>
      <c r="AY422" s="260" t="s">
        <v>132</v>
      </c>
    </row>
    <row r="423" spans="2:65" s="1" customFormat="1" ht="16.5" customHeight="1">
      <c r="B423" s="46"/>
      <c r="C423" s="217" t="s">
        <v>468</v>
      </c>
      <c r="D423" s="217" t="s">
        <v>135</v>
      </c>
      <c r="E423" s="218" t="s">
        <v>469</v>
      </c>
      <c r="F423" s="219" t="s">
        <v>470</v>
      </c>
      <c r="G423" s="220" t="s">
        <v>314</v>
      </c>
      <c r="H423" s="221">
        <v>2</v>
      </c>
      <c r="I423" s="222"/>
      <c r="J423" s="221">
        <f>ROUND(I423*H423,2)</f>
        <v>0</v>
      </c>
      <c r="K423" s="219" t="s">
        <v>216</v>
      </c>
      <c r="L423" s="72"/>
      <c r="M423" s="223" t="s">
        <v>20</v>
      </c>
      <c r="N423" s="224" t="s">
        <v>42</v>
      </c>
      <c r="O423" s="47"/>
      <c r="P423" s="225">
        <f>O423*H423</f>
        <v>0</v>
      </c>
      <c r="Q423" s="225">
        <v>0</v>
      </c>
      <c r="R423" s="225">
        <f>Q423*H423</f>
        <v>0</v>
      </c>
      <c r="S423" s="225">
        <v>0</v>
      </c>
      <c r="T423" s="226">
        <f>S423*H423</f>
        <v>0</v>
      </c>
      <c r="AR423" s="24" t="s">
        <v>225</v>
      </c>
      <c r="AT423" s="24" t="s">
        <v>135</v>
      </c>
      <c r="AU423" s="24" t="s">
        <v>81</v>
      </c>
      <c r="AY423" s="24" t="s">
        <v>132</v>
      </c>
      <c r="BE423" s="227">
        <f>IF(N423="základní",J423,0)</f>
        <v>0</v>
      </c>
      <c r="BF423" s="227">
        <f>IF(N423="snížená",J423,0)</f>
        <v>0</v>
      </c>
      <c r="BG423" s="227">
        <f>IF(N423="zákl. přenesená",J423,0)</f>
        <v>0</v>
      </c>
      <c r="BH423" s="227">
        <f>IF(N423="sníž. přenesená",J423,0)</f>
        <v>0</v>
      </c>
      <c r="BI423" s="227">
        <f>IF(N423="nulová",J423,0)</f>
        <v>0</v>
      </c>
      <c r="BJ423" s="24" t="s">
        <v>79</v>
      </c>
      <c r="BK423" s="227">
        <f>ROUND(I423*H423,2)</f>
        <v>0</v>
      </c>
      <c r="BL423" s="24" t="s">
        <v>225</v>
      </c>
      <c r="BM423" s="24" t="s">
        <v>471</v>
      </c>
    </row>
    <row r="424" spans="2:51" s="11" customFormat="1" ht="13.5">
      <c r="B424" s="228"/>
      <c r="C424" s="229"/>
      <c r="D424" s="230" t="s">
        <v>142</v>
      </c>
      <c r="E424" s="231" t="s">
        <v>20</v>
      </c>
      <c r="F424" s="232" t="s">
        <v>143</v>
      </c>
      <c r="G424" s="229"/>
      <c r="H424" s="231" t="s">
        <v>20</v>
      </c>
      <c r="I424" s="233"/>
      <c r="J424" s="229"/>
      <c r="K424" s="229"/>
      <c r="L424" s="234"/>
      <c r="M424" s="235"/>
      <c r="N424" s="236"/>
      <c r="O424" s="236"/>
      <c r="P424" s="236"/>
      <c r="Q424" s="236"/>
      <c r="R424" s="236"/>
      <c r="S424" s="236"/>
      <c r="T424" s="237"/>
      <c r="AT424" s="238" t="s">
        <v>142</v>
      </c>
      <c r="AU424" s="238" t="s">
        <v>81</v>
      </c>
      <c r="AV424" s="11" t="s">
        <v>79</v>
      </c>
      <c r="AW424" s="11" t="s">
        <v>34</v>
      </c>
      <c r="AX424" s="11" t="s">
        <v>71</v>
      </c>
      <c r="AY424" s="238" t="s">
        <v>132</v>
      </c>
    </row>
    <row r="425" spans="2:51" s="12" customFormat="1" ht="13.5">
      <c r="B425" s="239"/>
      <c r="C425" s="240"/>
      <c r="D425" s="230" t="s">
        <v>142</v>
      </c>
      <c r="E425" s="241" t="s">
        <v>20</v>
      </c>
      <c r="F425" s="242" t="s">
        <v>310</v>
      </c>
      <c r="G425" s="240"/>
      <c r="H425" s="243">
        <v>2</v>
      </c>
      <c r="I425" s="244"/>
      <c r="J425" s="240"/>
      <c r="K425" s="240"/>
      <c r="L425" s="245"/>
      <c r="M425" s="246"/>
      <c r="N425" s="247"/>
      <c r="O425" s="247"/>
      <c r="P425" s="247"/>
      <c r="Q425" s="247"/>
      <c r="R425" s="247"/>
      <c r="S425" s="247"/>
      <c r="T425" s="248"/>
      <c r="AT425" s="249" t="s">
        <v>142</v>
      </c>
      <c r="AU425" s="249" t="s">
        <v>81</v>
      </c>
      <c r="AV425" s="12" t="s">
        <v>81</v>
      </c>
      <c r="AW425" s="12" t="s">
        <v>34</v>
      </c>
      <c r="AX425" s="12" t="s">
        <v>71</v>
      </c>
      <c r="AY425" s="249" t="s">
        <v>132</v>
      </c>
    </row>
    <row r="426" spans="2:51" s="13" customFormat="1" ht="13.5">
      <c r="B426" s="250"/>
      <c r="C426" s="251"/>
      <c r="D426" s="230" t="s">
        <v>142</v>
      </c>
      <c r="E426" s="252" t="s">
        <v>20</v>
      </c>
      <c r="F426" s="253" t="s">
        <v>145</v>
      </c>
      <c r="G426" s="251"/>
      <c r="H426" s="254">
        <v>2</v>
      </c>
      <c r="I426" s="255"/>
      <c r="J426" s="251"/>
      <c r="K426" s="251"/>
      <c r="L426" s="256"/>
      <c r="M426" s="257"/>
      <c r="N426" s="258"/>
      <c r="O426" s="258"/>
      <c r="P426" s="258"/>
      <c r="Q426" s="258"/>
      <c r="R426" s="258"/>
      <c r="S426" s="258"/>
      <c r="T426" s="259"/>
      <c r="AT426" s="260" t="s">
        <v>142</v>
      </c>
      <c r="AU426" s="260" t="s">
        <v>81</v>
      </c>
      <c r="AV426" s="13" t="s">
        <v>140</v>
      </c>
      <c r="AW426" s="13" t="s">
        <v>34</v>
      </c>
      <c r="AX426" s="13" t="s">
        <v>79</v>
      </c>
      <c r="AY426" s="260" t="s">
        <v>132</v>
      </c>
    </row>
    <row r="427" spans="2:65" s="1" customFormat="1" ht="16.5" customHeight="1">
      <c r="B427" s="46"/>
      <c r="C427" s="261" t="s">
        <v>472</v>
      </c>
      <c r="D427" s="261" t="s">
        <v>284</v>
      </c>
      <c r="E427" s="262" t="s">
        <v>473</v>
      </c>
      <c r="F427" s="263" t="s">
        <v>474</v>
      </c>
      <c r="G427" s="264" t="s">
        <v>475</v>
      </c>
      <c r="H427" s="265">
        <v>2</v>
      </c>
      <c r="I427" s="266"/>
      <c r="J427" s="265">
        <f>ROUND(I427*H427,2)</f>
        <v>0</v>
      </c>
      <c r="K427" s="263" t="s">
        <v>216</v>
      </c>
      <c r="L427" s="267"/>
      <c r="M427" s="268" t="s">
        <v>20</v>
      </c>
      <c r="N427" s="269" t="s">
        <v>42</v>
      </c>
      <c r="O427" s="47"/>
      <c r="P427" s="225">
        <f>O427*H427</f>
        <v>0</v>
      </c>
      <c r="Q427" s="225">
        <v>0</v>
      </c>
      <c r="R427" s="225">
        <f>Q427*H427</f>
        <v>0</v>
      </c>
      <c r="S427" s="225">
        <v>0</v>
      </c>
      <c r="T427" s="226">
        <f>S427*H427</f>
        <v>0</v>
      </c>
      <c r="AR427" s="24" t="s">
        <v>287</v>
      </c>
      <c r="AT427" s="24" t="s">
        <v>284</v>
      </c>
      <c r="AU427" s="24" t="s">
        <v>81</v>
      </c>
      <c r="AY427" s="24" t="s">
        <v>132</v>
      </c>
      <c r="BE427" s="227">
        <f>IF(N427="základní",J427,0)</f>
        <v>0</v>
      </c>
      <c r="BF427" s="227">
        <f>IF(N427="snížená",J427,0)</f>
        <v>0</v>
      </c>
      <c r="BG427" s="227">
        <f>IF(N427="zákl. přenesená",J427,0)</f>
        <v>0</v>
      </c>
      <c r="BH427" s="227">
        <f>IF(N427="sníž. přenesená",J427,0)</f>
        <v>0</v>
      </c>
      <c r="BI427" s="227">
        <f>IF(N427="nulová",J427,0)</f>
        <v>0</v>
      </c>
      <c r="BJ427" s="24" t="s">
        <v>79</v>
      </c>
      <c r="BK427" s="227">
        <f>ROUND(I427*H427,2)</f>
        <v>0</v>
      </c>
      <c r="BL427" s="24" t="s">
        <v>225</v>
      </c>
      <c r="BM427" s="24" t="s">
        <v>476</v>
      </c>
    </row>
    <row r="428" spans="2:51" s="11" customFormat="1" ht="13.5">
      <c r="B428" s="228"/>
      <c r="C428" s="229"/>
      <c r="D428" s="230" t="s">
        <v>142</v>
      </c>
      <c r="E428" s="231" t="s">
        <v>20</v>
      </c>
      <c r="F428" s="232" t="s">
        <v>143</v>
      </c>
      <c r="G428" s="229"/>
      <c r="H428" s="231" t="s">
        <v>20</v>
      </c>
      <c r="I428" s="233"/>
      <c r="J428" s="229"/>
      <c r="K428" s="229"/>
      <c r="L428" s="234"/>
      <c r="M428" s="235"/>
      <c r="N428" s="236"/>
      <c r="O428" s="236"/>
      <c r="P428" s="236"/>
      <c r="Q428" s="236"/>
      <c r="R428" s="236"/>
      <c r="S428" s="236"/>
      <c r="T428" s="237"/>
      <c r="AT428" s="238" t="s">
        <v>142</v>
      </c>
      <c r="AU428" s="238" t="s">
        <v>81</v>
      </c>
      <c r="AV428" s="11" t="s">
        <v>79</v>
      </c>
      <c r="AW428" s="11" t="s">
        <v>34</v>
      </c>
      <c r="AX428" s="11" t="s">
        <v>71</v>
      </c>
      <c r="AY428" s="238" t="s">
        <v>132</v>
      </c>
    </row>
    <row r="429" spans="2:51" s="12" customFormat="1" ht="13.5">
      <c r="B429" s="239"/>
      <c r="C429" s="240"/>
      <c r="D429" s="230" t="s">
        <v>142</v>
      </c>
      <c r="E429" s="241" t="s">
        <v>20</v>
      </c>
      <c r="F429" s="242" t="s">
        <v>310</v>
      </c>
      <c r="G429" s="240"/>
      <c r="H429" s="243">
        <v>2</v>
      </c>
      <c r="I429" s="244"/>
      <c r="J429" s="240"/>
      <c r="K429" s="240"/>
      <c r="L429" s="245"/>
      <c r="M429" s="246"/>
      <c r="N429" s="247"/>
      <c r="O429" s="247"/>
      <c r="P429" s="247"/>
      <c r="Q429" s="247"/>
      <c r="R429" s="247"/>
      <c r="S429" s="247"/>
      <c r="T429" s="248"/>
      <c r="AT429" s="249" t="s">
        <v>142</v>
      </c>
      <c r="AU429" s="249" t="s">
        <v>81</v>
      </c>
      <c r="AV429" s="12" t="s">
        <v>81</v>
      </c>
      <c r="AW429" s="12" t="s">
        <v>34</v>
      </c>
      <c r="AX429" s="12" t="s">
        <v>71</v>
      </c>
      <c r="AY429" s="249" t="s">
        <v>132</v>
      </c>
    </row>
    <row r="430" spans="2:51" s="13" customFormat="1" ht="13.5">
      <c r="B430" s="250"/>
      <c r="C430" s="251"/>
      <c r="D430" s="230" t="s">
        <v>142</v>
      </c>
      <c r="E430" s="252" t="s">
        <v>20</v>
      </c>
      <c r="F430" s="253" t="s">
        <v>145</v>
      </c>
      <c r="G430" s="251"/>
      <c r="H430" s="254">
        <v>2</v>
      </c>
      <c r="I430" s="255"/>
      <c r="J430" s="251"/>
      <c r="K430" s="251"/>
      <c r="L430" s="256"/>
      <c r="M430" s="257"/>
      <c r="N430" s="258"/>
      <c r="O430" s="258"/>
      <c r="P430" s="258"/>
      <c r="Q430" s="258"/>
      <c r="R430" s="258"/>
      <c r="S430" s="258"/>
      <c r="T430" s="259"/>
      <c r="AT430" s="260" t="s">
        <v>142</v>
      </c>
      <c r="AU430" s="260" t="s">
        <v>81</v>
      </c>
      <c r="AV430" s="13" t="s">
        <v>140</v>
      </c>
      <c r="AW430" s="13" t="s">
        <v>34</v>
      </c>
      <c r="AX430" s="13" t="s">
        <v>79</v>
      </c>
      <c r="AY430" s="260" t="s">
        <v>132</v>
      </c>
    </row>
    <row r="431" spans="2:65" s="1" customFormat="1" ht="25.5" customHeight="1">
      <c r="B431" s="46"/>
      <c r="C431" s="217" t="s">
        <v>477</v>
      </c>
      <c r="D431" s="217" t="s">
        <v>135</v>
      </c>
      <c r="E431" s="218" t="s">
        <v>478</v>
      </c>
      <c r="F431" s="219" t="s">
        <v>479</v>
      </c>
      <c r="G431" s="220" t="s">
        <v>314</v>
      </c>
      <c r="H431" s="221">
        <v>1</v>
      </c>
      <c r="I431" s="222"/>
      <c r="J431" s="221">
        <f>ROUND(I431*H431,2)</f>
        <v>0</v>
      </c>
      <c r="K431" s="219" t="s">
        <v>139</v>
      </c>
      <c r="L431" s="72"/>
      <c r="M431" s="223" t="s">
        <v>20</v>
      </c>
      <c r="N431" s="224" t="s">
        <v>42</v>
      </c>
      <c r="O431" s="47"/>
      <c r="P431" s="225">
        <f>O431*H431</f>
        <v>0</v>
      </c>
      <c r="Q431" s="225">
        <v>0</v>
      </c>
      <c r="R431" s="225">
        <f>Q431*H431</f>
        <v>0</v>
      </c>
      <c r="S431" s="225">
        <v>0</v>
      </c>
      <c r="T431" s="226">
        <f>S431*H431</f>
        <v>0</v>
      </c>
      <c r="AR431" s="24" t="s">
        <v>225</v>
      </c>
      <c r="AT431" s="24" t="s">
        <v>135</v>
      </c>
      <c r="AU431" s="24" t="s">
        <v>81</v>
      </c>
      <c r="AY431" s="24" t="s">
        <v>132</v>
      </c>
      <c r="BE431" s="227">
        <f>IF(N431="základní",J431,0)</f>
        <v>0</v>
      </c>
      <c r="BF431" s="227">
        <f>IF(N431="snížená",J431,0)</f>
        <v>0</v>
      </c>
      <c r="BG431" s="227">
        <f>IF(N431="zákl. přenesená",J431,0)</f>
        <v>0</v>
      </c>
      <c r="BH431" s="227">
        <f>IF(N431="sníž. přenesená",J431,0)</f>
        <v>0</v>
      </c>
      <c r="BI431" s="227">
        <f>IF(N431="nulová",J431,0)</f>
        <v>0</v>
      </c>
      <c r="BJ431" s="24" t="s">
        <v>79</v>
      </c>
      <c r="BK431" s="227">
        <f>ROUND(I431*H431,2)</f>
        <v>0</v>
      </c>
      <c r="BL431" s="24" t="s">
        <v>225</v>
      </c>
      <c r="BM431" s="24" t="s">
        <v>480</v>
      </c>
    </row>
    <row r="432" spans="2:65" s="1" customFormat="1" ht="25.5" customHeight="1">
      <c r="B432" s="46"/>
      <c r="C432" s="217" t="s">
        <v>481</v>
      </c>
      <c r="D432" s="217" t="s">
        <v>135</v>
      </c>
      <c r="E432" s="218" t="s">
        <v>482</v>
      </c>
      <c r="F432" s="219" t="s">
        <v>483</v>
      </c>
      <c r="G432" s="220" t="s">
        <v>273</v>
      </c>
      <c r="H432" s="222"/>
      <c r="I432" s="222"/>
      <c r="J432" s="221">
        <f>ROUND(I432*H432,2)</f>
        <v>0</v>
      </c>
      <c r="K432" s="219" t="s">
        <v>139</v>
      </c>
      <c r="L432" s="72"/>
      <c r="M432" s="223" t="s">
        <v>20</v>
      </c>
      <c r="N432" s="224" t="s">
        <v>42</v>
      </c>
      <c r="O432" s="47"/>
      <c r="P432" s="225">
        <f>O432*H432</f>
        <v>0</v>
      </c>
      <c r="Q432" s="225">
        <v>0</v>
      </c>
      <c r="R432" s="225">
        <f>Q432*H432</f>
        <v>0</v>
      </c>
      <c r="S432" s="225">
        <v>0</v>
      </c>
      <c r="T432" s="226">
        <f>S432*H432</f>
        <v>0</v>
      </c>
      <c r="AR432" s="24" t="s">
        <v>225</v>
      </c>
      <c r="AT432" s="24" t="s">
        <v>135</v>
      </c>
      <c r="AU432" s="24" t="s">
        <v>81</v>
      </c>
      <c r="AY432" s="24" t="s">
        <v>132</v>
      </c>
      <c r="BE432" s="227">
        <f>IF(N432="základní",J432,0)</f>
        <v>0</v>
      </c>
      <c r="BF432" s="227">
        <f>IF(N432="snížená",J432,0)</f>
        <v>0</v>
      </c>
      <c r="BG432" s="227">
        <f>IF(N432="zákl. přenesená",J432,0)</f>
        <v>0</v>
      </c>
      <c r="BH432" s="227">
        <f>IF(N432="sníž. přenesená",J432,0)</f>
        <v>0</v>
      </c>
      <c r="BI432" s="227">
        <f>IF(N432="nulová",J432,0)</f>
        <v>0</v>
      </c>
      <c r="BJ432" s="24" t="s">
        <v>79</v>
      </c>
      <c r="BK432" s="227">
        <f>ROUND(I432*H432,2)</f>
        <v>0</v>
      </c>
      <c r="BL432" s="24" t="s">
        <v>225</v>
      </c>
      <c r="BM432" s="24" t="s">
        <v>484</v>
      </c>
    </row>
    <row r="433" spans="2:63" s="10" customFormat="1" ht="29.85" customHeight="1">
      <c r="B433" s="201"/>
      <c r="C433" s="202"/>
      <c r="D433" s="203" t="s">
        <v>70</v>
      </c>
      <c r="E433" s="215" t="s">
        <v>485</v>
      </c>
      <c r="F433" s="215" t="s">
        <v>486</v>
      </c>
      <c r="G433" s="202"/>
      <c r="H433" s="202"/>
      <c r="I433" s="205"/>
      <c r="J433" s="216">
        <f>BK433</f>
        <v>0</v>
      </c>
      <c r="K433" s="202"/>
      <c r="L433" s="207"/>
      <c r="M433" s="208"/>
      <c r="N433" s="209"/>
      <c r="O433" s="209"/>
      <c r="P433" s="210">
        <f>SUM(P434:P448)</f>
        <v>0</v>
      </c>
      <c r="Q433" s="209"/>
      <c r="R433" s="210">
        <f>SUM(R434:R448)</f>
        <v>0.0263005</v>
      </c>
      <c r="S433" s="209"/>
      <c r="T433" s="211">
        <f>SUM(T434:T448)</f>
        <v>0</v>
      </c>
      <c r="AR433" s="212" t="s">
        <v>81</v>
      </c>
      <c r="AT433" s="213" t="s">
        <v>70</v>
      </c>
      <c r="AU433" s="213" t="s">
        <v>79</v>
      </c>
      <c r="AY433" s="212" t="s">
        <v>132</v>
      </c>
      <c r="BK433" s="214">
        <f>SUM(BK434:BK448)</f>
        <v>0</v>
      </c>
    </row>
    <row r="434" spans="2:65" s="1" customFormat="1" ht="38.25" customHeight="1">
      <c r="B434" s="46"/>
      <c r="C434" s="217" t="s">
        <v>487</v>
      </c>
      <c r="D434" s="217" t="s">
        <v>135</v>
      </c>
      <c r="E434" s="218" t="s">
        <v>488</v>
      </c>
      <c r="F434" s="219" t="s">
        <v>489</v>
      </c>
      <c r="G434" s="220" t="s">
        <v>280</v>
      </c>
      <c r="H434" s="221">
        <v>2.5</v>
      </c>
      <c r="I434" s="222"/>
      <c r="J434" s="221">
        <f>ROUND(I434*H434,2)</f>
        <v>0</v>
      </c>
      <c r="K434" s="219" t="s">
        <v>139</v>
      </c>
      <c r="L434" s="72"/>
      <c r="M434" s="223" t="s">
        <v>20</v>
      </c>
      <c r="N434" s="224" t="s">
        <v>42</v>
      </c>
      <c r="O434" s="47"/>
      <c r="P434" s="225">
        <f>O434*H434</f>
        <v>0</v>
      </c>
      <c r="Q434" s="225">
        <v>0.00352</v>
      </c>
      <c r="R434" s="225">
        <f>Q434*H434</f>
        <v>0.0088</v>
      </c>
      <c r="S434" s="225">
        <v>0</v>
      </c>
      <c r="T434" s="226">
        <f>S434*H434</f>
        <v>0</v>
      </c>
      <c r="AR434" s="24" t="s">
        <v>225</v>
      </c>
      <c r="AT434" s="24" t="s">
        <v>135</v>
      </c>
      <c r="AU434" s="24" t="s">
        <v>81</v>
      </c>
      <c r="AY434" s="24" t="s">
        <v>132</v>
      </c>
      <c r="BE434" s="227">
        <f>IF(N434="základní",J434,0)</f>
        <v>0</v>
      </c>
      <c r="BF434" s="227">
        <f>IF(N434="snížená",J434,0)</f>
        <v>0</v>
      </c>
      <c r="BG434" s="227">
        <f>IF(N434="zákl. přenesená",J434,0)</f>
        <v>0</v>
      </c>
      <c r="BH434" s="227">
        <f>IF(N434="sníž. přenesená",J434,0)</f>
        <v>0</v>
      </c>
      <c r="BI434" s="227">
        <f>IF(N434="nulová",J434,0)</f>
        <v>0</v>
      </c>
      <c r="BJ434" s="24" t="s">
        <v>79</v>
      </c>
      <c r="BK434" s="227">
        <f>ROUND(I434*H434,2)</f>
        <v>0</v>
      </c>
      <c r="BL434" s="24" t="s">
        <v>225</v>
      </c>
      <c r="BM434" s="24" t="s">
        <v>490</v>
      </c>
    </row>
    <row r="435" spans="2:51" s="11" customFormat="1" ht="13.5">
      <c r="B435" s="228"/>
      <c r="C435" s="229"/>
      <c r="D435" s="230" t="s">
        <v>142</v>
      </c>
      <c r="E435" s="231" t="s">
        <v>20</v>
      </c>
      <c r="F435" s="232" t="s">
        <v>491</v>
      </c>
      <c r="G435" s="229"/>
      <c r="H435" s="231" t="s">
        <v>20</v>
      </c>
      <c r="I435" s="233"/>
      <c r="J435" s="229"/>
      <c r="K435" s="229"/>
      <c r="L435" s="234"/>
      <c r="M435" s="235"/>
      <c r="N435" s="236"/>
      <c r="O435" s="236"/>
      <c r="P435" s="236"/>
      <c r="Q435" s="236"/>
      <c r="R435" s="236"/>
      <c r="S435" s="236"/>
      <c r="T435" s="237"/>
      <c r="AT435" s="238" t="s">
        <v>142</v>
      </c>
      <c r="AU435" s="238" t="s">
        <v>81</v>
      </c>
      <c r="AV435" s="11" t="s">
        <v>79</v>
      </c>
      <c r="AW435" s="11" t="s">
        <v>34</v>
      </c>
      <c r="AX435" s="11" t="s">
        <v>71</v>
      </c>
      <c r="AY435" s="238" t="s">
        <v>132</v>
      </c>
    </row>
    <row r="436" spans="2:51" s="12" customFormat="1" ht="13.5">
      <c r="B436" s="239"/>
      <c r="C436" s="240"/>
      <c r="D436" s="230" t="s">
        <v>142</v>
      </c>
      <c r="E436" s="241" t="s">
        <v>20</v>
      </c>
      <c r="F436" s="242" t="s">
        <v>492</v>
      </c>
      <c r="G436" s="240"/>
      <c r="H436" s="243">
        <v>2.5</v>
      </c>
      <c r="I436" s="244"/>
      <c r="J436" s="240"/>
      <c r="K436" s="240"/>
      <c r="L436" s="245"/>
      <c r="M436" s="246"/>
      <c r="N436" s="247"/>
      <c r="O436" s="247"/>
      <c r="P436" s="247"/>
      <c r="Q436" s="247"/>
      <c r="R436" s="247"/>
      <c r="S436" s="247"/>
      <c r="T436" s="248"/>
      <c r="AT436" s="249" t="s">
        <v>142</v>
      </c>
      <c r="AU436" s="249" t="s">
        <v>81</v>
      </c>
      <c r="AV436" s="12" t="s">
        <v>81</v>
      </c>
      <c r="AW436" s="12" t="s">
        <v>34</v>
      </c>
      <c r="AX436" s="12" t="s">
        <v>71</v>
      </c>
      <c r="AY436" s="249" t="s">
        <v>132</v>
      </c>
    </row>
    <row r="437" spans="2:51" s="13" customFormat="1" ht="13.5">
      <c r="B437" s="250"/>
      <c r="C437" s="251"/>
      <c r="D437" s="230" t="s">
        <v>142</v>
      </c>
      <c r="E437" s="252" t="s">
        <v>20</v>
      </c>
      <c r="F437" s="253" t="s">
        <v>145</v>
      </c>
      <c r="G437" s="251"/>
      <c r="H437" s="254">
        <v>2.5</v>
      </c>
      <c r="I437" s="255"/>
      <c r="J437" s="251"/>
      <c r="K437" s="251"/>
      <c r="L437" s="256"/>
      <c r="M437" s="257"/>
      <c r="N437" s="258"/>
      <c r="O437" s="258"/>
      <c r="P437" s="258"/>
      <c r="Q437" s="258"/>
      <c r="R437" s="258"/>
      <c r="S437" s="258"/>
      <c r="T437" s="259"/>
      <c r="AT437" s="260" t="s">
        <v>142</v>
      </c>
      <c r="AU437" s="260" t="s">
        <v>81</v>
      </c>
      <c r="AV437" s="13" t="s">
        <v>140</v>
      </c>
      <c r="AW437" s="13" t="s">
        <v>34</v>
      </c>
      <c r="AX437" s="13" t="s">
        <v>79</v>
      </c>
      <c r="AY437" s="260" t="s">
        <v>132</v>
      </c>
    </row>
    <row r="438" spans="2:65" s="1" customFormat="1" ht="38.25" customHeight="1">
      <c r="B438" s="46"/>
      <c r="C438" s="217" t="s">
        <v>493</v>
      </c>
      <c r="D438" s="217" t="s">
        <v>135</v>
      </c>
      <c r="E438" s="218" t="s">
        <v>494</v>
      </c>
      <c r="F438" s="219" t="s">
        <v>495</v>
      </c>
      <c r="G438" s="220" t="s">
        <v>280</v>
      </c>
      <c r="H438" s="221">
        <v>1.65</v>
      </c>
      <c r="I438" s="222"/>
      <c r="J438" s="221">
        <f>ROUND(I438*H438,2)</f>
        <v>0</v>
      </c>
      <c r="K438" s="219" t="s">
        <v>139</v>
      </c>
      <c r="L438" s="72"/>
      <c r="M438" s="223" t="s">
        <v>20</v>
      </c>
      <c r="N438" s="224" t="s">
        <v>42</v>
      </c>
      <c r="O438" s="47"/>
      <c r="P438" s="225">
        <f>O438*H438</f>
        <v>0</v>
      </c>
      <c r="Q438" s="225">
        <v>0.01037</v>
      </c>
      <c r="R438" s="225">
        <f>Q438*H438</f>
        <v>0.0171105</v>
      </c>
      <c r="S438" s="225">
        <v>0</v>
      </c>
      <c r="T438" s="226">
        <f>S438*H438</f>
        <v>0</v>
      </c>
      <c r="AR438" s="24" t="s">
        <v>225</v>
      </c>
      <c r="AT438" s="24" t="s">
        <v>135</v>
      </c>
      <c r="AU438" s="24" t="s">
        <v>81</v>
      </c>
      <c r="AY438" s="24" t="s">
        <v>132</v>
      </c>
      <c r="BE438" s="227">
        <f>IF(N438="základní",J438,0)</f>
        <v>0</v>
      </c>
      <c r="BF438" s="227">
        <f>IF(N438="snížená",J438,0)</f>
        <v>0</v>
      </c>
      <c r="BG438" s="227">
        <f>IF(N438="zákl. přenesená",J438,0)</f>
        <v>0</v>
      </c>
      <c r="BH438" s="227">
        <f>IF(N438="sníž. přenesená",J438,0)</f>
        <v>0</v>
      </c>
      <c r="BI438" s="227">
        <f>IF(N438="nulová",J438,0)</f>
        <v>0</v>
      </c>
      <c r="BJ438" s="24" t="s">
        <v>79</v>
      </c>
      <c r="BK438" s="227">
        <f>ROUND(I438*H438,2)</f>
        <v>0</v>
      </c>
      <c r="BL438" s="24" t="s">
        <v>225</v>
      </c>
      <c r="BM438" s="24" t="s">
        <v>496</v>
      </c>
    </row>
    <row r="439" spans="2:51" s="11" customFormat="1" ht="13.5">
      <c r="B439" s="228"/>
      <c r="C439" s="229"/>
      <c r="D439" s="230" t="s">
        <v>142</v>
      </c>
      <c r="E439" s="231" t="s">
        <v>20</v>
      </c>
      <c r="F439" s="232" t="s">
        <v>497</v>
      </c>
      <c r="G439" s="229"/>
      <c r="H439" s="231" t="s">
        <v>20</v>
      </c>
      <c r="I439" s="233"/>
      <c r="J439" s="229"/>
      <c r="K439" s="229"/>
      <c r="L439" s="234"/>
      <c r="M439" s="235"/>
      <c r="N439" s="236"/>
      <c r="O439" s="236"/>
      <c r="P439" s="236"/>
      <c r="Q439" s="236"/>
      <c r="R439" s="236"/>
      <c r="S439" s="236"/>
      <c r="T439" s="237"/>
      <c r="AT439" s="238" t="s">
        <v>142</v>
      </c>
      <c r="AU439" s="238" t="s">
        <v>81</v>
      </c>
      <c r="AV439" s="11" t="s">
        <v>79</v>
      </c>
      <c r="AW439" s="11" t="s">
        <v>34</v>
      </c>
      <c r="AX439" s="11" t="s">
        <v>71</v>
      </c>
      <c r="AY439" s="238" t="s">
        <v>132</v>
      </c>
    </row>
    <row r="440" spans="2:51" s="12" customFormat="1" ht="13.5">
      <c r="B440" s="239"/>
      <c r="C440" s="240"/>
      <c r="D440" s="230" t="s">
        <v>142</v>
      </c>
      <c r="E440" s="241" t="s">
        <v>20</v>
      </c>
      <c r="F440" s="242" t="s">
        <v>498</v>
      </c>
      <c r="G440" s="240"/>
      <c r="H440" s="243">
        <v>1.65</v>
      </c>
      <c r="I440" s="244"/>
      <c r="J440" s="240"/>
      <c r="K440" s="240"/>
      <c r="L440" s="245"/>
      <c r="M440" s="246"/>
      <c r="N440" s="247"/>
      <c r="O440" s="247"/>
      <c r="P440" s="247"/>
      <c r="Q440" s="247"/>
      <c r="R440" s="247"/>
      <c r="S440" s="247"/>
      <c r="T440" s="248"/>
      <c r="AT440" s="249" t="s">
        <v>142</v>
      </c>
      <c r="AU440" s="249" t="s">
        <v>81</v>
      </c>
      <c r="AV440" s="12" t="s">
        <v>81</v>
      </c>
      <c r="AW440" s="12" t="s">
        <v>34</v>
      </c>
      <c r="AX440" s="12" t="s">
        <v>71</v>
      </c>
      <c r="AY440" s="249" t="s">
        <v>132</v>
      </c>
    </row>
    <row r="441" spans="2:51" s="13" customFormat="1" ht="13.5">
      <c r="B441" s="250"/>
      <c r="C441" s="251"/>
      <c r="D441" s="230" t="s">
        <v>142</v>
      </c>
      <c r="E441" s="252" t="s">
        <v>20</v>
      </c>
      <c r="F441" s="253" t="s">
        <v>145</v>
      </c>
      <c r="G441" s="251"/>
      <c r="H441" s="254">
        <v>1.65</v>
      </c>
      <c r="I441" s="255"/>
      <c r="J441" s="251"/>
      <c r="K441" s="251"/>
      <c r="L441" s="256"/>
      <c r="M441" s="257"/>
      <c r="N441" s="258"/>
      <c r="O441" s="258"/>
      <c r="P441" s="258"/>
      <c r="Q441" s="258"/>
      <c r="R441" s="258"/>
      <c r="S441" s="258"/>
      <c r="T441" s="259"/>
      <c r="AT441" s="260" t="s">
        <v>142</v>
      </c>
      <c r="AU441" s="260" t="s">
        <v>81</v>
      </c>
      <c r="AV441" s="13" t="s">
        <v>140</v>
      </c>
      <c r="AW441" s="13" t="s">
        <v>34</v>
      </c>
      <c r="AX441" s="13" t="s">
        <v>79</v>
      </c>
      <c r="AY441" s="260" t="s">
        <v>132</v>
      </c>
    </row>
    <row r="442" spans="2:65" s="1" customFormat="1" ht="25.5" customHeight="1">
      <c r="B442" s="46"/>
      <c r="C442" s="217" t="s">
        <v>499</v>
      </c>
      <c r="D442" s="217" t="s">
        <v>135</v>
      </c>
      <c r="E442" s="218" t="s">
        <v>500</v>
      </c>
      <c r="F442" s="219" t="s">
        <v>501</v>
      </c>
      <c r="G442" s="220" t="s">
        <v>314</v>
      </c>
      <c r="H442" s="221">
        <v>1</v>
      </c>
      <c r="I442" s="222"/>
      <c r="J442" s="221">
        <f>ROUND(I442*H442,2)</f>
        <v>0</v>
      </c>
      <c r="K442" s="219" t="s">
        <v>139</v>
      </c>
      <c r="L442" s="72"/>
      <c r="M442" s="223" t="s">
        <v>20</v>
      </c>
      <c r="N442" s="224" t="s">
        <v>42</v>
      </c>
      <c r="O442" s="47"/>
      <c r="P442" s="225">
        <f>O442*H442</f>
        <v>0</v>
      </c>
      <c r="Q442" s="225">
        <v>3E-05</v>
      </c>
      <c r="R442" s="225">
        <f>Q442*H442</f>
        <v>3E-05</v>
      </c>
      <c r="S442" s="225">
        <v>0</v>
      </c>
      <c r="T442" s="226">
        <f>S442*H442</f>
        <v>0</v>
      </c>
      <c r="AR442" s="24" t="s">
        <v>225</v>
      </c>
      <c r="AT442" s="24" t="s">
        <v>135</v>
      </c>
      <c r="AU442" s="24" t="s">
        <v>81</v>
      </c>
      <c r="AY442" s="24" t="s">
        <v>132</v>
      </c>
      <c r="BE442" s="227">
        <f>IF(N442="základní",J442,0)</f>
        <v>0</v>
      </c>
      <c r="BF442" s="227">
        <f>IF(N442="snížená",J442,0)</f>
        <v>0</v>
      </c>
      <c r="BG442" s="227">
        <f>IF(N442="zákl. přenesená",J442,0)</f>
        <v>0</v>
      </c>
      <c r="BH442" s="227">
        <f>IF(N442="sníž. přenesená",J442,0)</f>
        <v>0</v>
      </c>
      <c r="BI442" s="227">
        <f>IF(N442="nulová",J442,0)</f>
        <v>0</v>
      </c>
      <c r="BJ442" s="24" t="s">
        <v>79</v>
      </c>
      <c r="BK442" s="227">
        <f>ROUND(I442*H442,2)</f>
        <v>0</v>
      </c>
      <c r="BL442" s="24" t="s">
        <v>225</v>
      </c>
      <c r="BM442" s="24" t="s">
        <v>502</v>
      </c>
    </row>
    <row r="443" spans="2:51" s="12" customFormat="1" ht="13.5">
      <c r="B443" s="239"/>
      <c r="C443" s="240"/>
      <c r="D443" s="230" t="s">
        <v>142</v>
      </c>
      <c r="E443" s="241" t="s">
        <v>20</v>
      </c>
      <c r="F443" s="242" t="s">
        <v>79</v>
      </c>
      <c r="G443" s="240"/>
      <c r="H443" s="243">
        <v>1</v>
      </c>
      <c r="I443" s="244"/>
      <c r="J443" s="240"/>
      <c r="K443" s="240"/>
      <c r="L443" s="245"/>
      <c r="M443" s="246"/>
      <c r="N443" s="247"/>
      <c r="O443" s="247"/>
      <c r="P443" s="247"/>
      <c r="Q443" s="247"/>
      <c r="R443" s="247"/>
      <c r="S443" s="247"/>
      <c r="T443" s="248"/>
      <c r="AT443" s="249" t="s">
        <v>142</v>
      </c>
      <c r="AU443" s="249" t="s">
        <v>81</v>
      </c>
      <c r="AV443" s="12" t="s">
        <v>81</v>
      </c>
      <c r="AW443" s="12" t="s">
        <v>34</v>
      </c>
      <c r="AX443" s="12" t="s">
        <v>71</v>
      </c>
      <c r="AY443" s="249" t="s">
        <v>132</v>
      </c>
    </row>
    <row r="444" spans="2:51" s="13" customFormat="1" ht="13.5">
      <c r="B444" s="250"/>
      <c r="C444" s="251"/>
      <c r="D444" s="230" t="s">
        <v>142</v>
      </c>
      <c r="E444" s="252" t="s">
        <v>20</v>
      </c>
      <c r="F444" s="253" t="s">
        <v>145</v>
      </c>
      <c r="G444" s="251"/>
      <c r="H444" s="254">
        <v>1</v>
      </c>
      <c r="I444" s="255"/>
      <c r="J444" s="251"/>
      <c r="K444" s="251"/>
      <c r="L444" s="256"/>
      <c r="M444" s="257"/>
      <c r="N444" s="258"/>
      <c r="O444" s="258"/>
      <c r="P444" s="258"/>
      <c r="Q444" s="258"/>
      <c r="R444" s="258"/>
      <c r="S444" s="258"/>
      <c r="T444" s="259"/>
      <c r="AT444" s="260" t="s">
        <v>142</v>
      </c>
      <c r="AU444" s="260" t="s">
        <v>81</v>
      </c>
      <c r="AV444" s="13" t="s">
        <v>140</v>
      </c>
      <c r="AW444" s="13" t="s">
        <v>34</v>
      </c>
      <c r="AX444" s="13" t="s">
        <v>79</v>
      </c>
      <c r="AY444" s="260" t="s">
        <v>132</v>
      </c>
    </row>
    <row r="445" spans="2:65" s="1" customFormat="1" ht="16.5" customHeight="1">
      <c r="B445" s="46"/>
      <c r="C445" s="261" t="s">
        <v>503</v>
      </c>
      <c r="D445" s="261" t="s">
        <v>284</v>
      </c>
      <c r="E445" s="262" t="s">
        <v>504</v>
      </c>
      <c r="F445" s="263" t="s">
        <v>505</v>
      </c>
      <c r="G445" s="264" t="s">
        <v>314</v>
      </c>
      <c r="H445" s="265">
        <v>1</v>
      </c>
      <c r="I445" s="266"/>
      <c r="J445" s="265">
        <f>ROUND(I445*H445,2)</f>
        <v>0</v>
      </c>
      <c r="K445" s="263" t="s">
        <v>139</v>
      </c>
      <c r="L445" s="267"/>
      <c r="M445" s="268" t="s">
        <v>20</v>
      </c>
      <c r="N445" s="269" t="s">
        <v>42</v>
      </c>
      <c r="O445" s="47"/>
      <c r="P445" s="225">
        <f>O445*H445</f>
        <v>0</v>
      </c>
      <c r="Q445" s="225">
        <v>0.00036</v>
      </c>
      <c r="R445" s="225">
        <f>Q445*H445</f>
        <v>0.00036</v>
      </c>
      <c r="S445" s="225">
        <v>0</v>
      </c>
      <c r="T445" s="226">
        <f>S445*H445</f>
        <v>0</v>
      </c>
      <c r="AR445" s="24" t="s">
        <v>287</v>
      </c>
      <c r="AT445" s="24" t="s">
        <v>284</v>
      </c>
      <c r="AU445" s="24" t="s">
        <v>81</v>
      </c>
      <c r="AY445" s="24" t="s">
        <v>132</v>
      </c>
      <c r="BE445" s="227">
        <f>IF(N445="základní",J445,0)</f>
        <v>0</v>
      </c>
      <c r="BF445" s="227">
        <f>IF(N445="snížená",J445,0)</f>
        <v>0</v>
      </c>
      <c r="BG445" s="227">
        <f>IF(N445="zákl. přenesená",J445,0)</f>
        <v>0</v>
      </c>
      <c r="BH445" s="227">
        <f>IF(N445="sníž. přenesená",J445,0)</f>
        <v>0</v>
      </c>
      <c r="BI445" s="227">
        <f>IF(N445="nulová",J445,0)</f>
        <v>0</v>
      </c>
      <c r="BJ445" s="24" t="s">
        <v>79</v>
      </c>
      <c r="BK445" s="227">
        <f>ROUND(I445*H445,2)</f>
        <v>0</v>
      </c>
      <c r="BL445" s="24" t="s">
        <v>225</v>
      </c>
      <c r="BM445" s="24" t="s">
        <v>506</v>
      </c>
    </row>
    <row r="446" spans="2:51" s="12" customFormat="1" ht="13.5">
      <c r="B446" s="239"/>
      <c r="C446" s="240"/>
      <c r="D446" s="230" t="s">
        <v>142</v>
      </c>
      <c r="E446" s="241" t="s">
        <v>20</v>
      </c>
      <c r="F446" s="242" t="s">
        <v>79</v>
      </c>
      <c r="G446" s="240"/>
      <c r="H446" s="243">
        <v>1</v>
      </c>
      <c r="I446" s="244"/>
      <c r="J446" s="240"/>
      <c r="K446" s="240"/>
      <c r="L446" s="245"/>
      <c r="M446" s="246"/>
      <c r="N446" s="247"/>
      <c r="O446" s="247"/>
      <c r="P446" s="247"/>
      <c r="Q446" s="247"/>
      <c r="R446" s="247"/>
      <c r="S446" s="247"/>
      <c r="T446" s="248"/>
      <c r="AT446" s="249" t="s">
        <v>142</v>
      </c>
      <c r="AU446" s="249" t="s">
        <v>81</v>
      </c>
      <c r="AV446" s="12" t="s">
        <v>81</v>
      </c>
      <c r="AW446" s="12" t="s">
        <v>34</v>
      </c>
      <c r="AX446" s="12" t="s">
        <v>71</v>
      </c>
      <c r="AY446" s="249" t="s">
        <v>132</v>
      </c>
    </row>
    <row r="447" spans="2:51" s="13" customFormat="1" ht="13.5">
      <c r="B447" s="250"/>
      <c r="C447" s="251"/>
      <c r="D447" s="230" t="s">
        <v>142</v>
      </c>
      <c r="E447" s="252" t="s">
        <v>20</v>
      </c>
      <c r="F447" s="253" t="s">
        <v>145</v>
      </c>
      <c r="G447" s="251"/>
      <c r="H447" s="254">
        <v>1</v>
      </c>
      <c r="I447" s="255"/>
      <c r="J447" s="251"/>
      <c r="K447" s="251"/>
      <c r="L447" s="256"/>
      <c r="M447" s="257"/>
      <c r="N447" s="258"/>
      <c r="O447" s="258"/>
      <c r="P447" s="258"/>
      <c r="Q447" s="258"/>
      <c r="R447" s="258"/>
      <c r="S447" s="258"/>
      <c r="T447" s="259"/>
      <c r="AT447" s="260" t="s">
        <v>142</v>
      </c>
      <c r="AU447" s="260" t="s">
        <v>81</v>
      </c>
      <c r="AV447" s="13" t="s">
        <v>140</v>
      </c>
      <c r="AW447" s="13" t="s">
        <v>34</v>
      </c>
      <c r="AX447" s="13" t="s">
        <v>79</v>
      </c>
      <c r="AY447" s="260" t="s">
        <v>132</v>
      </c>
    </row>
    <row r="448" spans="2:65" s="1" customFormat="1" ht="51" customHeight="1">
      <c r="B448" s="46"/>
      <c r="C448" s="217" t="s">
        <v>507</v>
      </c>
      <c r="D448" s="217" t="s">
        <v>135</v>
      </c>
      <c r="E448" s="218" t="s">
        <v>508</v>
      </c>
      <c r="F448" s="219" t="s">
        <v>509</v>
      </c>
      <c r="G448" s="220" t="s">
        <v>238</v>
      </c>
      <c r="H448" s="221">
        <v>0.03</v>
      </c>
      <c r="I448" s="222"/>
      <c r="J448" s="221">
        <f>ROUND(I448*H448,2)</f>
        <v>0</v>
      </c>
      <c r="K448" s="219" t="s">
        <v>139</v>
      </c>
      <c r="L448" s="72"/>
      <c r="M448" s="223" t="s">
        <v>20</v>
      </c>
      <c r="N448" s="224" t="s">
        <v>42</v>
      </c>
      <c r="O448" s="47"/>
      <c r="P448" s="225">
        <f>O448*H448</f>
        <v>0</v>
      </c>
      <c r="Q448" s="225">
        <v>0</v>
      </c>
      <c r="R448" s="225">
        <f>Q448*H448</f>
        <v>0</v>
      </c>
      <c r="S448" s="225">
        <v>0</v>
      </c>
      <c r="T448" s="226">
        <f>S448*H448</f>
        <v>0</v>
      </c>
      <c r="AR448" s="24" t="s">
        <v>225</v>
      </c>
      <c r="AT448" s="24" t="s">
        <v>135</v>
      </c>
      <c r="AU448" s="24" t="s">
        <v>81</v>
      </c>
      <c r="AY448" s="24" t="s">
        <v>132</v>
      </c>
      <c r="BE448" s="227">
        <f>IF(N448="základní",J448,0)</f>
        <v>0</v>
      </c>
      <c r="BF448" s="227">
        <f>IF(N448="snížená",J448,0)</f>
        <v>0</v>
      </c>
      <c r="BG448" s="227">
        <f>IF(N448="zákl. přenesená",J448,0)</f>
        <v>0</v>
      </c>
      <c r="BH448" s="227">
        <f>IF(N448="sníž. přenesená",J448,0)</f>
        <v>0</v>
      </c>
      <c r="BI448" s="227">
        <f>IF(N448="nulová",J448,0)</f>
        <v>0</v>
      </c>
      <c r="BJ448" s="24" t="s">
        <v>79</v>
      </c>
      <c r="BK448" s="227">
        <f>ROUND(I448*H448,2)</f>
        <v>0</v>
      </c>
      <c r="BL448" s="24" t="s">
        <v>225</v>
      </c>
      <c r="BM448" s="24" t="s">
        <v>510</v>
      </c>
    </row>
    <row r="449" spans="2:63" s="10" customFormat="1" ht="29.85" customHeight="1">
      <c r="B449" s="201"/>
      <c r="C449" s="202"/>
      <c r="D449" s="203" t="s">
        <v>70</v>
      </c>
      <c r="E449" s="215" t="s">
        <v>511</v>
      </c>
      <c r="F449" s="215" t="s">
        <v>512</v>
      </c>
      <c r="G449" s="202"/>
      <c r="H449" s="202"/>
      <c r="I449" s="205"/>
      <c r="J449" s="216">
        <f>BK449</f>
        <v>0</v>
      </c>
      <c r="K449" s="202"/>
      <c r="L449" s="207"/>
      <c r="M449" s="208"/>
      <c r="N449" s="209"/>
      <c r="O449" s="209"/>
      <c r="P449" s="210">
        <f>SUM(P450:P473)</f>
        <v>0</v>
      </c>
      <c r="Q449" s="209"/>
      <c r="R449" s="210">
        <f>SUM(R450:R473)</f>
        <v>0.0718</v>
      </c>
      <c r="S449" s="209"/>
      <c r="T449" s="211">
        <f>SUM(T450:T473)</f>
        <v>0.096</v>
      </c>
      <c r="AR449" s="212" t="s">
        <v>81</v>
      </c>
      <c r="AT449" s="213" t="s">
        <v>70</v>
      </c>
      <c r="AU449" s="213" t="s">
        <v>79</v>
      </c>
      <c r="AY449" s="212" t="s">
        <v>132</v>
      </c>
      <c r="BK449" s="214">
        <f>SUM(BK450:BK473)</f>
        <v>0</v>
      </c>
    </row>
    <row r="450" spans="2:65" s="1" customFormat="1" ht="25.5" customHeight="1">
      <c r="B450" s="46"/>
      <c r="C450" s="217" t="s">
        <v>513</v>
      </c>
      <c r="D450" s="217" t="s">
        <v>135</v>
      </c>
      <c r="E450" s="218" t="s">
        <v>514</v>
      </c>
      <c r="F450" s="219" t="s">
        <v>515</v>
      </c>
      <c r="G450" s="220" t="s">
        <v>314</v>
      </c>
      <c r="H450" s="221">
        <v>4</v>
      </c>
      <c r="I450" s="222"/>
      <c r="J450" s="221">
        <f>ROUND(I450*H450,2)</f>
        <v>0</v>
      </c>
      <c r="K450" s="219" t="s">
        <v>139</v>
      </c>
      <c r="L450" s="72"/>
      <c r="M450" s="223" t="s">
        <v>20</v>
      </c>
      <c r="N450" s="224" t="s">
        <v>42</v>
      </c>
      <c r="O450" s="47"/>
      <c r="P450" s="225">
        <f>O450*H450</f>
        <v>0</v>
      </c>
      <c r="Q450" s="225">
        <v>0</v>
      </c>
      <c r="R450" s="225">
        <f>Q450*H450</f>
        <v>0</v>
      </c>
      <c r="S450" s="225">
        <v>0</v>
      </c>
      <c r="T450" s="226">
        <f>S450*H450</f>
        <v>0</v>
      </c>
      <c r="AR450" s="24" t="s">
        <v>225</v>
      </c>
      <c r="AT450" s="24" t="s">
        <v>135</v>
      </c>
      <c r="AU450" s="24" t="s">
        <v>81</v>
      </c>
      <c r="AY450" s="24" t="s">
        <v>132</v>
      </c>
      <c r="BE450" s="227">
        <f>IF(N450="základní",J450,0)</f>
        <v>0</v>
      </c>
      <c r="BF450" s="227">
        <f>IF(N450="snížená",J450,0)</f>
        <v>0</v>
      </c>
      <c r="BG450" s="227">
        <f>IF(N450="zákl. přenesená",J450,0)</f>
        <v>0</v>
      </c>
      <c r="BH450" s="227">
        <f>IF(N450="sníž. přenesená",J450,0)</f>
        <v>0</v>
      </c>
      <c r="BI450" s="227">
        <f>IF(N450="nulová",J450,0)</f>
        <v>0</v>
      </c>
      <c r="BJ450" s="24" t="s">
        <v>79</v>
      </c>
      <c r="BK450" s="227">
        <f>ROUND(I450*H450,2)</f>
        <v>0</v>
      </c>
      <c r="BL450" s="24" t="s">
        <v>225</v>
      </c>
      <c r="BM450" s="24" t="s">
        <v>516</v>
      </c>
    </row>
    <row r="451" spans="2:51" s="11" customFormat="1" ht="13.5">
      <c r="B451" s="228"/>
      <c r="C451" s="229"/>
      <c r="D451" s="230" t="s">
        <v>142</v>
      </c>
      <c r="E451" s="231" t="s">
        <v>20</v>
      </c>
      <c r="F451" s="232" t="s">
        <v>143</v>
      </c>
      <c r="G451" s="229"/>
      <c r="H451" s="231" t="s">
        <v>20</v>
      </c>
      <c r="I451" s="233"/>
      <c r="J451" s="229"/>
      <c r="K451" s="229"/>
      <c r="L451" s="234"/>
      <c r="M451" s="235"/>
      <c r="N451" s="236"/>
      <c r="O451" s="236"/>
      <c r="P451" s="236"/>
      <c r="Q451" s="236"/>
      <c r="R451" s="236"/>
      <c r="S451" s="236"/>
      <c r="T451" s="237"/>
      <c r="AT451" s="238" t="s">
        <v>142</v>
      </c>
      <c r="AU451" s="238" t="s">
        <v>81</v>
      </c>
      <c r="AV451" s="11" t="s">
        <v>79</v>
      </c>
      <c r="AW451" s="11" t="s">
        <v>34</v>
      </c>
      <c r="AX451" s="11" t="s">
        <v>71</v>
      </c>
      <c r="AY451" s="238" t="s">
        <v>132</v>
      </c>
    </row>
    <row r="452" spans="2:51" s="12" customFormat="1" ht="13.5">
      <c r="B452" s="239"/>
      <c r="C452" s="240"/>
      <c r="D452" s="230" t="s">
        <v>142</v>
      </c>
      <c r="E452" s="241" t="s">
        <v>20</v>
      </c>
      <c r="F452" s="242" t="s">
        <v>81</v>
      </c>
      <c r="G452" s="240"/>
      <c r="H452" s="243">
        <v>2</v>
      </c>
      <c r="I452" s="244"/>
      <c r="J452" s="240"/>
      <c r="K452" s="240"/>
      <c r="L452" s="245"/>
      <c r="M452" s="246"/>
      <c r="N452" s="247"/>
      <c r="O452" s="247"/>
      <c r="P452" s="247"/>
      <c r="Q452" s="247"/>
      <c r="R452" s="247"/>
      <c r="S452" s="247"/>
      <c r="T452" s="248"/>
      <c r="AT452" s="249" t="s">
        <v>142</v>
      </c>
      <c r="AU452" s="249" t="s">
        <v>81</v>
      </c>
      <c r="AV452" s="12" t="s">
        <v>81</v>
      </c>
      <c r="AW452" s="12" t="s">
        <v>34</v>
      </c>
      <c r="AX452" s="12" t="s">
        <v>71</v>
      </c>
      <c r="AY452" s="249" t="s">
        <v>132</v>
      </c>
    </row>
    <row r="453" spans="2:51" s="12" customFormat="1" ht="13.5">
      <c r="B453" s="239"/>
      <c r="C453" s="240"/>
      <c r="D453" s="230" t="s">
        <v>142</v>
      </c>
      <c r="E453" s="241" t="s">
        <v>20</v>
      </c>
      <c r="F453" s="242" t="s">
        <v>81</v>
      </c>
      <c r="G453" s="240"/>
      <c r="H453" s="243">
        <v>2</v>
      </c>
      <c r="I453" s="244"/>
      <c r="J453" s="240"/>
      <c r="K453" s="240"/>
      <c r="L453" s="245"/>
      <c r="M453" s="246"/>
      <c r="N453" s="247"/>
      <c r="O453" s="247"/>
      <c r="P453" s="247"/>
      <c r="Q453" s="247"/>
      <c r="R453" s="247"/>
      <c r="S453" s="247"/>
      <c r="T453" s="248"/>
      <c r="AT453" s="249" t="s">
        <v>142</v>
      </c>
      <c r="AU453" s="249" t="s">
        <v>81</v>
      </c>
      <c r="AV453" s="12" t="s">
        <v>81</v>
      </c>
      <c r="AW453" s="12" t="s">
        <v>34</v>
      </c>
      <c r="AX453" s="12" t="s">
        <v>71</v>
      </c>
      <c r="AY453" s="249" t="s">
        <v>132</v>
      </c>
    </row>
    <row r="454" spans="2:51" s="13" customFormat="1" ht="13.5">
      <c r="B454" s="250"/>
      <c r="C454" s="251"/>
      <c r="D454" s="230" t="s">
        <v>142</v>
      </c>
      <c r="E454" s="252" t="s">
        <v>20</v>
      </c>
      <c r="F454" s="253" t="s">
        <v>145</v>
      </c>
      <c r="G454" s="251"/>
      <c r="H454" s="254">
        <v>4</v>
      </c>
      <c r="I454" s="255"/>
      <c r="J454" s="251"/>
      <c r="K454" s="251"/>
      <c r="L454" s="256"/>
      <c r="M454" s="257"/>
      <c r="N454" s="258"/>
      <c r="O454" s="258"/>
      <c r="P454" s="258"/>
      <c r="Q454" s="258"/>
      <c r="R454" s="258"/>
      <c r="S454" s="258"/>
      <c r="T454" s="259"/>
      <c r="AT454" s="260" t="s">
        <v>142</v>
      </c>
      <c r="AU454" s="260" t="s">
        <v>81</v>
      </c>
      <c r="AV454" s="13" t="s">
        <v>140</v>
      </c>
      <c r="AW454" s="13" t="s">
        <v>34</v>
      </c>
      <c r="AX454" s="13" t="s">
        <v>79</v>
      </c>
      <c r="AY454" s="260" t="s">
        <v>132</v>
      </c>
    </row>
    <row r="455" spans="2:65" s="1" customFormat="1" ht="16.5" customHeight="1">
      <c r="B455" s="46"/>
      <c r="C455" s="261" t="s">
        <v>517</v>
      </c>
      <c r="D455" s="261" t="s">
        <v>284</v>
      </c>
      <c r="E455" s="262" t="s">
        <v>518</v>
      </c>
      <c r="F455" s="263" t="s">
        <v>519</v>
      </c>
      <c r="G455" s="264" t="s">
        <v>314</v>
      </c>
      <c r="H455" s="265">
        <v>2</v>
      </c>
      <c r="I455" s="266"/>
      <c r="J455" s="265">
        <f>ROUND(I455*H455,2)</f>
        <v>0</v>
      </c>
      <c r="K455" s="263" t="s">
        <v>139</v>
      </c>
      <c r="L455" s="267"/>
      <c r="M455" s="268" t="s">
        <v>20</v>
      </c>
      <c r="N455" s="269" t="s">
        <v>42</v>
      </c>
      <c r="O455" s="47"/>
      <c r="P455" s="225">
        <f>O455*H455</f>
        <v>0</v>
      </c>
      <c r="Q455" s="225">
        <v>0.0185</v>
      </c>
      <c r="R455" s="225">
        <f>Q455*H455</f>
        <v>0.037</v>
      </c>
      <c r="S455" s="225">
        <v>0</v>
      </c>
      <c r="T455" s="226">
        <f>S455*H455</f>
        <v>0</v>
      </c>
      <c r="AR455" s="24" t="s">
        <v>287</v>
      </c>
      <c r="AT455" s="24" t="s">
        <v>284</v>
      </c>
      <c r="AU455" s="24" t="s">
        <v>81</v>
      </c>
      <c r="AY455" s="24" t="s">
        <v>132</v>
      </c>
      <c r="BE455" s="227">
        <f>IF(N455="základní",J455,0)</f>
        <v>0</v>
      </c>
      <c r="BF455" s="227">
        <f>IF(N455="snížená",J455,0)</f>
        <v>0</v>
      </c>
      <c r="BG455" s="227">
        <f>IF(N455="zákl. přenesená",J455,0)</f>
        <v>0</v>
      </c>
      <c r="BH455" s="227">
        <f>IF(N455="sníž. přenesená",J455,0)</f>
        <v>0</v>
      </c>
      <c r="BI455" s="227">
        <f>IF(N455="nulová",J455,0)</f>
        <v>0</v>
      </c>
      <c r="BJ455" s="24" t="s">
        <v>79</v>
      </c>
      <c r="BK455" s="227">
        <f>ROUND(I455*H455,2)</f>
        <v>0</v>
      </c>
      <c r="BL455" s="24" t="s">
        <v>225</v>
      </c>
      <c r="BM455" s="24" t="s">
        <v>520</v>
      </c>
    </row>
    <row r="456" spans="2:51" s="12" customFormat="1" ht="13.5">
      <c r="B456" s="239"/>
      <c r="C456" s="240"/>
      <c r="D456" s="230" t="s">
        <v>142</v>
      </c>
      <c r="E456" s="241" t="s">
        <v>20</v>
      </c>
      <c r="F456" s="242" t="s">
        <v>81</v>
      </c>
      <c r="G456" s="240"/>
      <c r="H456" s="243">
        <v>2</v>
      </c>
      <c r="I456" s="244"/>
      <c r="J456" s="240"/>
      <c r="K456" s="240"/>
      <c r="L456" s="245"/>
      <c r="M456" s="246"/>
      <c r="N456" s="247"/>
      <c r="O456" s="247"/>
      <c r="P456" s="247"/>
      <c r="Q456" s="247"/>
      <c r="R456" s="247"/>
      <c r="S456" s="247"/>
      <c r="T456" s="248"/>
      <c r="AT456" s="249" t="s">
        <v>142</v>
      </c>
      <c r="AU456" s="249" t="s">
        <v>81</v>
      </c>
      <c r="AV456" s="12" t="s">
        <v>81</v>
      </c>
      <c r="AW456" s="12" t="s">
        <v>34</v>
      </c>
      <c r="AX456" s="12" t="s">
        <v>71</v>
      </c>
      <c r="AY456" s="249" t="s">
        <v>132</v>
      </c>
    </row>
    <row r="457" spans="2:51" s="13" customFormat="1" ht="13.5">
      <c r="B457" s="250"/>
      <c r="C457" s="251"/>
      <c r="D457" s="230" t="s">
        <v>142</v>
      </c>
      <c r="E457" s="252" t="s">
        <v>20</v>
      </c>
      <c r="F457" s="253" t="s">
        <v>145</v>
      </c>
      <c r="G457" s="251"/>
      <c r="H457" s="254">
        <v>2</v>
      </c>
      <c r="I457" s="255"/>
      <c r="J457" s="251"/>
      <c r="K457" s="251"/>
      <c r="L457" s="256"/>
      <c r="M457" s="257"/>
      <c r="N457" s="258"/>
      <c r="O457" s="258"/>
      <c r="P457" s="258"/>
      <c r="Q457" s="258"/>
      <c r="R457" s="258"/>
      <c r="S457" s="258"/>
      <c r="T457" s="259"/>
      <c r="AT457" s="260" t="s">
        <v>142</v>
      </c>
      <c r="AU457" s="260" t="s">
        <v>81</v>
      </c>
      <c r="AV457" s="13" t="s">
        <v>140</v>
      </c>
      <c r="AW457" s="13" t="s">
        <v>34</v>
      </c>
      <c r="AX457" s="13" t="s">
        <v>79</v>
      </c>
      <c r="AY457" s="260" t="s">
        <v>132</v>
      </c>
    </row>
    <row r="458" spans="2:65" s="1" customFormat="1" ht="16.5" customHeight="1">
      <c r="B458" s="46"/>
      <c r="C458" s="261" t="s">
        <v>521</v>
      </c>
      <c r="D458" s="261" t="s">
        <v>284</v>
      </c>
      <c r="E458" s="262" t="s">
        <v>522</v>
      </c>
      <c r="F458" s="263" t="s">
        <v>523</v>
      </c>
      <c r="G458" s="264" t="s">
        <v>314</v>
      </c>
      <c r="H458" s="265">
        <v>2</v>
      </c>
      <c r="I458" s="266"/>
      <c r="J458" s="265">
        <f>ROUND(I458*H458,2)</f>
        <v>0</v>
      </c>
      <c r="K458" s="263" t="s">
        <v>139</v>
      </c>
      <c r="L458" s="267"/>
      <c r="M458" s="268" t="s">
        <v>20</v>
      </c>
      <c r="N458" s="269" t="s">
        <v>42</v>
      </c>
      <c r="O458" s="47"/>
      <c r="P458" s="225">
        <f>O458*H458</f>
        <v>0</v>
      </c>
      <c r="Q458" s="225">
        <v>0.015</v>
      </c>
      <c r="R458" s="225">
        <f>Q458*H458</f>
        <v>0.03</v>
      </c>
      <c r="S458" s="225">
        <v>0</v>
      </c>
      <c r="T458" s="226">
        <f>S458*H458</f>
        <v>0</v>
      </c>
      <c r="AR458" s="24" t="s">
        <v>287</v>
      </c>
      <c r="AT458" s="24" t="s">
        <v>284</v>
      </c>
      <c r="AU458" s="24" t="s">
        <v>81</v>
      </c>
      <c r="AY458" s="24" t="s">
        <v>132</v>
      </c>
      <c r="BE458" s="227">
        <f>IF(N458="základní",J458,0)</f>
        <v>0</v>
      </c>
      <c r="BF458" s="227">
        <f>IF(N458="snížená",J458,0)</f>
        <v>0</v>
      </c>
      <c r="BG458" s="227">
        <f>IF(N458="zákl. přenesená",J458,0)</f>
        <v>0</v>
      </c>
      <c r="BH458" s="227">
        <f>IF(N458="sníž. přenesená",J458,0)</f>
        <v>0</v>
      </c>
      <c r="BI458" s="227">
        <f>IF(N458="nulová",J458,0)</f>
        <v>0</v>
      </c>
      <c r="BJ458" s="24" t="s">
        <v>79</v>
      </c>
      <c r="BK458" s="227">
        <f>ROUND(I458*H458,2)</f>
        <v>0</v>
      </c>
      <c r="BL458" s="24" t="s">
        <v>225</v>
      </c>
      <c r="BM458" s="24" t="s">
        <v>524</v>
      </c>
    </row>
    <row r="459" spans="2:51" s="12" customFormat="1" ht="13.5">
      <c r="B459" s="239"/>
      <c r="C459" s="240"/>
      <c r="D459" s="230" t="s">
        <v>142</v>
      </c>
      <c r="E459" s="241" t="s">
        <v>20</v>
      </c>
      <c r="F459" s="242" t="s">
        <v>81</v>
      </c>
      <c r="G459" s="240"/>
      <c r="H459" s="243">
        <v>2</v>
      </c>
      <c r="I459" s="244"/>
      <c r="J459" s="240"/>
      <c r="K459" s="240"/>
      <c r="L459" s="245"/>
      <c r="M459" s="246"/>
      <c r="N459" s="247"/>
      <c r="O459" s="247"/>
      <c r="P459" s="247"/>
      <c r="Q459" s="247"/>
      <c r="R459" s="247"/>
      <c r="S459" s="247"/>
      <c r="T459" s="248"/>
      <c r="AT459" s="249" t="s">
        <v>142</v>
      </c>
      <c r="AU459" s="249" t="s">
        <v>81</v>
      </c>
      <c r="AV459" s="12" t="s">
        <v>81</v>
      </c>
      <c r="AW459" s="12" t="s">
        <v>34</v>
      </c>
      <c r="AX459" s="12" t="s">
        <v>71</v>
      </c>
      <c r="AY459" s="249" t="s">
        <v>132</v>
      </c>
    </row>
    <row r="460" spans="2:51" s="13" customFormat="1" ht="13.5">
      <c r="B460" s="250"/>
      <c r="C460" s="251"/>
      <c r="D460" s="230" t="s">
        <v>142</v>
      </c>
      <c r="E460" s="252" t="s">
        <v>20</v>
      </c>
      <c r="F460" s="253" t="s">
        <v>145</v>
      </c>
      <c r="G460" s="251"/>
      <c r="H460" s="254">
        <v>2</v>
      </c>
      <c r="I460" s="255"/>
      <c r="J460" s="251"/>
      <c r="K460" s="251"/>
      <c r="L460" s="256"/>
      <c r="M460" s="257"/>
      <c r="N460" s="258"/>
      <c r="O460" s="258"/>
      <c r="P460" s="258"/>
      <c r="Q460" s="258"/>
      <c r="R460" s="258"/>
      <c r="S460" s="258"/>
      <c r="T460" s="259"/>
      <c r="AT460" s="260" t="s">
        <v>142</v>
      </c>
      <c r="AU460" s="260" t="s">
        <v>81</v>
      </c>
      <c r="AV460" s="13" t="s">
        <v>140</v>
      </c>
      <c r="AW460" s="13" t="s">
        <v>34</v>
      </c>
      <c r="AX460" s="13" t="s">
        <v>79</v>
      </c>
      <c r="AY460" s="260" t="s">
        <v>132</v>
      </c>
    </row>
    <row r="461" spans="2:65" s="1" customFormat="1" ht="16.5" customHeight="1">
      <c r="B461" s="46"/>
      <c r="C461" s="217" t="s">
        <v>525</v>
      </c>
      <c r="D461" s="217" t="s">
        <v>135</v>
      </c>
      <c r="E461" s="218" t="s">
        <v>526</v>
      </c>
      <c r="F461" s="219" t="s">
        <v>527</v>
      </c>
      <c r="G461" s="220" t="s">
        <v>314</v>
      </c>
      <c r="H461" s="221">
        <v>4</v>
      </c>
      <c r="I461" s="222"/>
      <c r="J461" s="221">
        <f>ROUND(I461*H461,2)</f>
        <v>0</v>
      </c>
      <c r="K461" s="219" t="s">
        <v>139</v>
      </c>
      <c r="L461" s="72"/>
      <c r="M461" s="223" t="s">
        <v>20</v>
      </c>
      <c r="N461" s="224" t="s">
        <v>42</v>
      </c>
      <c r="O461" s="47"/>
      <c r="P461" s="225">
        <f>O461*H461</f>
        <v>0</v>
      </c>
      <c r="Q461" s="225">
        <v>0</v>
      </c>
      <c r="R461" s="225">
        <f>Q461*H461</f>
        <v>0</v>
      </c>
      <c r="S461" s="225">
        <v>0</v>
      </c>
      <c r="T461" s="226">
        <f>S461*H461</f>
        <v>0</v>
      </c>
      <c r="AR461" s="24" t="s">
        <v>225</v>
      </c>
      <c r="AT461" s="24" t="s">
        <v>135</v>
      </c>
      <c r="AU461" s="24" t="s">
        <v>81</v>
      </c>
      <c r="AY461" s="24" t="s">
        <v>132</v>
      </c>
      <c r="BE461" s="227">
        <f>IF(N461="základní",J461,0)</f>
        <v>0</v>
      </c>
      <c r="BF461" s="227">
        <f>IF(N461="snížená",J461,0)</f>
        <v>0</v>
      </c>
      <c r="BG461" s="227">
        <f>IF(N461="zákl. přenesená",J461,0)</f>
        <v>0</v>
      </c>
      <c r="BH461" s="227">
        <f>IF(N461="sníž. přenesená",J461,0)</f>
        <v>0</v>
      </c>
      <c r="BI461" s="227">
        <f>IF(N461="nulová",J461,0)</f>
        <v>0</v>
      </c>
      <c r="BJ461" s="24" t="s">
        <v>79</v>
      </c>
      <c r="BK461" s="227">
        <f>ROUND(I461*H461,2)</f>
        <v>0</v>
      </c>
      <c r="BL461" s="24" t="s">
        <v>225</v>
      </c>
      <c r="BM461" s="24" t="s">
        <v>528</v>
      </c>
    </row>
    <row r="462" spans="2:51" s="12" customFormat="1" ht="13.5">
      <c r="B462" s="239"/>
      <c r="C462" s="240"/>
      <c r="D462" s="230" t="s">
        <v>142</v>
      </c>
      <c r="E462" s="241" t="s">
        <v>20</v>
      </c>
      <c r="F462" s="242" t="s">
        <v>81</v>
      </c>
      <c r="G462" s="240"/>
      <c r="H462" s="243">
        <v>2</v>
      </c>
      <c r="I462" s="244"/>
      <c r="J462" s="240"/>
      <c r="K462" s="240"/>
      <c r="L462" s="245"/>
      <c r="M462" s="246"/>
      <c r="N462" s="247"/>
      <c r="O462" s="247"/>
      <c r="P462" s="247"/>
      <c r="Q462" s="247"/>
      <c r="R462" s="247"/>
      <c r="S462" s="247"/>
      <c r="T462" s="248"/>
      <c r="AT462" s="249" t="s">
        <v>142</v>
      </c>
      <c r="AU462" s="249" t="s">
        <v>81</v>
      </c>
      <c r="AV462" s="12" t="s">
        <v>81</v>
      </c>
      <c r="AW462" s="12" t="s">
        <v>34</v>
      </c>
      <c r="AX462" s="12" t="s">
        <v>71</v>
      </c>
      <c r="AY462" s="249" t="s">
        <v>132</v>
      </c>
    </row>
    <row r="463" spans="2:51" s="12" customFormat="1" ht="13.5">
      <c r="B463" s="239"/>
      <c r="C463" s="240"/>
      <c r="D463" s="230" t="s">
        <v>142</v>
      </c>
      <c r="E463" s="241" t="s">
        <v>20</v>
      </c>
      <c r="F463" s="242" t="s">
        <v>81</v>
      </c>
      <c r="G463" s="240"/>
      <c r="H463" s="243">
        <v>2</v>
      </c>
      <c r="I463" s="244"/>
      <c r="J463" s="240"/>
      <c r="K463" s="240"/>
      <c r="L463" s="245"/>
      <c r="M463" s="246"/>
      <c r="N463" s="247"/>
      <c r="O463" s="247"/>
      <c r="P463" s="247"/>
      <c r="Q463" s="247"/>
      <c r="R463" s="247"/>
      <c r="S463" s="247"/>
      <c r="T463" s="248"/>
      <c r="AT463" s="249" t="s">
        <v>142</v>
      </c>
      <c r="AU463" s="249" t="s">
        <v>81</v>
      </c>
      <c r="AV463" s="12" t="s">
        <v>81</v>
      </c>
      <c r="AW463" s="12" t="s">
        <v>34</v>
      </c>
      <c r="AX463" s="12" t="s">
        <v>71</v>
      </c>
      <c r="AY463" s="249" t="s">
        <v>132</v>
      </c>
    </row>
    <row r="464" spans="2:51" s="13" customFormat="1" ht="13.5">
      <c r="B464" s="250"/>
      <c r="C464" s="251"/>
      <c r="D464" s="230" t="s">
        <v>142</v>
      </c>
      <c r="E464" s="252" t="s">
        <v>20</v>
      </c>
      <c r="F464" s="253" t="s">
        <v>145</v>
      </c>
      <c r="G464" s="251"/>
      <c r="H464" s="254">
        <v>4</v>
      </c>
      <c r="I464" s="255"/>
      <c r="J464" s="251"/>
      <c r="K464" s="251"/>
      <c r="L464" s="256"/>
      <c r="M464" s="257"/>
      <c r="N464" s="258"/>
      <c r="O464" s="258"/>
      <c r="P464" s="258"/>
      <c r="Q464" s="258"/>
      <c r="R464" s="258"/>
      <c r="S464" s="258"/>
      <c r="T464" s="259"/>
      <c r="AT464" s="260" t="s">
        <v>142</v>
      </c>
      <c r="AU464" s="260" t="s">
        <v>81</v>
      </c>
      <c r="AV464" s="13" t="s">
        <v>140</v>
      </c>
      <c r="AW464" s="13" t="s">
        <v>34</v>
      </c>
      <c r="AX464" s="13" t="s">
        <v>79</v>
      </c>
      <c r="AY464" s="260" t="s">
        <v>132</v>
      </c>
    </row>
    <row r="465" spans="2:65" s="1" customFormat="1" ht="25.5" customHeight="1">
      <c r="B465" s="46"/>
      <c r="C465" s="261" t="s">
        <v>529</v>
      </c>
      <c r="D465" s="261" t="s">
        <v>284</v>
      </c>
      <c r="E465" s="262" t="s">
        <v>530</v>
      </c>
      <c r="F465" s="263" t="s">
        <v>531</v>
      </c>
      <c r="G465" s="264" t="s">
        <v>314</v>
      </c>
      <c r="H465" s="265">
        <v>4</v>
      </c>
      <c r="I465" s="266"/>
      <c r="J465" s="265">
        <f>ROUND(I465*H465,2)</f>
        <v>0</v>
      </c>
      <c r="K465" s="263" t="s">
        <v>139</v>
      </c>
      <c r="L465" s="267"/>
      <c r="M465" s="268" t="s">
        <v>20</v>
      </c>
      <c r="N465" s="269" t="s">
        <v>42</v>
      </c>
      <c r="O465" s="47"/>
      <c r="P465" s="225">
        <f>O465*H465</f>
        <v>0</v>
      </c>
      <c r="Q465" s="225">
        <v>0.0012</v>
      </c>
      <c r="R465" s="225">
        <f>Q465*H465</f>
        <v>0.0048</v>
      </c>
      <c r="S465" s="225">
        <v>0</v>
      </c>
      <c r="T465" s="226">
        <f>S465*H465</f>
        <v>0</v>
      </c>
      <c r="AR465" s="24" t="s">
        <v>287</v>
      </c>
      <c r="AT465" s="24" t="s">
        <v>284</v>
      </c>
      <c r="AU465" s="24" t="s">
        <v>81</v>
      </c>
      <c r="AY465" s="24" t="s">
        <v>132</v>
      </c>
      <c r="BE465" s="227">
        <f>IF(N465="základní",J465,0)</f>
        <v>0</v>
      </c>
      <c r="BF465" s="227">
        <f>IF(N465="snížená",J465,0)</f>
        <v>0</v>
      </c>
      <c r="BG465" s="227">
        <f>IF(N465="zákl. přenesená",J465,0)</f>
        <v>0</v>
      </c>
      <c r="BH465" s="227">
        <f>IF(N465="sníž. přenesená",J465,0)</f>
        <v>0</v>
      </c>
      <c r="BI465" s="227">
        <f>IF(N465="nulová",J465,0)</f>
        <v>0</v>
      </c>
      <c r="BJ465" s="24" t="s">
        <v>79</v>
      </c>
      <c r="BK465" s="227">
        <f>ROUND(I465*H465,2)</f>
        <v>0</v>
      </c>
      <c r="BL465" s="24" t="s">
        <v>225</v>
      </c>
      <c r="BM465" s="24" t="s">
        <v>532</v>
      </c>
    </row>
    <row r="466" spans="2:51" s="12" customFormat="1" ht="13.5">
      <c r="B466" s="239"/>
      <c r="C466" s="240"/>
      <c r="D466" s="230" t="s">
        <v>142</v>
      </c>
      <c r="E466" s="241" t="s">
        <v>20</v>
      </c>
      <c r="F466" s="242" t="s">
        <v>81</v>
      </c>
      <c r="G466" s="240"/>
      <c r="H466" s="243">
        <v>2</v>
      </c>
      <c r="I466" s="244"/>
      <c r="J466" s="240"/>
      <c r="K466" s="240"/>
      <c r="L466" s="245"/>
      <c r="M466" s="246"/>
      <c r="N466" s="247"/>
      <c r="O466" s="247"/>
      <c r="P466" s="247"/>
      <c r="Q466" s="247"/>
      <c r="R466" s="247"/>
      <c r="S466" s="247"/>
      <c r="T466" s="248"/>
      <c r="AT466" s="249" t="s">
        <v>142</v>
      </c>
      <c r="AU466" s="249" t="s">
        <v>81</v>
      </c>
      <c r="AV466" s="12" t="s">
        <v>81</v>
      </c>
      <c r="AW466" s="12" t="s">
        <v>34</v>
      </c>
      <c r="AX466" s="12" t="s">
        <v>71</v>
      </c>
      <c r="AY466" s="249" t="s">
        <v>132</v>
      </c>
    </row>
    <row r="467" spans="2:51" s="12" customFormat="1" ht="13.5">
      <c r="B467" s="239"/>
      <c r="C467" s="240"/>
      <c r="D467" s="230" t="s">
        <v>142</v>
      </c>
      <c r="E467" s="241" t="s">
        <v>20</v>
      </c>
      <c r="F467" s="242" t="s">
        <v>81</v>
      </c>
      <c r="G467" s="240"/>
      <c r="H467" s="243">
        <v>2</v>
      </c>
      <c r="I467" s="244"/>
      <c r="J467" s="240"/>
      <c r="K467" s="240"/>
      <c r="L467" s="245"/>
      <c r="M467" s="246"/>
      <c r="N467" s="247"/>
      <c r="O467" s="247"/>
      <c r="P467" s="247"/>
      <c r="Q467" s="247"/>
      <c r="R467" s="247"/>
      <c r="S467" s="247"/>
      <c r="T467" s="248"/>
      <c r="AT467" s="249" t="s">
        <v>142</v>
      </c>
      <c r="AU467" s="249" t="s">
        <v>81</v>
      </c>
      <c r="AV467" s="12" t="s">
        <v>81</v>
      </c>
      <c r="AW467" s="12" t="s">
        <v>34</v>
      </c>
      <c r="AX467" s="12" t="s">
        <v>71</v>
      </c>
      <c r="AY467" s="249" t="s">
        <v>132</v>
      </c>
    </row>
    <row r="468" spans="2:51" s="13" customFormat="1" ht="13.5">
      <c r="B468" s="250"/>
      <c r="C468" s="251"/>
      <c r="D468" s="230" t="s">
        <v>142</v>
      </c>
      <c r="E468" s="252" t="s">
        <v>20</v>
      </c>
      <c r="F468" s="253" t="s">
        <v>145</v>
      </c>
      <c r="G468" s="251"/>
      <c r="H468" s="254">
        <v>4</v>
      </c>
      <c r="I468" s="255"/>
      <c r="J468" s="251"/>
      <c r="K468" s="251"/>
      <c r="L468" s="256"/>
      <c r="M468" s="257"/>
      <c r="N468" s="258"/>
      <c r="O468" s="258"/>
      <c r="P468" s="258"/>
      <c r="Q468" s="258"/>
      <c r="R468" s="258"/>
      <c r="S468" s="258"/>
      <c r="T468" s="259"/>
      <c r="AT468" s="260" t="s">
        <v>142</v>
      </c>
      <c r="AU468" s="260" t="s">
        <v>81</v>
      </c>
      <c r="AV468" s="13" t="s">
        <v>140</v>
      </c>
      <c r="AW468" s="13" t="s">
        <v>34</v>
      </c>
      <c r="AX468" s="13" t="s">
        <v>79</v>
      </c>
      <c r="AY468" s="260" t="s">
        <v>132</v>
      </c>
    </row>
    <row r="469" spans="2:65" s="1" customFormat="1" ht="38.25" customHeight="1">
      <c r="B469" s="46"/>
      <c r="C469" s="217" t="s">
        <v>533</v>
      </c>
      <c r="D469" s="217" t="s">
        <v>135</v>
      </c>
      <c r="E469" s="218" t="s">
        <v>534</v>
      </c>
      <c r="F469" s="219" t="s">
        <v>535</v>
      </c>
      <c r="G469" s="220" t="s">
        <v>314</v>
      </c>
      <c r="H469" s="221">
        <v>4</v>
      </c>
      <c r="I469" s="222"/>
      <c r="J469" s="221">
        <f>ROUND(I469*H469,2)</f>
        <v>0</v>
      </c>
      <c r="K469" s="219" t="s">
        <v>139</v>
      </c>
      <c r="L469" s="72"/>
      <c r="M469" s="223" t="s">
        <v>20</v>
      </c>
      <c r="N469" s="224" t="s">
        <v>42</v>
      </c>
      <c r="O469" s="47"/>
      <c r="P469" s="225">
        <f>O469*H469</f>
        <v>0</v>
      </c>
      <c r="Q469" s="225">
        <v>0</v>
      </c>
      <c r="R469" s="225">
        <f>Q469*H469</f>
        <v>0</v>
      </c>
      <c r="S469" s="225">
        <v>0.024</v>
      </c>
      <c r="T469" s="226">
        <f>S469*H469</f>
        <v>0.096</v>
      </c>
      <c r="AR469" s="24" t="s">
        <v>225</v>
      </c>
      <c r="AT469" s="24" t="s">
        <v>135</v>
      </c>
      <c r="AU469" s="24" t="s">
        <v>81</v>
      </c>
      <c r="AY469" s="24" t="s">
        <v>132</v>
      </c>
      <c r="BE469" s="227">
        <f>IF(N469="základní",J469,0)</f>
        <v>0</v>
      </c>
      <c r="BF469" s="227">
        <f>IF(N469="snížená",J469,0)</f>
        <v>0</v>
      </c>
      <c r="BG469" s="227">
        <f>IF(N469="zákl. přenesená",J469,0)</f>
        <v>0</v>
      </c>
      <c r="BH469" s="227">
        <f>IF(N469="sníž. přenesená",J469,0)</f>
        <v>0</v>
      </c>
      <c r="BI469" s="227">
        <f>IF(N469="nulová",J469,0)</f>
        <v>0</v>
      </c>
      <c r="BJ469" s="24" t="s">
        <v>79</v>
      </c>
      <c r="BK469" s="227">
        <f>ROUND(I469*H469,2)</f>
        <v>0</v>
      </c>
      <c r="BL469" s="24" t="s">
        <v>225</v>
      </c>
      <c r="BM469" s="24" t="s">
        <v>536</v>
      </c>
    </row>
    <row r="470" spans="2:51" s="12" customFormat="1" ht="13.5">
      <c r="B470" s="239"/>
      <c r="C470" s="240"/>
      <c r="D470" s="230" t="s">
        <v>142</v>
      </c>
      <c r="E470" s="241" t="s">
        <v>20</v>
      </c>
      <c r="F470" s="242" t="s">
        <v>81</v>
      </c>
      <c r="G470" s="240"/>
      <c r="H470" s="243">
        <v>2</v>
      </c>
      <c r="I470" s="244"/>
      <c r="J470" s="240"/>
      <c r="K470" s="240"/>
      <c r="L470" s="245"/>
      <c r="M470" s="246"/>
      <c r="N470" s="247"/>
      <c r="O470" s="247"/>
      <c r="P470" s="247"/>
      <c r="Q470" s="247"/>
      <c r="R470" s="247"/>
      <c r="S470" s="247"/>
      <c r="T470" s="248"/>
      <c r="AT470" s="249" t="s">
        <v>142</v>
      </c>
      <c r="AU470" s="249" t="s">
        <v>81</v>
      </c>
      <c r="AV470" s="12" t="s">
        <v>81</v>
      </c>
      <c r="AW470" s="12" t="s">
        <v>34</v>
      </c>
      <c r="AX470" s="12" t="s">
        <v>71</v>
      </c>
      <c r="AY470" s="249" t="s">
        <v>132</v>
      </c>
    </row>
    <row r="471" spans="2:51" s="12" customFormat="1" ht="13.5">
      <c r="B471" s="239"/>
      <c r="C471" s="240"/>
      <c r="D471" s="230" t="s">
        <v>142</v>
      </c>
      <c r="E471" s="241" t="s">
        <v>20</v>
      </c>
      <c r="F471" s="242" t="s">
        <v>81</v>
      </c>
      <c r="G471" s="240"/>
      <c r="H471" s="243">
        <v>2</v>
      </c>
      <c r="I471" s="244"/>
      <c r="J471" s="240"/>
      <c r="K471" s="240"/>
      <c r="L471" s="245"/>
      <c r="M471" s="246"/>
      <c r="N471" s="247"/>
      <c r="O471" s="247"/>
      <c r="P471" s="247"/>
      <c r="Q471" s="247"/>
      <c r="R471" s="247"/>
      <c r="S471" s="247"/>
      <c r="T471" s="248"/>
      <c r="AT471" s="249" t="s">
        <v>142</v>
      </c>
      <c r="AU471" s="249" t="s">
        <v>81</v>
      </c>
      <c r="AV471" s="12" t="s">
        <v>81</v>
      </c>
      <c r="AW471" s="12" t="s">
        <v>34</v>
      </c>
      <c r="AX471" s="12" t="s">
        <v>71</v>
      </c>
      <c r="AY471" s="249" t="s">
        <v>132</v>
      </c>
    </row>
    <row r="472" spans="2:51" s="13" customFormat="1" ht="13.5">
      <c r="B472" s="250"/>
      <c r="C472" s="251"/>
      <c r="D472" s="230" t="s">
        <v>142</v>
      </c>
      <c r="E472" s="252" t="s">
        <v>20</v>
      </c>
      <c r="F472" s="253" t="s">
        <v>145</v>
      </c>
      <c r="G472" s="251"/>
      <c r="H472" s="254">
        <v>4</v>
      </c>
      <c r="I472" s="255"/>
      <c r="J472" s="251"/>
      <c r="K472" s="251"/>
      <c r="L472" s="256"/>
      <c r="M472" s="257"/>
      <c r="N472" s="258"/>
      <c r="O472" s="258"/>
      <c r="P472" s="258"/>
      <c r="Q472" s="258"/>
      <c r="R472" s="258"/>
      <c r="S472" s="258"/>
      <c r="T472" s="259"/>
      <c r="AT472" s="260" t="s">
        <v>142</v>
      </c>
      <c r="AU472" s="260" t="s">
        <v>81</v>
      </c>
      <c r="AV472" s="13" t="s">
        <v>140</v>
      </c>
      <c r="AW472" s="13" t="s">
        <v>34</v>
      </c>
      <c r="AX472" s="13" t="s">
        <v>79</v>
      </c>
      <c r="AY472" s="260" t="s">
        <v>132</v>
      </c>
    </row>
    <row r="473" spans="2:65" s="1" customFormat="1" ht="25.5" customHeight="1">
      <c r="B473" s="46"/>
      <c r="C473" s="217" t="s">
        <v>537</v>
      </c>
      <c r="D473" s="217" t="s">
        <v>135</v>
      </c>
      <c r="E473" s="218" t="s">
        <v>538</v>
      </c>
      <c r="F473" s="219" t="s">
        <v>539</v>
      </c>
      <c r="G473" s="220" t="s">
        <v>273</v>
      </c>
      <c r="H473" s="222"/>
      <c r="I473" s="222"/>
      <c r="J473" s="221">
        <f>ROUND(I473*H473,2)</f>
        <v>0</v>
      </c>
      <c r="K473" s="219" t="s">
        <v>139</v>
      </c>
      <c r="L473" s="72"/>
      <c r="M473" s="223" t="s">
        <v>20</v>
      </c>
      <c r="N473" s="224" t="s">
        <v>42</v>
      </c>
      <c r="O473" s="47"/>
      <c r="P473" s="225">
        <f>O473*H473</f>
        <v>0</v>
      </c>
      <c r="Q473" s="225">
        <v>0</v>
      </c>
      <c r="R473" s="225">
        <f>Q473*H473</f>
        <v>0</v>
      </c>
      <c r="S473" s="225">
        <v>0</v>
      </c>
      <c r="T473" s="226">
        <f>S473*H473</f>
        <v>0</v>
      </c>
      <c r="AR473" s="24" t="s">
        <v>225</v>
      </c>
      <c r="AT473" s="24" t="s">
        <v>135</v>
      </c>
      <c r="AU473" s="24" t="s">
        <v>81</v>
      </c>
      <c r="AY473" s="24" t="s">
        <v>132</v>
      </c>
      <c r="BE473" s="227">
        <f>IF(N473="základní",J473,0)</f>
        <v>0</v>
      </c>
      <c r="BF473" s="227">
        <f>IF(N473="snížená",J473,0)</f>
        <v>0</v>
      </c>
      <c r="BG473" s="227">
        <f>IF(N473="zákl. přenesená",J473,0)</f>
        <v>0</v>
      </c>
      <c r="BH473" s="227">
        <f>IF(N473="sníž. přenesená",J473,0)</f>
        <v>0</v>
      </c>
      <c r="BI473" s="227">
        <f>IF(N473="nulová",J473,0)</f>
        <v>0</v>
      </c>
      <c r="BJ473" s="24" t="s">
        <v>79</v>
      </c>
      <c r="BK473" s="227">
        <f>ROUND(I473*H473,2)</f>
        <v>0</v>
      </c>
      <c r="BL473" s="24" t="s">
        <v>225</v>
      </c>
      <c r="BM473" s="24" t="s">
        <v>540</v>
      </c>
    </row>
    <row r="474" spans="2:63" s="10" customFormat="1" ht="29.85" customHeight="1">
      <c r="B474" s="201"/>
      <c r="C474" s="202"/>
      <c r="D474" s="203" t="s">
        <v>70</v>
      </c>
      <c r="E474" s="215" t="s">
        <v>541</v>
      </c>
      <c r="F474" s="215" t="s">
        <v>542</v>
      </c>
      <c r="G474" s="202"/>
      <c r="H474" s="202"/>
      <c r="I474" s="205"/>
      <c r="J474" s="216">
        <f>BK474</f>
        <v>0</v>
      </c>
      <c r="K474" s="202"/>
      <c r="L474" s="207"/>
      <c r="M474" s="208"/>
      <c r="N474" s="209"/>
      <c r="O474" s="209"/>
      <c r="P474" s="210">
        <f>SUM(P475:P528)</f>
        <v>0</v>
      </c>
      <c r="Q474" s="209"/>
      <c r="R474" s="210">
        <f>SUM(R475:R528)</f>
        <v>0.18373119999999998</v>
      </c>
      <c r="S474" s="209"/>
      <c r="T474" s="211">
        <f>SUM(T475:T528)</f>
        <v>0</v>
      </c>
      <c r="AR474" s="212" t="s">
        <v>81</v>
      </c>
      <c r="AT474" s="213" t="s">
        <v>70</v>
      </c>
      <c r="AU474" s="213" t="s">
        <v>79</v>
      </c>
      <c r="AY474" s="212" t="s">
        <v>132</v>
      </c>
      <c r="BK474" s="214">
        <f>SUM(BK475:BK528)</f>
        <v>0</v>
      </c>
    </row>
    <row r="475" spans="2:65" s="1" customFormat="1" ht="25.5" customHeight="1">
      <c r="B475" s="46"/>
      <c r="C475" s="217" t="s">
        <v>543</v>
      </c>
      <c r="D475" s="217" t="s">
        <v>135</v>
      </c>
      <c r="E475" s="218" t="s">
        <v>544</v>
      </c>
      <c r="F475" s="219" t="s">
        <v>545</v>
      </c>
      <c r="G475" s="220" t="s">
        <v>138</v>
      </c>
      <c r="H475" s="221">
        <v>5.9</v>
      </c>
      <c r="I475" s="222"/>
      <c r="J475" s="221">
        <f>ROUND(I475*H475,2)</f>
        <v>0</v>
      </c>
      <c r="K475" s="219" t="s">
        <v>139</v>
      </c>
      <c r="L475" s="72"/>
      <c r="M475" s="223" t="s">
        <v>20</v>
      </c>
      <c r="N475" s="224" t="s">
        <v>42</v>
      </c>
      <c r="O475" s="47"/>
      <c r="P475" s="225">
        <f>O475*H475</f>
        <v>0</v>
      </c>
      <c r="Q475" s="225">
        <v>0.00392</v>
      </c>
      <c r="R475" s="225">
        <f>Q475*H475</f>
        <v>0.023128</v>
      </c>
      <c r="S475" s="225">
        <v>0</v>
      </c>
      <c r="T475" s="226">
        <f>S475*H475</f>
        <v>0</v>
      </c>
      <c r="AR475" s="24" t="s">
        <v>225</v>
      </c>
      <c r="AT475" s="24" t="s">
        <v>135</v>
      </c>
      <c r="AU475" s="24" t="s">
        <v>81</v>
      </c>
      <c r="AY475" s="24" t="s">
        <v>132</v>
      </c>
      <c r="BE475" s="227">
        <f>IF(N475="základní",J475,0)</f>
        <v>0</v>
      </c>
      <c r="BF475" s="227">
        <f>IF(N475="snížená",J475,0)</f>
        <v>0</v>
      </c>
      <c r="BG475" s="227">
        <f>IF(N475="zákl. přenesená",J475,0)</f>
        <v>0</v>
      </c>
      <c r="BH475" s="227">
        <f>IF(N475="sníž. přenesená",J475,0)</f>
        <v>0</v>
      </c>
      <c r="BI475" s="227">
        <f>IF(N475="nulová",J475,0)</f>
        <v>0</v>
      </c>
      <c r="BJ475" s="24" t="s">
        <v>79</v>
      </c>
      <c r="BK475" s="227">
        <f>ROUND(I475*H475,2)</f>
        <v>0</v>
      </c>
      <c r="BL475" s="24" t="s">
        <v>225</v>
      </c>
      <c r="BM475" s="24" t="s">
        <v>546</v>
      </c>
    </row>
    <row r="476" spans="2:51" s="11" customFormat="1" ht="13.5">
      <c r="B476" s="228"/>
      <c r="C476" s="229"/>
      <c r="D476" s="230" t="s">
        <v>142</v>
      </c>
      <c r="E476" s="231" t="s">
        <v>20</v>
      </c>
      <c r="F476" s="232" t="s">
        <v>143</v>
      </c>
      <c r="G476" s="229"/>
      <c r="H476" s="231" t="s">
        <v>20</v>
      </c>
      <c r="I476" s="233"/>
      <c r="J476" s="229"/>
      <c r="K476" s="229"/>
      <c r="L476" s="234"/>
      <c r="M476" s="235"/>
      <c r="N476" s="236"/>
      <c r="O476" s="236"/>
      <c r="P476" s="236"/>
      <c r="Q476" s="236"/>
      <c r="R476" s="236"/>
      <c r="S476" s="236"/>
      <c r="T476" s="237"/>
      <c r="AT476" s="238" t="s">
        <v>142</v>
      </c>
      <c r="AU476" s="238" t="s">
        <v>81</v>
      </c>
      <c r="AV476" s="11" t="s">
        <v>79</v>
      </c>
      <c r="AW476" s="11" t="s">
        <v>34</v>
      </c>
      <c r="AX476" s="11" t="s">
        <v>71</v>
      </c>
      <c r="AY476" s="238" t="s">
        <v>132</v>
      </c>
    </row>
    <row r="477" spans="2:51" s="12" customFormat="1" ht="13.5">
      <c r="B477" s="239"/>
      <c r="C477" s="240"/>
      <c r="D477" s="230" t="s">
        <v>142</v>
      </c>
      <c r="E477" s="241" t="s">
        <v>20</v>
      </c>
      <c r="F477" s="242" t="s">
        <v>151</v>
      </c>
      <c r="G477" s="240"/>
      <c r="H477" s="243">
        <v>0.91</v>
      </c>
      <c r="I477" s="244"/>
      <c r="J477" s="240"/>
      <c r="K477" s="240"/>
      <c r="L477" s="245"/>
      <c r="M477" s="246"/>
      <c r="N477" s="247"/>
      <c r="O477" s="247"/>
      <c r="P477" s="247"/>
      <c r="Q477" s="247"/>
      <c r="R477" s="247"/>
      <c r="S477" s="247"/>
      <c r="T477" s="248"/>
      <c r="AT477" s="249" t="s">
        <v>142</v>
      </c>
      <c r="AU477" s="249" t="s">
        <v>81</v>
      </c>
      <c r="AV477" s="12" t="s">
        <v>81</v>
      </c>
      <c r="AW477" s="12" t="s">
        <v>34</v>
      </c>
      <c r="AX477" s="12" t="s">
        <v>71</v>
      </c>
      <c r="AY477" s="249" t="s">
        <v>132</v>
      </c>
    </row>
    <row r="478" spans="2:51" s="12" customFormat="1" ht="13.5">
      <c r="B478" s="239"/>
      <c r="C478" s="240"/>
      <c r="D478" s="230" t="s">
        <v>142</v>
      </c>
      <c r="E478" s="241" t="s">
        <v>20</v>
      </c>
      <c r="F478" s="242" t="s">
        <v>152</v>
      </c>
      <c r="G478" s="240"/>
      <c r="H478" s="243">
        <v>1.8</v>
      </c>
      <c r="I478" s="244"/>
      <c r="J478" s="240"/>
      <c r="K478" s="240"/>
      <c r="L478" s="245"/>
      <c r="M478" s="246"/>
      <c r="N478" s="247"/>
      <c r="O478" s="247"/>
      <c r="P478" s="247"/>
      <c r="Q478" s="247"/>
      <c r="R478" s="247"/>
      <c r="S478" s="247"/>
      <c r="T478" s="248"/>
      <c r="AT478" s="249" t="s">
        <v>142</v>
      </c>
      <c r="AU478" s="249" t="s">
        <v>81</v>
      </c>
      <c r="AV478" s="12" t="s">
        <v>81</v>
      </c>
      <c r="AW478" s="12" t="s">
        <v>34</v>
      </c>
      <c r="AX478" s="12" t="s">
        <v>71</v>
      </c>
      <c r="AY478" s="249" t="s">
        <v>132</v>
      </c>
    </row>
    <row r="479" spans="2:51" s="12" customFormat="1" ht="13.5">
      <c r="B479" s="239"/>
      <c r="C479" s="240"/>
      <c r="D479" s="230" t="s">
        <v>142</v>
      </c>
      <c r="E479" s="241" t="s">
        <v>20</v>
      </c>
      <c r="F479" s="242" t="s">
        <v>547</v>
      </c>
      <c r="G479" s="240"/>
      <c r="H479" s="243">
        <v>0.24</v>
      </c>
      <c r="I479" s="244"/>
      <c r="J479" s="240"/>
      <c r="K479" s="240"/>
      <c r="L479" s="245"/>
      <c r="M479" s="246"/>
      <c r="N479" s="247"/>
      <c r="O479" s="247"/>
      <c r="P479" s="247"/>
      <c r="Q479" s="247"/>
      <c r="R479" s="247"/>
      <c r="S479" s="247"/>
      <c r="T479" s="248"/>
      <c r="AT479" s="249" t="s">
        <v>142</v>
      </c>
      <c r="AU479" s="249" t="s">
        <v>81</v>
      </c>
      <c r="AV479" s="12" t="s">
        <v>81</v>
      </c>
      <c r="AW479" s="12" t="s">
        <v>34</v>
      </c>
      <c r="AX479" s="12" t="s">
        <v>71</v>
      </c>
      <c r="AY479" s="249" t="s">
        <v>132</v>
      </c>
    </row>
    <row r="480" spans="2:51" s="12" customFormat="1" ht="13.5">
      <c r="B480" s="239"/>
      <c r="C480" s="240"/>
      <c r="D480" s="230" t="s">
        <v>142</v>
      </c>
      <c r="E480" s="241" t="s">
        <v>20</v>
      </c>
      <c r="F480" s="242" t="s">
        <v>151</v>
      </c>
      <c r="G480" s="240"/>
      <c r="H480" s="243">
        <v>0.91</v>
      </c>
      <c r="I480" s="244"/>
      <c r="J480" s="240"/>
      <c r="K480" s="240"/>
      <c r="L480" s="245"/>
      <c r="M480" s="246"/>
      <c r="N480" s="247"/>
      <c r="O480" s="247"/>
      <c r="P480" s="247"/>
      <c r="Q480" s="247"/>
      <c r="R480" s="247"/>
      <c r="S480" s="247"/>
      <c r="T480" s="248"/>
      <c r="AT480" s="249" t="s">
        <v>142</v>
      </c>
      <c r="AU480" s="249" t="s">
        <v>81</v>
      </c>
      <c r="AV480" s="12" t="s">
        <v>81</v>
      </c>
      <c r="AW480" s="12" t="s">
        <v>34</v>
      </c>
      <c r="AX480" s="12" t="s">
        <v>71</v>
      </c>
      <c r="AY480" s="249" t="s">
        <v>132</v>
      </c>
    </row>
    <row r="481" spans="2:51" s="12" customFormat="1" ht="13.5">
      <c r="B481" s="239"/>
      <c r="C481" s="240"/>
      <c r="D481" s="230" t="s">
        <v>142</v>
      </c>
      <c r="E481" s="241" t="s">
        <v>20</v>
      </c>
      <c r="F481" s="242" t="s">
        <v>152</v>
      </c>
      <c r="G481" s="240"/>
      <c r="H481" s="243">
        <v>1.8</v>
      </c>
      <c r="I481" s="244"/>
      <c r="J481" s="240"/>
      <c r="K481" s="240"/>
      <c r="L481" s="245"/>
      <c r="M481" s="246"/>
      <c r="N481" s="247"/>
      <c r="O481" s="247"/>
      <c r="P481" s="247"/>
      <c r="Q481" s="247"/>
      <c r="R481" s="247"/>
      <c r="S481" s="247"/>
      <c r="T481" s="248"/>
      <c r="AT481" s="249" t="s">
        <v>142</v>
      </c>
      <c r="AU481" s="249" t="s">
        <v>81</v>
      </c>
      <c r="AV481" s="12" t="s">
        <v>81</v>
      </c>
      <c r="AW481" s="12" t="s">
        <v>34</v>
      </c>
      <c r="AX481" s="12" t="s">
        <v>71</v>
      </c>
      <c r="AY481" s="249" t="s">
        <v>132</v>
      </c>
    </row>
    <row r="482" spans="2:51" s="12" customFormat="1" ht="13.5">
      <c r="B482" s="239"/>
      <c r="C482" s="240"/>
      <c r="D482" s="230" t="s">
        <v>142</v>
      </c>
      <c r="E482" s="241" t="s">
        <v>20</v>
      </c>
      <c r="F482" s="242" t="s">
        <v>547</v>
      </c>
      <c r="G482" s="240"/>
      <c r="H482" s="243">
        <v>0.24</v>
      </c>
      <c r="I482" s="244"/>
      <c r="J482" s="240"/>
      <c r="K482" s="240"/>
      <c r="L482" s="245"/>
      <c r="M482" s="246"/>
      <c r="N482" s="247"/>
      <c r="O482" s="247"/>
      <c r="P482" s="247"/>
      <c r="Q482" s="247"/>
      <c r="R482" s="247"/>
      <c r="S482" s="247"/>
      <c r="T482" s="248"/>
      <c r="AT482" s="249" t="s">
        <v>142</v>
      </c>
      <c r="AU482" s="249" t="s">
        <v>81</v>
      </c>
      <c r="AV482" s="12" t="s">
        <v>81</v>
      </c>
      <c r="AW482" s="12" t="s">
        <v>34</v>
      </c>
      <c r="AX482" s="12" t="s">
        <v>71</v>
      </c>
      <c r="AY482" s="249" t="s">
        <v>132</v>
      </c>
    </row>
    <row r="483" spans="2:51" s="13" customFormat="1" ht="13.5">
      <c r="B483" s="250"/>
      <c r="C483" s="251"/>
      <c r="D483" s="230" t="s">
        <v>142</v>
      </c>
      <c r="E483" s="252" t="s">
        <v>20</v>
      </c>
      <c r="F483" s="253" t="s">
        <v>145</v>
      </c>
      <c r="G483" s="251"/>
      <c r="H483" s="254">
        <v>5.9</v>
      </c>
      <c r="I483" s="255"/>
      <c r="J483" s="251"/>
      <c r="K483" s="251"/>
      <c r="L483" s="256"/>
      <c r="M483" s="257"/>
      <c r="N483" s="258"/>
      <c r="O483" s="258"/>
      <c r="P483" s="258"/>
      <c r="Q483" s="258"/>
      <c r="R483" s="258"/>
      <c r="S483" s="258"/>
      <c r="T483" s="259"/>
      <c r="AT483" s="260" t="s">
        <v>142</v>
      </c>
      <c r="AU483" s="260" t="s">
        <v>81</v>
      </c>
      <c r="AV483" s="13" t="s">
        <v>140</v>
      </c>
      <c r="AW483" s="13" t="s">
        <v>34</v>
      </c>
      <c r="AX483" s="13" t="s">
        <v>79</v>
      </c>
      <c r="AY483" s="260" t="s">
        <v>132</v>
      </c>
    </row>
    <row r="484" spans="2:65" s="1" customFormat="1" ht="16.5" customHeight="1">
      <c r="B484" s="46"/>
      <c r="C484" s="261" t="s">
        <v>548</v>
      </c>
      <c r="D484" s="261" t="s">
        <v>284</v>
      </c>
      <c r="E484" s="262" t="s">
        <v>549</v>
      </c>
      <c r="F484" s="263" t="s">
        <v>550</v>
      </c>
      <c r="G484" s="264" t="s">
        <v>138</v>
      </c>
      <c r="H484" s="265">
        <v>5.9</v>
      </c>
      <c r="I484" s="266"/>
      <c r="J484" s="265">
        <f>ROUND(I484*H484,2)</f>
        <v>0</v>
      </c>
      <c r="K484" s="263" t="s">
        <v>139</v>
      </c>
      <c r="L484" s="267"/>
      <c r="M484" s="268" t="s">
        <v>20</v>
      </c>
      <c r="N484" s="269" t="s">
        <v>42</v>
      </c>
      <c r="O484" s="47"/>
      <c r="P484" s="225">
        <f>O484*H484</f>
        <v>0</v>
      </c>
      <c r="Q484" s="225">
        <v>0.0192</v>
      </c>
      <c r="R484" s="225">
        <f>Q484*H484</f>
        <v>0.11327999999999999</v>
      </c>
      <c r="S484" s="225">
        <v>0</v>
      </c>
      <c r="T484" s="226">
        <f>S484*H484</f>
        <v>0</v>
      </c>
      <c r="AR484" s="24" t="s">
        <v>287</v>
      </c>
      <c r="AT484" s="24" t="s">
        <v>284</v>
      </c>
      <c r="AU484" s="24" t="s">
        <v>81</v>
      </c>
      <c r="AY484" s="24" t="s">
        <v>132</v>
      </c>
      <c r="BE484" s="227">
        <f>IF(N484="základní",J484,0)</f>
        <v>0</v>
      </c>
      <c r="BF484" s="227">
        <f>IF(N484="snížená",J484,0)</f>
        <v>0</v>
      </c>
      <c r="BG484" s="227">
        <f>IF(N484="zákl. přenesená",J484,0)</f>
        <v>0</v>
      </c>
      <c r="BH484" s="227">
        <f>IF(N484="sníž. přenesená",J484,0)</f>
        <v>0</v>
      </c>
      <c r="BI484" s="227">
        <f>IF(N484="nulová",J484,0)</f>
        <v>0</v>
      </c>
      <c r="BJ484" s="24" t="s">
        <v>79</v>
      </c>
      <c r="BK484" s="227">
        <f>ROUND(I484*H484,2)</f>
        <v>0</v>
      </c>
      <c r="BL484" s="24" t="s">
        <v>225</v>
      </c>
      <c r="BM484" s="24" t="s">
        <v>551</v>
      </c>
    </row>
    <row r="485" spans="2:51" s="11" customFormat="1" ht="13.5">
      <c r="B485" s="228"/>
      <c r="C485" s="229"/>
      <c r="D485" s="230" t="s">
        <v>142</v>
      </c>
      <c r="E485" s="231" t="s">
        <v>20</v>
      </c>
      <c r="F485" s="232" t="s">
        <v>143</v>
      </c>
      <c r="G485" s="229"/>
      <c r="H485" s="231" t="s">
        <v>20</v>
      </c>
      <c r="I485" s="233"/>
      <c r="J485" s="229"/>
      <c r="K485" s="229"/>
      <c r="L485" s="234"/>
      <c r="M485" s="235"/>
      <c r="N485" s="236"/>
      <c r="O485" s="236"/>
      <c r="P485" s="236"/>
      <c r="Q485" s="236"/>
      <c r="R485" s="236"/>
      <c r="S485" s="236"/>
      <c r="T485" s="237"/>
      <c r="AT485" s="238" t="s">
        <v>142</v>
      </c>
      <c r="AU485" s="238" t="s">
        <v>81</v>
      </c>
      <c r="AV485" s="11" t="s">
        <v>79</v>
      </c>
      <c r="AW485" s="11" t="s">
        <v>34</v>
      </c>
      <c r="AX485" s="11" t="s">
        <v>71</v>
      </c>
      <c r="AY485" s="238" t="s">
        <v>132</v>
      </c>
    </row>
    <row r="486" spans="2:51" s="12" customFormat="1" ht="13.5">
      <c r="B486" s="239"/>
      <c r="C486" s="240"/>
      <c r="D486" s="230" t="s">
        <v>142</v>
      </c>
      <c r="E486" s="241" t="s">
        <v>20</v>
      </c>
      <c r="F486" s="242" t="s">
        <v>151</v>
      </c>
      <c r="G486" s="240"/>
      <c r="H486" s="243">
        <v>0.91</v>
      </c>
      <c r="I486" s="244"/>
      <c r="J486" s="240"/>
      <c r="K486" s="240"/>
      <c r="L486" s="245"/>
      <c r="M486" s="246"/>
      <c r="N486" s="247"/>
      <c r="O486" s="247"/>
      <c r="P486" s="247"/>
      <c r="Q486" s="247"/>
      <c r="R486" s="247"/>
      <c r="S486" s="247"/>
      <c r="T486" s="248"/>
      <c r="AT486" s="249" t="s">
        <v>142</v>
      </c>
      <c r="AU486" s="249" t="s">
        <v>81</v>
      </c>
      <c r="AV486" s="12" t="s">
        <v>81</v>
      </c>
      <c r="AW486" s="12" t="s">
        <v>34</v>
      </c>
      <c r="AX486" s="12" t="s">
        <v>71</v>
      </c>
      <c r="AY486" s="249" t="s">
        <v>132</v>
      </c>
    </row>
    <row r="487" spans="2:51" s="12" customFormat="1" ht="13.5">
      <c r="B487" s="239"/>
      <c r="C487" s="240"/>
      <c r="D487" s="230" t="s">
        <v>142</v>
      </c>
      <c r="E487" s="241" t="s">
        <v>20</v>
      </c>
      <c r="F487" s="242" t="s">
        <v>152</v>
      </c>
      <c r="G487" s="240"/>
      <c r="H487" s="243">
        <v>1.8</v>
      </c>
      <c r="I487" s="244"/>
      <c r="J487" s="240"/>
      <c r="K487" s="240"/>
      <c r="L487" s="245"/>
      <c r="M487" s="246"/>
      <c r="N487" s="247"/>
      <c r="O487" s="247"/>
      <c r="P487" s="247"/>
      <c r="Q487" s="247"/>
      <c r="R487" s="247"/>
      <c r="S487" s="247"/>
      <c r="T487" s="248"/>
      <c r="AT487" s="249" t="s">
        <v>142</v>
      </c>
      <c r="AU487" s="249" t="s">
        <v>81</v>
      </c>
      <c r="AV487" s="12" t="s">
        <v>81</v>
      </c>
      <c r="AW487" s="12" t="s">
        <v>34</v>
      </c>
      <c r="AX487" s="12" t="s">
        <v>71</v>
      </c>
      <c r="AY487" s="249" t="s">
        <v>132</v>
      </c>
    </row>
    <row r="488" spans="2:51" s="12" customFormat="1" ht="13.5">
      <c r="B488" s="239"/>
      <c r="C488" s="240"/>
      <c r="D488" s="230" t="s">
        <v>142</v>
      </c>
      <c r="E488" s="241" t="s">
        <v>20</v>
      </c>
      <c r="F488" s="242" t="s">
        <v>547</v>
      </c>
      <c r="G488" s="240"/>
      <c r="H488" s="243">
        <v>0.24</v>
      </c>
      <c r="I488" s="244"/>
      <c r="J488" s="240"/>
      <c r="K488" s="240"/>
      <c r="L488" s="245"/>
      <c r="M488" s="246"/>
      <c r="N488" s="247"/>
      <c r="O488" s="247"/>
      <c r="P488" s="247"/>
      <c r="Q488" s="247"/>
      <c r="R488" s="247"/>
      <c r="S488" s="247"/>
      <c r="T488" s="248"/>
      <c r="AT488" s="249" t="s">
        <v>142</v>
      </c>
      <c r="AU488" s="249" t="s">
        <v>81</v>
      </c>
      <c r="AV488" s="12" t="s">
        <v>81</v>
      </c>
      <c r="AW488" s="12" t="s">
        <v>34</v>
      </c>
      <c r="AX488" s="12" t="s">
        <v>71</v>
      </c>
      <c r="AY488" s="249" t="s">
        <v>132</v>
      </c>
    </row>
    <row r="489" spans="2:51" s="12" customFormat="1" ht="13.5">
      <c r="B489" s="239"/>
      <c r="C489" s="240"/>
      <c r="D489" s="230" t="s">
        <v>142</v>
      </c>
      <c r="E489" s="241" t="s">
        <v>20</v>
      </c>
      <c r="F489" s="242" t="s">
        <v>151</v>
      </c>
      <c r="G489" s="240"/>
      <c r="H489" s="243">
        <v>0.91</v>
      </c>
      <c r="I489" s="244"/>
      <c r="J489" s="240"/>
      <c r="K489" s="240"/>
      <c r="L489" s="245"/>
      <c r="M489" s="246"/>
      <c r="N489" s="247"/>
      <c r="O489" s="247"/>
      <c r="P489" s="247"/>
      <c r="Q489" s="247"/>
      <c r="R489" s="247"/>
      <c r="S489" s="247"/>
      <c r="T489" s="248"/>
      <c r="AT489" s="249" t="s">
        <v>142</v>
      </c>
      <c r="AU489" s="249" t="s">
        <v>81</v>
      </c>
      <c r="AV489" s="12" t="s">
        <v>81</v>
      </c>
      <c r="AW489" s="12" t="s">
        <v>34</v>
      </c>
      <c r="AX489" s="12" t="s">
        <v>71</v>
      </c>
      <c r="AY489" s="249" t="s">
        <v>132</v>
      </c>
    </row>
    <row r="490" spans="2:51" s="12" customFormat="1" ht="13.5">
      <c r="B490" s="239"/>
      <c r="C490" s="240"/>
      <c r="D490" s="230" t="s">
        <v>142</v>
      </c>
      <c r="E490" s="241" t="s">
        <v>20</v>
      </c>
      <c r="F490" s="242" t="s">
        <v>152</v>
      </c>
      <c r="G490" s="240"/>
      <c r="H490" s="243">
        <v>1.8</v>
      </c>
      <c r="I490" s="244"/>
      <c r="J490" s="240"/>
      <c r="K490" s="240"/>
      <c r="L490" s="245"/>
      <c r="M490" s="246"/>
      <c r="N490" s="247"/>
      <c r="O490" s="247"/>
      <c r="P490" s="247"/>
      <c r="Q490" s="247"/>
      <c r="R490" s="247"/>
      <c r="S490" s="247"/>
      <c r="T490" s="248"/>
      <c r="AT490" s="249" t="s">
        <v>142</v>
      </c>
      <c r="AU490" s="249" t="s">
        <v>81</v>
      </c>
      <c r="AV490" s="12" t="s">
        <v>81</v>
      </c>
      <c r="AW490" s="12" t="s">
        <v>34</v>
      </c>
      <c r="AX490" s="12" t="s">
        <v>71</v>
      </c>
      <c r="AY490" s="249" t="s">
        <v>132</v>
      </c>
    </row>
    <row r="491" spans="2:51" s="12" customFormat="1" ht="13.5">
      <c r="B491" s="239"/>
      <c r="C491" s="240"/>
      <c r="D491" s="230" t="s">
        <v>142</v>
      </c>
      <c r="E491" s="241" t="s">
        <v>20</v>
      </c>
      <c r="F491" s="242" t="s">
        <v>547</v>
      </c>
      <c r="G491" s="240"/>
      <c r="H491" s="243">
        <v>0.24</v>
      </c>
      <c r="I491" s="244"/>
      <c r="J491" s="240"/>
      <c r="K491" s="240"/>
      <c r="L491" s="245"/>
      <c r="M491" s="246"/>
      <c r="N491" s="247"/>
      <c r="O491" s="247"/>
      <c r="P491" s="247"/>
      <c r="Q491" s="247"/>
      <c r="R491" s="247"/>
      <c r="S491" s="247"/>
      <c r="T491" s="248"/>
      <c r="AT491" s="249" t="s">
        <v>142</v>
      </c>
      <c r="AU491" s="249" t="s">
        <v>81</v>
      </c>
      <c r="AV491" s="12" t="s">
        <v>81</v>
      </c>
      <c r="AW491" s="12" t="s">
        <v>34</v>
      </c>
      <c r="AX491" s="12" t="s">
        <v>71</v>
      </c>
      <c r="AY491" s="249" t="s">
        <v>132</v>
      </c>
    </row>
    <row r="492" spans="2:51" s="13" customFormat="1" ht="13.5">
      <c r="B492" s="250"/>
      <c r="C492" s="251"/>
      <c r="D492" s="230" t="s">
        <v>142</v>
      </c>
      <c r="E492" s="252" t="s">
        <v>20</v>
      </c>
      <c r="F492" s="253" t="s">
        <v>145</v>
      </c>
      <c r="G492" s="251"/>
      <c r="H492" s="254">
        <v>5.9</v>
      </c>
      <c r="I492" s="255"/>
      <c r="J492" s="251"/>
      <c r="K492" s="251"/>
      <c r="L492" s="256"/>
      <c r="M492" s="257"/>
      <c r="N492" s="258"/>
      <c r="O492" s="258"/>
      <c r="P492" s="258"/>
      <c r="Q492" s="258"/>
      <c r="R492" s="258"/>
      <c r="S492" s="258"/>
      <c r="T492" s="259"/>
      <c r="AT492" s="260" t="s">
        <v>142</v>
      </c>
      <c r="AU492" s="260" t="s">
        <v>81</v>
      </c>
      <c r="AV492" s="13" t="s">
        <v>140</v>
      </c>
      <c r="AW492" s="13" t="s">
        <v>34</v>
      </c>
      <c r="AX492" s="13" t="s">
        <v>79</v>
      </c>
      <c r="AY492" s="260" t="s">
        <v>132</v>
      </c>
    </row>
    <row r="493" spans="2:65" s="1" customFormat="1" ht="25.5" customHeight="1">
      <c r="B493" s="46"/>
      <c r="C493" s="217" t="s">
        <v>552</v>
      </c>
      <c r="D493" s="217" t="s">
        <v>135</v>
      </c>
      <c r="E493" s="218" t="s">
        <v>553</v>
      </c>
      <c r="F493" s="219" t="s">
        <v>554</v>
      </c>
      <c r="G493" s="220" t="s">
        <v>138</v>
      </c>
      <c r="H493" s="221">
        <v>5.9</v>
      </c>
      <c r="I493" s="222"/>
      <c r="J493" s="221">
        <f>ROUND(I493*H493,2)</f>
        <v>0</v>
      </c>
      <c r="K493" s="219" t="s">
        <v>139</v>
      </c>
      <c r="L493" s="72"/>
      <c r="M493" s="223" t="s">
        <v>20</v>
      </c>
      <c r="N493" s="224" t="s">
        <v>42</v>
      </c>
      <c r="O493" s="47"/>
      <c r="P493" s="225">
        <f>O493*H493</f>
        <v>0</v>
      </c>
      <c r="Q493" s="225">
        <v>0</v>
      </c>
      <c r="R493" s="225">
        <f>Q493*H493</f>
        <v>0</v>
      </c>
      <c r="S493" s="225">
        <v>0</v>
      </c>
      <c r="T493" s="226">
        <f>S493*H493</f>
        <v>0</v>
      </c>
      <c r="AR493" s="24" t="s">
        <v>225</v>
      </c>
      <c r="AT493" s="24" t="s">
        <v>135</v>
      </c>
      <c r="AU493" s="24" t="s">
        <v>81</v>
      </c>
      <c r="AY493" s="24" t="s">
        <v>132</v>
      </c>
      <c r="BE493" s="227">
        <f>IF(N493="základní",J493,0)</f>
        <v>0</v>
      </c>
      <c r="BF493" s="227">
        <f>IF(N493="snížená",J493,0)</f>
        <v>0</v>
      </c>
      <c r="BG493" s="227">
        <f>IF(N493="zákl. přenesená",J493,0)</f>
        <v>0</v>
      </c>
      <c r="BH493" s="227">
        <f>IF(N493="sníž. přenesená",J493,0)</f>
        <v>0</v>
      </c>
      <c r="BI493" s="227">
        <f>IF(N493="nulová",J493,0)</f>
        <v>0</v>
      </c>
      <c r="BJ493" s="24" t="s">
        <v>79</v>
      </c>
      <c r="BK493" s="227">
        <f>ROUND(I493*H493,2)</f>
        <v>0</v>
      </c>
      <c r="BL493" s="24" t="s">
        <v>225</v>
      </c>
      <c r="BM493" s="24" t="s">
        <v>555</v>
      </c>
    </row>
    <row r="494" spans="2:51" s="11" customFormat="1" ht="13.5">
      <c r="B494" s="228"/>
      <c r="C494" s="229"/>
      <c r="D494" s="230" t="s">
        <v>142</v>
      </c>
      <c r="E494" s="231" t="s">
        <v>20</v>
      </c>
      <c r="F494" s="232" t="s">
        <v>143</v>
      </c>
      <c r="G494" s="229"/>
      <c r="H494" s="231" t="s">
        <v>20</v>
      </c>
      <c r="I494" s="233"/>
      <c r="J494" s="229"/>
      <c r="K494" s="229"/>
      <c r="L494" s="234"/>
      <c r="M494" s="235"/>
      <c r="N494" s="236"/>
      <c r="O494" s="236"/>
      <c r="P494" s="236"/>
      <c r="Q494" s="236"/>
      <c r="R494" s="236"/>
      <c r="S494" s="236"/>
      <c r="T494" s="237"/>
      <c r="AT494" s="238" t="s">
        <v>142</v>
      </c>
      <c r="AU494" s="238" t="s">
        <v>81</v>
      </c>
      <c r="AV494" s="11" t="s">
        <v>79</v>
      </c>
      <c r="AW494" s="11" t="s">
        <v>34</v>
      </c>
      <c r="AX494" s="11" t="s">
        <v>71</v>
      </c>
      <c r="AY494" s="238" t="s">
        <v>132</v>
      </c>
    </row>
    <row r="495" spans="2:51" s="12" customFormat="1" ht="13.5">
      <c r="B495" s="239"/>
      <c r="C495" s="240"/>
      <c r="D495" s="230" t="s">
        <v>142</v>
      </c>
      <c r="E495" s="241" t="s">
        <v>20</v>
      </c>
      <c r="F495" s="242" t="s">
        <v>151</v>
      </c>
      <c r="G495" s="240"/>
      <c r="H495" s="243">
        <v>0.91</v>
      </c>
      <c r="I495" s="244"/>
      <c r="J495" s="240"/>
      <c r="K495" s="240"/>
      <c r="L495" s="245"/>
      <c r="M495" s="246"/>
      <c r="N495" s="247"/>
      <c r="O495" s="247"/>
      <c r="P495" s="247"/>
      <c r="Q495" s="247"/>
      <c r="R495" s="247"/>
      <c r="S495" s="247"/>
      <c r="T495" s="248"/>
      <c r="AT495" s="249" t="s">
        <v>142</v>
      </c>
      <c r="AU495" s="249" t="s">
        <v>81</v>
      </c>
      <c r="AV495" s="12" t="s">
        <v>81</v>
      </c>
      <c r="AW495" s="12" t="s">
        <v>34</v>
      </c>
      <c r="AX495" s="12" t="s">
        <v>71</v>
      </c>
      <c r="AY495" s="249" t="s">
        <v>132</v>
      </c>
    </row>
    <row r="496" spans="2:51" s="12" customFormat="1" ht="13.5">
      <c r="B496" s="239"/>
      <c r="C496" s="240"/>
      <c r="D496" s="230" t="s">
        <v>142</v>
      </c>
      <c r="E496" s="241" t="s">
        <v>20</v>
      </c>
      <c r="F496" s="242" t="s">
        <v>152</v>
      </c>
      <c r="G496" s="240"/>
      <c r="H496" s="243">
        <v>1.8</v>
      </c>
      <c r="I496" s="244"/>
      <c r="J496" s="240"/>
      <c r="K496" s="240"/>
      <c r="L496" s="245"/>
      <c r="M496" s="246"/>
      <c r="N496" s="247"/>
      <c r="O496" s="247"/>
      <c r="P496" s="247"/>
      <c r="Q496" s="247"/>
      <c r="R496" s="247"/>
      <c r="S496" s="247"/>
      <c r="T496" s="248"/>
      <c r="AT496" s="249" t="s">
        <v>142</v>
      </c>
      <c r="AU496" s="249" t="s">
        <v>81</v>
      </c>
      <c r="AV496" s="12" t="s">
        <v>81</v>
      </c>
      <c r="AW496" s="12" t="s">
        <v>34</v>
      </c>
      <c r="AX496" s="12" t="s">
        <v>71</v>
      </c>
      <c r="AY496" s="249" t="s">
        <v>132</v>
      </c>
    </row>
    <row r="497" spans="2:51" s="12" customFormat="1" ht="13.5">
      <c r="B497" s="239"/>
      <c r="C497" s="240"/>
      <c r="D497" s="230" t="s">
        <v>142</v>
      </c>
      <c r="E497" s="241" t="s">
        <v>20</v>
      </c>
      <c r="F497" s="242" t="s">
        <v>547</v>
      </c>
      <c r="G497" s="240"/>
      <c r="H497" s="243">
        <v>0.24</v>
      </c>
      <c r="I497" s="244"/>
      <c r="J497" s="240"/>
      <c r="K497" s="240"/>
      <c r="L497" s="245"/>
      <c r="M497" s="246"/>
      <c r="N497" s="247"/>
      <c r="O497" s="247"/>
      <c r="P497" s="247"/>
      <c r="Q497" s="247"/>
      <c r="R497" s="247"/>
      <c r="S497" s="247"/>
      <c r="T497" s="248"/>
      <c r="AT497" s="249" t="s">
        <v>142</v>
      </c>
      <c r="AU497" s="249" t="s">
        <v>81</v>
      </c>
      <c r="AV497" s="12" t="s">
        <v>81</v>
      </c>
      <c r="AW497" s="12" t="s">
        <v>34</v>
      </c>
      <c r="AX497" s="12" t="s">
        <v>71</v>
      </c>
      <c r="AY497" s="249" t="s">
        <v>132</v>
      </c>
    </row>
    <row r="498" spans="2:51" s="12" customFormat="1" ht="13.5">
      <c r="B498" s="239"/>
      <c r="C498" s="240"/>
      <c r="D498" s="230" t="s">
        <v>142</v>
      </c>
      <c r="E498" s="241" t="s">
        <v>20</v>
      </c>
      <c r="F498" s="242" t="s">
        <v>151</v>
      </c>
      <c r="G498" s="240"/>
      <c r="H498" s="243">
        <v>0.91</v>
      </c>
      <c r="I498" s="244"/>
      <c r="J498" s="240"/>
      <c r="K498" s="240"/>
      <c r="L498" s="245"/>
      <c r="M498" s="246"/>
      <c r="N498" s="247"/>
      <c r="O498" s="247"/>
      <c r="P498" s="247"/>
      <c r="Q498" s="247"/>
      <c r="R498" s="247"/>
      <c r="S498" s="247"/>
      <c r="T498" s="248"/>
      <c r="AT498" s="249" t="s">
        <v>142</v>
      </c>
      <c r="AU498" s="249" t="s">
        <v>81</v>
      </c>
      <c r="AV498" s="12" t="s">
        <v>81</v>
      </c>
      <c r="AW498" s="12" t="s">
        <v>34</v>
      </c>
      <c r="AX498" s="12" t="s">
        <v>71</v>
      </c>
      <c r="AY498" s="249" t="s">
        <v>132</v>
      </c>
    </row>
    <row r="499" spans="2:51" s="12" customFormat="1" ht="13.5">
      <c r="B499" s="239"/>
      <c r="C499" s="240"/>
      <c r="D499" s="230" t="s">
        <v>142</v>
      </c>
      <c r="E499" s="241" t="s">
        <v>20</v>
      </c>
      <c r="F499" s="242" t="s">
        <v>152</v>
      </c>
      <c r="G499" s="240"/>
      <c r="H499" s="243">
        <v>1.8</v>
      </c>
      <c r="I499" s="244"/>
      <c r="J499" s="240"/>
      <c r="K499" s="240"/>
      <c r="L499" s="245"/>
      <c r="M499" s="246"/>
      <c r="N499" s="247"/>
      <c r="O499" s="247"/>
      <c r="P499" s="247"/>
      <c r="Q499" s="247"/>
      <c r="R499" s="247"/>
      <c r="S499" s="247"/>
      <c r="T499" s="248"/>
      <c r="AT499" s="249" t="s">
        <v>142</v>
      </c>
      <c r="AU499" s="249" t="s">
        <v>81</v>
      </c>
      <c r="AV499" s="12" t="s">
        <v>81</v>
      </c>
      <c r="AW499" s="12" t="s">
        <v>34</v>
      </c>
      <c r="AX499" s="12" t="s">
        <v>71</v>
      </c>
      <c r="AY499" s="249" t="s">
        <v>132</v>
      </c>
    </row>
    <row r="500" spans="2:51" s="12" customFormat="1" ht="13.5">
      <c r="B500" s="239"/>
      <c r="C500" s="240"/>
      <c r="D500" s="230" t="s">
        <v>142</v>
      </c>
      <c r="E500" s="241" t="s">
        <v>20</v>
      </c>
      <c r="F500" s="242" t="s">
        <v>547</v>
      </c>
      <c r="G500" s="240"/>
      <c r="H500" s="243">
        <v>0.24</v>
      </c>
      <c r="I500" s="244"/>
      <c r="J500" s="240"/>
      <c r="K500" s="240"/>
      <c r="L500" s="245"/>
      <c r="M500" s="246"/>
      <c r="N500" s="247"/>
      <c r="O500" s="247"/>
      <c r="P500" s="247"/>
      <c r="Q500" s="247"/>
      <c r="R500" s="247"/>
      <c r="S500" s="247"/>
      <c r="T500" s="248"/>
      <c r="AT500" s="249" t="s">
        <v>142</v>
      </c>
      <c r="AU500" s="249" t="s">
        <v>81</v>
      </c>
      <c r="AV500" s="12" t="s">
        <v>81</v>
      </c>
      <c r="AW500" s="12" t="s">
        <v>34</v>
      </c>
      <c r="AX500" s="12" t="s">
        <v>71</v>
      </c>
      <c r="AY500" s="249" t="s">
        <v>132</v>
      </c>
    </row>
    <row r="501" spans="2:51" s="13" customFormat="1" ht="13.5">
      <c r="B501" s="250"/>
      <c r="C501" s="251"/>
      <c r="D501" s="230" t="s">
        <v>142</v>
      </c>
      <c r="E501" s="252" t="s">
        <v>20</v>
      </c>
      <c r="F501" s="253" t="s">
        <v>145</v>
      </c>
      <c r="G501" s="251"/>
      <c r="H501" s="254">
        <v>5.9</v>
      </c>
      <c r="I501" s="255"/>
      <c r="J501" s="251"/>
      <c r="K501" s="251"/>
      <c r="L501" s="256"/>
      <c r="M501" s="257"/>
      <c r="N501" s="258"/>
      <c r="O501" s="258"/>
      <c r="P501" s="258"/>
      <c r="Q501" s="258"/>
      <c r="R501" s="258"/>
      <c r="S501" s="258"/>
      <c r="T501" s="259"/>
      <c r="AT501" s="260" t="s">
        <v>142</v>
      </c>
      <c r="AU501" s="260" t="s">
        <v>81</v>
      </c>
      <c r="AV501" s="13" t="s">
        <v>140</v>
      </c>
      <c r="AW501" s="13" t="s">
        <v>34</v>
      </c>
      <c r="AX501" s="13" t="s">
        <v>79</v>
      </c>
      <c r="AY501" s="260" t="s">
        <v>132</v>
      </c>
    </row>
    <row r="502" spans="2:65" s="1" customFormat="1" ht="16.5" customHeight="1">
      <c r="B502" s="46"/>
      <c r="C502" s="217" t="s">
        <v>556</v>
      </c>
      <c r="D502" s="217" t="s">
        <v>135</v>
      </c>
      <c r="E502" s="218" t="s">
        <v>557</v>
      </c>
      <c r="F502" s="219" t="s">
        <v>558</v>
      </c>
      <c r="G502" s="220" t="s">
        <v>138</v>
      </c>
      <c r="H502" s="221">
        <v>5.9</v>
      </c>
      <c r="I502" s="222"/>
      <c r="J502" s="221">
        <f>ROUND(I502*H502,2)</f>
        <v>0</v>
      </c>
      <c r="K502" s="219" t="s">
        <v>139</v>
      </c>
      <c r="L502" s="72"/>
      <c r="M502" s="223" t="s">
        <v>20</v>
      </c>
      <c r="N502" s="224" t="s">
        <v>42</v>
      </c>
      <c r="O502" s="47"/>
      <c r="P502" s="225">
        <f>O502*H502</f>
        <v>0</v>
      </c>
      <c r="Q502" s="225">
        <v>0.0003</v>
      </c>
      <c r="R502" s="225">
        <f>Q502*H502</f>
        <v>0.0017699999999999999</v>
      </c>
      <c r="S502" s="225">
        <v>0</v>
      </c>
      <c r="T502" s="226">
        <f>S502*H502</f>
        <v>0</v>
      </c>
      <c r="AR502" s="24" t="s">
        <v>225</v>
      </c>
      <c r="AT502" s="24" t="s">
        <v>135</v>
      </c>
      <c r="AU502" s="24" t="s">
        <v>81</v>
      </c>
      <c r="AY502" s="24" t="s">
        <v>132</v>
      </c>
      <c r="BE502" s="227">
        <f>IF(N502="základní",J502,0)</f>
        <v>0</v>
      </c>
      <c r="BF502" s="227">
        <f>IF(N502="snížená",J502,0)</f>
        <v>0</v>
      </c>
      <c r="BG502" s="227">
        <f>IF(N502="zákl. přenesená",J502,0)</f>
        <v>0</v>
      </c>
      <c r="BH502" s="227">
        <f>IF(N502="sníž. přenesená",J502,0)</f>
        <v>0</v>
      </c>
      <c r="BI502" s="227">
        <f>IF(N502="nulová",J502,0)</f>
        <v>0</v>
      </c>
      <c r="BJ502" s="24" t="s">
        <v>79</v>
      </c>
      <c r="BK502" s="227">
        <f>ROUND(I502*H502,2)</f>
        <v>0</v>
      </c>
      <c r="BL502" s="24" t="s">
        <v>225</v>
      </c>
      <c r="BM502" s="24" t="s">
        <v>559</v>
      </c>
    </row>
    <row r="503" spans="2:51" s="11" customFormat="1" ht="13.5">
      <c r="B503" s="228"/>
      <c r="C503" s="229"/>
      <c r="D503" s="230" t="s">
        <v>142</v>
      </c>
      <c r="E503" s="231" t="s">
        <v>20</v>
      </c>
      <c r="F503" s="232" t="s">
        <v>143</v>
      </c>
      <c r="G503" s="229"/>
      <c r="H503" s="231" t="s">
        <v>20</v>
      </c>
      <c r="I503" s="233"/>
      <c r="J503" s="229"/>
      <c r="K503" s="229"/>
      <c r="L503" s="234"/>
      <c r="M503" s="235"/>
      <c r="N503" s="236"/>
      <c r="O503" s="236"/>
      <c r="P503" s="236"/>
      <c r="Q503" s="236"/>
      <c r="R503" s="236"/>
      <c r="S503" s="236"/>
      <c r="T503" s="237"/>
      <c r="AT503" s="238" t="s">
        <v>142</v>
      </c>
      <c r="AU503" s="238" t="s">
        <v>81</v>
      </c>
      <c r="AV503" s="11" t="s">
        <v>79</v>
      </c>
      <c r="AW503" s="11" t="s">
        <v>34</v>
      </c>
      <c r="AX503" s="11" t="s">
        <v>71</v>
      </c>
      <c r="AY503" s="238" t="s">
        <v>132</v>
      </c>
    </row>
    <row r="504" spans="2:51" s="12" customFormat="1" ht="13.5">
      <c r="B504" s="239"/>
      <c r="C504" s="240"/>
      <c r="D504" s="230" t="s">
        <v>142</v>
      </c>
      <c r="E504" s="241" t="s">
        <v>20</v>
      </c>
      <c r="F504" s="242" t="s">
        <v>151</v>
      </c>
      <c r="G504" s="240"/>
      <c r="H504" s="243">
        <v>0.91</v>
      </c>
      <c r="I504" s="244"/>
      <c r="J504" s="240"/>
      <c r="K504" s="240"/>
      <c r="L504" s="245"/>
      <c r="M504" s="246"/>
      <c r="N504" s="247"/>
      <c r="O504" s="247"/>
      <c r="P504" s="247"/>
      <c r="Q504" s="247"/>
      <c r="R504" s="247"/>
      <c r="S504" s="247"/>
      <c r="T504" s="248"/>
      <c r="AT504" s="249" t="s">
        <v>142</v>
      </c>
      <c r="AU504" s="249" t="s">
        <v>81</v>
      </c>
      <c r="AV504" s="12" t="s">
        <v>81</v>
      </c>
      <c r="AW504" s="12" t="s">
        <v>34</v>
      </c>
      <c r="AX504" s="12" t="s">
        <v>71</v>
      </c>
      <c r="AY504" s="249" t="s">
        <v>132</v>
      </c>
    </row>
    <row r="505" spans="2:51" s="12" customFormat="1" ht="13.5">
      <c r="B505" s="239"/>
      <c r="C505" s="240"/>
      <c r="D505" s="230" t="s">
        <v>142</v>
      </c>
      <c r="E505" s="241" t="s">
        <v>20</v>
      </c>
      <c r="F505" s="242" t="s">
        <v>152</v>
      </c>
      <c r="G505" s="240"/>
      <c r="H505" s="243">
        <v>1.8</v>
      </c>
      <c r="I505" s="244"/>
      <c r="J505" s="240"/>
      <c r="K505" s="240"/>
      <c r="L505" s="245"/>
      <c r="M505" s="246"/>
      <c r="N505" s="247"/>
      <c r="O505" s="247"/>
      <c r="P505" s="247"/>
      <c r="Q505" s="247"/>
      <c r="R505" s="247"/>
      <c r="S505" s="247"/>
      <c r="T505" s="248"/>
      <c r="AT505" s="249" t="s">
        <v>142</v>
      </c>
      <c r="AU505" s="249" t="s">
        <v>81</v>
      </c>
      <c r="AV505" s="12" t="s">
        <v>81</v>
      </c>
      <c r="AW505" s="12" t="s">
        <v>34</v>
      </c>
      <c r="AX505" s="12" t="s">
        <v>71</v>
      </c>
      <c r="AY505" s="249" t="s">
        <v>132</v>
      </c>
    </row>
    <row r="506" spans="2:51" s="12" customFormat="1" ht="13.5">
      <c r="B506" s="239"/>
      <c r="C506" s="240"/>
      <c r="D506" s="230" t="s">
        <v>142</v>
      </c>
      <c r="E506" s="241" t="s">
        <v>20</v>
      </c>
      <c r="F506" s="242" t="s">
        <v>547</v>
      </c>
      <c r="G506" s="240"/>
      <c r="H506" s="243">
        <v>0.24</v>
      </c>
      <c r="I506" s="244"/>
      <c r="J506" s="240"/>
      <c r="K506" s="240"/>
      <c r="L506" s="245"/>
      <c r="M506" s="246"/>
      <c r="N506" s="247"/>
      <c r="O506" s="247"/>
      <c r="P506" s="247"/>
      <c r="Q506" s="247"/>
      <c r="R506" s="247"/>
      <c r="S506" s="247"/>
      <c r="T506" s="248"/>
      <c r="AT506" s="249" t="s">
        <v>142</v>
      </c>
      <c r="AU506" s="249" t="s">
        <v>81</v>
      </c>
      <c r="AV506" s="12" t="s">
        <v>81</v>
      </c>
      <c r="AW506" s="12" t="s">
        <v>34</v>
      </c>
      <c r="AX506" s="12" t="s">
        <v>71</v>
      </c>
      <c r="AY506" s="249" t="s">
        <v>132</v>
      </c>
    </row>
    <row r="507" spans="2:51" s="12" customFormat="1" ht="13.5">
      <c r="B507" s="239"/>
      <c r="C507" s="240"/>
      <c r="D507" s="230" t="s">
        <v>142</v>
      </c>
      <c r="E507" s="241" t="s">
        <v>20</v>
      </c>
      <c r="F507" s="242" t="s">
        <v>151</v>
      </c>
      <c r="G507" s="240"/>
      <c r="H507" s="243">
        <v>0.91</v>
      </c>
      <c r="I507" s="244"/>
      <c r="J507" s="240"/>
      <c r="K507" s="240"/>
      <c r="L507" s="245"/>
      <c r="M507" s="246"/>
      <c r="N507" s="247"/>
      <c r="O507" s="247"/>
      <c r="P507" s="247"/>
      <c r="Q507" s="247"/>
      <c r="R507" s="247"/>
      <c r="S507" s="247"/>
      <c r="T507" s="248"/>
      <c r="AT507" s="249" t="s">
        <v>142</v>
      </c>
      <c r="AU507" s="249" t="s">
        <v>81</v>
      </c>
      <c r="AV507" s="12" t="s">
        <v>81</v>
      </c>
      <c r="AW507" s="12" t="s">
        <v>34</v>
      </c>
      <c r="AX507" s="12" t="s">
        <v>71</v>
      </c>
      <c r="AY507" s="249" t="s">
        <v>132</v>
      </c>
    </row>
    <row r="508" spans="2:51" s="12" customFormat="1" ht="13.5">
      <c r="B508" s="239"/>
      <c r="C508" s="240"/>
      <c r="D508" s="230" t="s">
        <v>142</v>
      </c>
      <c r="E508" s="241" t="s">
        <v>20</v>
      </c>
      <c r="F508" s="242" t="s">
        <v>152</v>
      </c>
      <c r="G508" s="240"/>
      <c r="H508" s="243">
        <v>1.8</v>
      </c>
      <c r="I508" s="244"/>
      <c r="J508" s="240"/>
      <c r="K508" s="240"/>
      <c r="L508" s="245"/>
      <c r="M508" s="246"/>
      <c r="N508" s="247"/>
      <c r="O508" s="247"/>
      <c r="P508" s="247"/>
      <c r="Q508" s="247"/>
      <c r="R508" s="247"/>
      <c r="S508" s="247"/>
      <c r="T508" s="248"/>
      <c r="AT508" s="249" t="s">
        <v>142</v>
      </c>
      <c r="AU508" s="249" t="s">
        <v>81</v>
      </c>
      <c r="AV508" s="12" t="s">
        <v>81</v>
      </c>
      <c r="AW508" s="12" t="s">
        <v>34</v>
      </c>
      <c r="AX508" s="12" t="s">
        <v>71</v>
      </c>
      <c r="AY508" s="249" t="s">
        <v>132</v>
      </c>
    </row>
    <row r="509" spans="2:51" s="12" customFormat="1" ht="13.5">
      <c r="B509" s="239"/>
      <c r="C509" s="240"/>
      <c r="D509" s="230" t="s">
        <v>142</v>
      </c>
      <c r="E509" s="241" t="s">
        <v>20</v>
      </c>
      <c r="F509" s="242" t="s">
        <v>547</v>
      </c>
      <c r="G509" s="240"/>
      <c r="H509" s="243">
        <v>0.24</v>
      </c>
      <c r="I509" s="244"/>
      <c r="J509" s="240"/>
      <c r="K509" s="240"/>
      <c r="L509" s="245"/>
      <c r="M509" s="246"/>
      <c r="N509" s="247"/>
      <c r="O509" s="247"/>
      <c r="P509" s="247"/>
      <c r="Q509" s="247"/>
      <c r="R509" s="247"/>
      <c r="S509" s="247"/>
      <c r="T509" s="248"/>
      <c r="AT509" s="249" t="s">
        <v>142</v>
      </c>
      <c r="AU509" s="249" t="s">
        <v>81</v>
      </c>
      <c r="AV509" s="12" t="s">
        <v>81</v>
      </c>
      <c r="AW509" s="12" t="s">
        <v>34</v>
      </c>
      <c r="AX509" s="12" t="s">
        <v>71</v>
      </c>
      <c r="AY509" s="249" t="s">
        <v>132</v>
      </c>
    </row>
    <row r="510" spans="2:51" s="13" customFormat="1" ht="13.5">
      <c r="B510" s="250"/>
      <c r="C510" s="251"/>
      <c r="D510" s="230" t="s">
        <v>142</v>
      </c>
      <c r="E510" s="252" t="s">
        <v>20</v>
      </c>
      <c r="F510" s="253" t="s">
        <v>145</v>
      </c>
      <c r="G510" s="251"/>
      <c r="H510" s="254">
        <v>5.9</v>
      </c>
      <c r="I510" s="255"/>
      <c r="J510" s="251"/>
      <c r="K510" s="251"/>
      <c r="L510" s="256"/>
      <c r="M510" s="257"/>
      <c r="N510" s="258"/>
      <c r="O510" s="258"/>
      <c r="P510" s="258"/>
      <c r="Q510" s="258"/>
      <c r="R510" s="258"/>
      <c r="S510" s="258"/>
      <c r="T510" s="259"/>
      <c r="AT510" s="260" t="s">
        <v>142</v>
      </c>
      <c r="AU510" s="260" t="s">
        <v>81</v>
      </c>
      <c r="AV510" s="13" t="s">
        <v>140</v>
      </c>
      <c r="AW510" s="13" t="s">
        <v>34</v>
      </c>
      <c r="AX510" s="13" t="s">
        <v>79</v>
      </c>
      <c r="AY510" s="260" t="s">
        <v>132</v>
      </c>
    </row>
    <row r="511" spans="2:65" s="1" customFormat="1" ht="16.5" customHeight="1">
      <c r="B511" s="46"/>
      <c r="C511" s="217" t="s">
        <v>560</v>
      </c>
      <c r="D511" s="217" t="s">
        <v>135</v>
      </c>
      <c r="E511" s="218" t="s">
        <v>561</v>
      </c>
      <c r="F511" s="219" t="s">
        <v>562</v>
      </c>
      <c r="G511" s="220" t="s">
        <v>280</v>
      </c>
      <c r="H511" s="221">
        <v>2.8</v>
      </c>
      <c r="I511" s="222"/>
      <c r="J511" s="221">
        <f>ROUND(I511*H511,2)</f>
        <v>0</v>
      </c>
      <c r="K511" s="219" t="s">
        <v>139</v>
      </c>
      <c r="L511" s="72"/>
      <c r="M511" s="223" t="s">
        <v>20</v>
      </c>
      <c r="N511" s="224" t="s">
        <v>42</v>
      </c>
      <c r="O511" s="47"/>
      <c r="P511" s="225">
        <f>O511*H511</f>
        <v>0</v>
      </c>
      <c r="Q511" s="225">
        <v>0</v>
      </c>
      <c r="R511" s="225">
        <f>Q511*H511</f>
        <v>0</v>
      </c>
      <c r="S511" s="225">
        <v>0</v>
      </c>
      <c r="T511" s="226">
        <f>S511*H511</f>
        <v>0</v>
      </c>
      <c r="AR511" s="24" t="s">
        <v>225</v>
      </c>
      <c r="AT511" s="24" t="s">
        <v>135</v>
      </c>
      <c r="AU511" s="24" t="s">
        <v>81</v>
      </c>
      <c r="AY511" s="24" t="s">
        <v>132</v>
      </c>
      <c r="BE511" s="227">
        <f>IF(N511="základní",J511,0)</f>
        <v>0</v>
      </c>
      <c r="BF511" s="227">
        <f>IF(N511="snížená",J511,0)</f>
        <v>0</v>
      </c>
      <c r="BG511" s="227">
        <f>IF(N511="zákl. přenesená",J511,0)</f>
        <v>0</v>
      </c>
      <c r="BH511" s="227">
        <f>IF(N511="sníž. přenesená",J511,0)</f>
        <v>0</v>
      </c>
      <c r="BI511" s="227">
        <f>IF(N511="nulová",J511,0)</f>
        <v>0</v>
      </c>
      <c r="BJ511" s="24" t="s">
        <v>79</v>
      </c>
      <c r="BK511" s="227">
        <f>ROUND(I511*H511,2)</f>
        <v>0</v>
      </c>
      <c r="BL511" s="24" t="s">
        <v>225</v>
      </c>
      <c r="BM511" s="24" t="s">
        <v>563</v>
      </c>
    </row>
    <row r="512" spans="2:51" s="12" customFormat="1" ht="13.5">
      <c r="B512" s="239"/>
      <c r="C512" s="240"/>
      <c r="D512" s="230" t="s">
        <v>142</v>
      </c>
      <c r="E512" s="241" t="s">
        <v>20</v>
      </c>
      <c r="F512" s="242" t="s">
        <v>564</v>
      </c>
      <c r="G512" s="240"/>
      <c r="H512" s="243">
        <v>1.4</v>
      </c>
      <c r="I512" s="244"/>
      <c r="J512" s="240"/>
      <c r="K512" s="240"/>
      <c r="L512" s="245"/>
      <c r="M512" s="246"/>
      <c r="N512" s="247"/>
      <c r="O512" s="247"/>
      <c r="P512" s="247"/>
      <c r="Q512" s="247"/>
      <c r="R512" s="247"/>
      <c r="S512" s="247"/>
      <c r="T512" s="248"/>
      <c r="AT512" s="249" t="s">
        <v>142</v>
      </c>
      <c r="AU512" s="249" t="s">
        <v>81</v>
      </c>
      <c r="AV512" s="12" t="s">
        <v>81</v>
      </c>
      <c r="AW512" s="12" t="s">
        <v>34</v>
      </c>
      <c r="AX512" s="12" t="s">
        <v>71</v>
      </c>
      <c r="AY512" s="249" t="s">
        <v>132</v>
      </c>
    </row>
    <row r="513" spans="2:51" s="12" customFormat="1" ht="13.5">
      <c r="B513" s="239"/>
      <c r="C513" s="240"/>
      <c r="D513" s="230" t="s">
        <v>142</v>
      </c>
      <c r="E513" s="241" t="s">
        <v>20</v>
      </c>
      <c r="F513" s="242" t="s">
        <v>564</v>
      </c>
      <c r="G513" s="240"/>
      <c r="H513" s="243">
        <v>1.4</v>
      </c>
      <c r="I513" s="244"/>
      <c r="J513" s="240"/>
      <c r="K513" s="240"/>
      <c r="L513" s="245"/>
      <c r="M513" s="246"/>
      <c r="N513" s="247"/>
      <c r="O513" s="247"/>
      <c r="P513" s="247"/>
      <c r="Q513" s="247"/>
      <c r="R513" s="247"/>
      <c r="S513" s="247"/>
      <c r="T513" s="248"/>
      <c r="AT513" s="249" t="s">
        <v>142</v>
      </c>
      <c r="AU513" s="249" t="s">
        <v>81</v>
      </c>
      <c r="AV513" s="12" t="s">
        <v>81</v>
      </c>
      <c r="AW513" s="12" t="s">
        <v>34</v>
      </c>
      <c r="AX513" s="12" t="s">
        <v>71</v>
      </c>
      <c r="AY513" s="249" t="s">
        <v>132</v>
      </c>
    </row>
    <row r="514" spans="2:51" s="13" customFormat="1" ht="13.5">
      <c r="B514" s="250"/>
      <c r="C514" s="251"/>
      <c r="D514" s="230" t="s">
        <v>142</v>
      </c>
      <c r="E514" s="252" t="s">
        <v>20</v>
      </c>
      <c r="F514" s="253" t="s">
        <v>145</v>
      </c>
      <c r="G514" s="251"/>
      <c r="H514" s="254">
        <v>2.8</v>
      </c>
      <c r="I514" s="255"/>
      <c r="J514" s="251"/>
      <c r="K514" s="251"/>
      <c r="L514" s="256"/>
      <c r="M514" s="257"/>
      <c r="N514" s="258"/>
      <c r="O514" s="258"/>
      <c r="P514" s="258"/>
      <c r="Q514" s="258"/>
      <c r="R514" s="258"/>
      <c r="S514" s="258"/>
      <c r="T514" s="259"/>
      <c r="AT514" s="260" t="s">
        <v>142</v>
      </c>
      <c r="AU514" s="260" t="s">
        <v>81</v>
      </c>
      <c r="AV514" s="13" t="s">
        <v>140</v>
      </c>
      <c r="AW514" s="13" t="s">
        <v>34</v>
      </c>
      <c r="AX514" s="13" t="s">
        <v>79</v>
      </c>
      <c r="AY514" s="260" t="s">
        <v>132</v>
      </c>
    </row>
    <row r="515" spans="2:65" s="1" customFormat="1" ht="16.5" customHeight="1">
      <c r="B515" s="46"/>
      <c r="C515" s="261" t="s">
        <v>565</v>
      </c>
      <c r="D515" s="261" t="s">
        <v>284</v>
      </c>
      <c r="E515" s="262" t="s">
        <v>566</v>
      </c>
      <c r="F515" s="263" t="s">
        <v>567</v>
      </c>
      <c r="G515" s="264" t="s">
        <v>280</v>
      </c>
      <c r="H515" s="265">
        <v>3.08</v>
      </c>
      <c r="I515" s="266"/>
      <c r="J515" s="265">
        <f>ROUND(I515*H515,2)</f>
        <v>0</v>
      </c>
      <c r="K515" s="263" t="s">
        <v>568</v>
      </c>
      <c r="L515" s="267"/>
      <c r="M515" s="268" t="s">
        <v>20</v>
      </c>
      <c r="N515" s="269" t="s">
        <v>42</v>
      </c>
      <c r="O515" s="47"/>
      <c r="P515" s="225">
        <f>O515*H515</f>
        <v>0</v>
      </c>
      <c r="Q515" s="225">
        <v>4E-05</v>
      </c>
      <c r="R515" s="225">
        <f>Q515*H515</f>
        <v>0.0001232</v>
      </c>
      <c r="S515" s="225">
        <v>0</v>
      </c>
      <c r="T515" s="226">
        <f>S515*H515</f>
        <v>0</v>
      </c>
      <c r="AR515" s="24" t="s">
        <v>287</v>
      </c>
      <c r="AT515" s="24" t="s">
        <v>284</v>
      </c>
      <c r="AU515" s="24" t="s">
        <v>81</v>
      </c>
      <c r="AY515" s="24" t="s">
        <v>132</v>
      </c>
      <c r="BE515" s="227">
        <f>IF(N515="základní",J515,0)</f>
        <v>0</v>
      </c>
      <c r="BF515" s="227">
        <f>IF(N515="snížená",J515,0)</f>
        <v>0</v>
      </c>
      <c r="BG515" s="227">
        <f>IF(N515="zákl. přenesená",J515,0)</f>
        <v>0</v>
      </c>
      <c r="BH515" s="227">
        <f>IF(N515="sníž. přenesená",J515,0)</f>
        <v>0</v>
      </c>
      <c r="BI515" s="227">
        <f>IF(N515="nulová",J515,0)</f>
        <v>0</v>
      </c>
      <c r="BJ515" s="24" t="s">
        <v>79</v>
      </c>
      <c r="BK515" s="227">
        <f>ROUND(I515*H515,2)</f>
        <v>0</v>
      </c>
      <c r="BL515" s="24" t="s">
        <v>225</v>
      </c>
      <c r="BM515" s="24" t="s">
        <v>569</v>
      </c>
    </row>
    <row r="516" spans="2:51" s="12" customFormat="1" ht="13.5">
      <c r="B516" s="239"/>
      <c r="C516" s="240"/>
      <c r="D516" s="230" t="s">
        <v>142</v>
      </c>
      <c r="E516" s="241" t="s">
        <v>20</v>
      </c>
      <c r="F516" s="242" t="s">
        <v>564</v>
      </c>
      <c r="G516" s="240"/>
      <c r="H516" s="243">
        <v>1.4</v>
      </c>
      <c r="I516" s="244"/>
      <c r="J516" s="240"/>
      <c r="K516" s="240"/>
      <c r="L516" s="245"/>
      <c r="M516" s="246"/>
      <c r="N516" s="247"/>
      <c r="O516" s="247"/>
      <c r="P516" s="247"/>
      <c r="Q516" s="247"/>
      <c r="R516" s="247"/>
      <c r="S516" s="247"/>
      <c r="T516" s="248"/>
      <c r="AT516" s="249" t="s">
        <v>142</v>
      </c>
      <c r="AU516" s="249" t="s">
        <v>81</v>
      </c>
      <c r="AV516" s="12" t="s">
        <v>81</v>
      </c>
      <c r="AW516" s="12" t="s">
        <v>34</v>
      </c>
      <c r="AX516" s="12" t="s">
        <v>71</v>
      </c>
      <c r="AY516" s="249" t="s">
        <v>132</v>
      </c>
    </row>
    <row r="517" spans="2:51" s="12" customFormat="1" ht="13.5">
      <c r="B517" s="239"/>
      <c r="C517" s="240"/>
      <c r="D517" s="230" t="s">
        <v>142</v>
      </c>
      <c r="E517" s="241" t="s">
        <v>20</v>
      </c>
      <c r="F517" s="242" t="s">
        <v>564</v>
      </c>
      <c r="G517" s="240"/>
      <c r="H517" s="243">
        <v>1.4</v>
      </c>
      <c r="I517" s="244"/>
      <c r="J517" s="240"/>
      <c r="K517" s="240"/>
      <c r="L517" s="245"/>
      <c r="M517" s="246"/>
      <c r="N517" s="247"/>
      <c r="O517" s="247"/>
      <c r="P517" s="247"/>
      <c r="Q517" s="247"/>
      <c r="R517" s="247"/>
      <c r="S517" s="247"/>
      <c r="T517" s="248"/>
      <c r="AT517" s="249" t="s">
        <v>142</v>
      </c>
      <c r="AU517" s="249" t="s">
        <v>81</v>
      </c>
      <c r="AV517" s="12" t="s">
        <v>81</v>
      </c>
      <c r="AW517" s="12" t="s">
        <v>34</v>
      </c>
      <c r="AX517" s="12" t="s">
        <v>71</v>
      </c>
      <c r="AY517" s="249" t="s">
        <v>132</v>
      </c>
    </row>
    <row r="518" spans="2:51" s="13" customFormat="1" ht="13.5">
      <c r="B518" s="250"/>
      <c r="C518" s="251"/>
      <c r="D518" s="230" t="s">
        <v>142</v>
      </c>
      <c r="E518" s="252" t="s">
        <v>20</v>
      </c>
      <c r="F518" s="253" t="s">
        <v>145</v>
      </c>
      <c r="G518" s="251"/>
      <c r="H518" s="254">
        <v>2.8</v>
      </c>
      <c r="I518" s="255"/>
      <c r="J518" s="251"/>
      <c r="K518" s="251"/>
      <c r="L518" s="256"/>
      <c r="M518" s="257"/>
      <c r="N518" s="258"/>
      <c r="O518" s="258"/>
      <c r="P518" s="258"/>
      <c r="Q518" s="258"/>
      <c r="R518" s="258"/>
      <c r="S518" s="258"/>
      <c r="T518" s="259"/>
      <c r="AT518" s="260" t="s">
        <v>142</v>
      </c>
      <c r="AU518" s="260" t="s">
        <v>81</v>
      </c>
      <c r="AV518" s="13" t="s">
        <v>140</v>
      </c>
      <c r="AW518" s="13" t="s">
        <v>34</v>
      </c>
      <c r="AX518" s="13" t="s">
        <v>79</v>
      </c>
      <c r="AY518" s="260" t="s">
        <v>132</v>
      </c>
    </row>
    <row r="519" spans="2:51" s="12" customFormat="1" ht="13.5">
      <c r="B519" s="239"/>
      <c r="C519" s="240"/>
      <c r="D519" s="230" t="s">
        <v>142</v>
      </c>
      <c r="E519" s="240"/>
      <c r="F519" s="242" t="s">
        <v>570</v>
      </c>
      <c r="G519" s="240"/>
      <c r="H519" s="243">
        <v>3.08</v>
      </c>
      <c r="I519" s="244"/>
      <c r="J519" s="240"/>
      <c r="K519" s="240"/>
      <c r="L519" s="245"/>
      <c r="M519" s="246"/>
      <c r="N519" s="247"/>
      <c r="O519" s="247"/>
      <c r="P519" s="247"/>
      <c r="Q519" s="247"/>
      <c r="R519" s="247"/>
      <c r="S519" s="247"/>
      <c r="T519" s="248"/>
      <c r="AT519" s="249" t="s">
        <v>142</v>
      </c>
      <c r="AU519" s="249" t="s">
        <v>81</v>
      </c>
      <c r="AV519" s="12" t="s">
        <v>81</v>
      </c>
      <c r="AW519" s="12" t="s">
        <v>6</v>
      </c>
      <c r="AX519" s="12" t="s">
        <v>79</v>
      </c>
      <c r="AY519" s="249" t="s">
        <v>132</v>
      </c>
    </row>
    <row r="520" spans="2:65" s="1" customFormat="1" ht="25.5" customHeight="1">
      <c r="B520" s="46"/>
      <c r="C520" s="217" t="s">
        <v>571</v>
      </c>
      <c r="D520" s="217" t="s">
        <v>135</v>
      </c>
      <c r="E520" s="218" t="s">
        <v>572</v>
      </c>
      <c r="F520" s="219" t="s">
        <v>573</v>
      </c>
      <c r="G520" s="220" t="s">
        <v>138</v>
      </c>
      <c r="H520" s="221">
        <v>5.9</v>
      </c>
      <c r="I520" s="222"/>
      <c r="J520" s="221">
        <f>ROUND(I520*H520,2)</f>
        <v>0</v>
      </c>
      <c r="K520" s="219" t="s">
        <v>139</v>
      </c>
      <c r="L520" s="72"/>
      <c r="M520" s="223" t="s">
        <v>20</v>
      </c>
      <c r="N520" s="224" t="s">
        <v>42</v>
      </c>
      <c r="O520" s="47"/>
      <c r="P520" s="225">
        <f>O520*H520</f>
        <v>0</v>
      </c>
      <c r="Q520" s="225">
        <v>0.0077</v>
      </c>
      <c r="R520" s="225">
        <f>Q520*H520</f>
        <v>0.045430000000000005</v>
      </c>
      <c r="S520" s="225">
        <v>0</v>
      </c>
      <c r="T520" s="226">
        <f>S520*H520</f>
        <v>0</v>
      </c>
      <c r="AR520" s="24" t="s">
        <v>225</v>
      </c>
      <c r="AT520" s="24" t="s">
        <v>135</v>
      </c>
      <c r="AU520" s="24" t="s">
        <v>81</v>
      </c>
      <c r="AY520" s="24" t="s">
        <v>132</v>
      </c>
      <c r="BE520" s="227">
        <f>IF(N520="základní",J520,0)</f>
        <v>0</v>
      </c>
      <c r="BF520" s="227">
        <f>IF(N520="snížená",J520,0)</f>
        <v>0</v>
      </c>
      <c r="BG520" s="227">
        <f>IF(N520="zákl. přenesená",J520,0)</f>
        <v>0</v>
      </c>
      <c r="BH520" s="227">
        <f>IF(N520="sníž. přenesená",J520,0)</f>
        <v>0</v>
      </c>
      <c r="BI520" s="227">
        <f>IF(N520="nulová",J520,0)</f>
        <v>0</v>
      </c>
      <c r="BJ520" s="24" t="s">
        <v>79</v>
      </c>
      <c r="BK520" s="227">
        <f>ROUND(I520*H520,2)</f>
        <v>0</v>
      </c>
      <c r="BL520" s="24" t="s">
        <v>225</v>
      </c>
      <c r="BM520" s="24" t="s">
        <v>574</v>
      </c>
    </row>
    <row r="521" spans="2:51" s="12" customFormat="1" ht="13.5">
      <c r="B521" s="239"/>
      <c r="C521" s="240"/>
      <c r="D521" s="230" t="s">
        <v>142</v>
      </c>
      <c r="E521" s="241" t="s">
        <v>20</v>
      </c>
      <c r="F521" s="242" t="s">
        <v>151</v>
      </c>
      <c r="G521" s="240"/>
      <c r="H521" s="243">
        <v>0.91</v>
      </c>
      <c r="I521" s="244"/>
      <c r="J521" s="240"/>
      <c r="K521" s="240"/>
      <c r="L521" s="245"/>
      <c r="M521" s="246"/>
      <c r="N521" s="247"/>
      <c r="O521" s="247"/>
      <c r="P521" s="247"/>
      <c r="Q521" s="247"/>
      <c r="R521" s="247"/>
      <c r="S521" s="247"/>
      <c r="T521" s="248"/>
      <c r="AT521" s="249" t="s">
        <v>142</v>
      </c>
      <c r="AU521" s="249" t="s">
        <v>81</v>
      </c>
      <c r="AV521" s="12" t="s">
        <v>81</v>
      </c>
      <c r="AW521" s="12" t="s">
        <v>34</v>
      </c>
      <c r="AX521" s="12" t="s">
        <v>71</v>
      </c>
      <c r="AY521" s="249" t="s">
        <v>132</v>
      </c>
    </row>
    <row r="522" spans="2:51" s="12" customFormat="1" ht="13.5">
      <c r="B522" s="239"/>
      <c r="C522" s="240"/>
      <c r="D522" s="230" t="s">
        <v>142</v>
      </c>
      <c r="E522" s="241" t="s">
        <v>20</v>
      </c>
      <c r="F522" s="242" t="s">
        <v>152</v>
      </c>
      <c r="G522" s="240"/>
      <c r="H522" s="243">
        <v>1.8</v>
      </c>
      <c r="I522" s="244"/>
      <c r="J522" s="240"/>
      <c r="K522" s="240"/>
      <c r="L522" s="245"/>
      <c r="M522" s="246"/>
      <c r="N522" s="247"/>
      <c r="O522" s="247"/>
      <c r="P522" s="247"/>
      <c r="Q522" s="247"/>
      <c r="R522" s="247"/>
      <c r="S522" s="247"/>
      <c r="T522" s="248"/>
      <c r="AT522" s="249" t="s">
        <v>142</v>
      </c>
      <c r="AU522" s="249" t="s">
        <v>81</v>
      </c>
      <c r="AV522" s="12" t="s">
        <v>81</v>
      </c>
      <c r="AW522" s="12" t="s">
        <v>34</v>
      </c>
      <c r="AX522" s="12" t="s">
        <v>71</v>
      </c>
      <c r="AY522" s="249" t="s">
        <v>132</v>
      </c>
    </row>
    <row r="523" spans="2:51" s="12" customFormat="1" ht="13.5">
      <c r="B523" s="239"/>
      <c r="C523" s="240"/>
      <c r="D523" s="230" t="s">
        <v>142</v>
      </c>
      <c r="E523" s="241" t="s">
        <v>20</v>
      </c>
      <c r="F523" s="242" t="s">
        <v>547</v>
      </c>
      <c r="G523" s="240"/>
      <c r="H523" s="243">
        <v>0.24</v>
      </c>
      <c r="I523" s="244"/>
      <c r="J523" s="240"/>
      <c r="K523" s="240"/>
      <c r="L523" s="245"/>
      <c r="M523" s="246"/>
      <c r="N523" s="247"/>
      <c r="O523" s="247"/>
      <c r="P523" s="247"/>
      <c r="Q523" s="247"/>
      <c r="R523" s="247"/>
      <c r="S523" s="247"/>
      <c r="T523" s="248"/>
      <c r="AT523" s="249" t="s">
        <v>142</v>
      </c>
      <c r="AU523" s="249" t="s">
        <v>81</v>
      </c>
      <c r="AV523" s="12" t="s">
        <v>81</v>
      </c>
      <c r="AW523" s="12" t="s">
        <v>34</v>
      </c>
      <c r="AX523" s="12" t="s">
        <v>71</v>
      </c>
      <c r="AY523" s="249" t="s">
        <v>132</v>
      </c>
    </row>
    <row r="524" spans="2:51" s="12" customFormat="1" ht="13.5">
      <c r="B524" s="239"/>
      <c r="C524" s="240"/>
      <c r="D524" s="230" t="s">
        <v>142</v>
      </c>
      <c r="E524" s="241" t="s">
        <v>20</v>
      </c>
      <c r="F524" s="242" t="s">
        <v>151</v>
      </c>
      <c r="G524" s="240"/>
      <c r="H524" s="243">
        <v>0.91</v>
      </c>
      <c r="I524" s="244"/>
      <c r="J524" s="240"/>
      <c r="K524" s="240"/>
      <c r="L524" s="245"/>
      <c r="M524" s="246"/>
      <c r="N524" s="247"/>
      <c r="O524" s="247"/>
      <c r="P524" s="247"/>
      <c r="Q524" s="247"/>
      <c r="R524" s="247"/>
      <c r="S524" s="247"/>
      <c r="T524" s="248"/>
      <c r="AT524" s="249" t="s">
        <v>142</v>
      </c>
      <c r="AU524" s="249" t="s">
        <v>81</v>
      </c>
      <c r="AV524" s="12" t="s">
        <v>81</v>
      </c>
      <c r="AW524" s="12" t="s">
        <v>34</v>
      </c>
      <c r="AX524" s="12" t="s">
        <v>71</v>
      </c>
      <c r="AY524" s="249" t="s">
        <v>132</v>
      </c>
    </row>
    <row r="525" spans="2:51" s="12" customFormat="1" ht="13.5">
      <c r="B525" s="239"/>
      <c r="C525" s="240"/>
      <c r="D525" s="230" t="s">
        <v>142</v>
      </c>
      <c r="E525" s="241" t="s">
        <v>20</v>
      </c>
      <c r="F525" s="242" t="s">
        <v>152</v>
      </c>
      <c r="G525" s="240"/>
      <c r="H525" s="243">
        <v>1.8</v>
      </c>
      <c r="I525" s="244"/>
      <c r="J525" s="240"/>
      <c r="K525" s="240"/>
      <c r="L525" s="245"/>
      <c r="M525" s="246"/>
      <c r="N525" s="247"/>
      <c r="O525" s="247"/>
      <c r="P525" s="247"/>
      <c r="Q525" s="247"/>
      <c r="R525" s="247"/>
      <c r="S525" s="247"/>
      <c r="T525" s="248"/>
      <c r="AT525" s="249" t="s">
        <v>142</v>
      </c>
      <c r="AU525" s="249" t="s">
        <v>81</v>
      </c>
      <c r="AV525" s="12" t="s">
        <v>81</v>
      </c>
      <c r="AW525" s="12" t="s">
        <v>34</v>
      </c>
      <c r="AX525" s="12" t="s">
        <v>71</v>
      </c>
      <c r="AY525" s="249" t="s">
        <v>132</v>
      </c>
    </row>
    <row r="526" spans="2:51" s="12" customFormat="1" ht="13.5">
      <c r="B526" s="239"/>
      <c r="C526" s="240"/>
      <c r="D526" s="230" t="s">
        <v>142</v>
      </c>
      <c r="E526" s="241" t="s">
        <v>20</v>
      </c>
      <c r="F526" s="242" t="s">
        <v>547</v>
      </c>
      <c r="G526" s="240"/>
      <c r="H526" s="243">
        <v>0.24</v>
      </c>
      <c r="I526" s="244"/>
      <c r="J526" s="240"/>
      <c r="K526" s="240"/>
      <c r="L526" s="245"/>
      <c r="M526" s="246"/>
      <c r="N526" s="247"/>
      <c r="O526" s="247"/>
      <c r="P526" s="247"/>
      <c r="Q526" s="247"/>
      <c r="R526" s="247"/>
      <c r="S526" s="247"/>
      <c r="T526" s="248"/>
      <c r="AT526" s="249" t="s">
        <v>142</v>
      </c>
      <c r="AU526" s="249" t="s">
        <v>81</v>
      </c>
      <c r="AV526" s="12" t="s">
        <v>81</v>
      </c>
      <c r="AW526" s="12" t="s">
        <v>34</v>
      </c>
      <c r="AX526" s="12" t="s">
        <v>71</v>
      </c>
      <c r="AY526" s="249" t="s">
        <v>132</v>
      </c>
    </row>
    <row r="527" spans="2:51" s="13" customFormat="1" ht="13.5">
      <c r="B527" s="250"/>
      <c r="C527" s="251"/>
      <c r="D527" s="230" t="s">
        <v>142</v>
      </c>
      <c r="E527" s="252" t="s">
        <v>20</v>
      </c>
      <c r="F527" s="253" t="s">
        <v>145</v>
      </c>
      <c r="G527" s="251"/>
      <c r="H527" s="254">
        <v>5.9</v>
      </c>
      <c r="I527" s="255"/>
      <c r="J527" s="251"/>
      <c r="K527" s="251"/>
      <c r="L527" s="256"/>
      <c r="M527" s="257"/>
      <c r="N527" s="258"/>
      <c r="O527" s="258"/>
      <c r="P527" s="258"/>
      <c r="Q527" s="258"/>
      <c r="R527" s="258"/>
      <c r="S527" s="258"/>
      <c r="T527" s="259"/>
      <c r="AT527" s="260" t="s">
        <v>142</v>
      </c>
      <c r="AU527" s="260" t="s">
        <v>81</v>
      </c>
      <c r="AV527" s="13" t="s">
        <v>140</v>
      </c>
      <c r="AW527" s="13" t="s">
        <v>34</v>
      </c>
      <c r="AX527" s="13" t="s">
        <v>79</v>
      </c>
      <c r="AY527" s="260" t="s">
        <v>132</v>
      </c>
    </row>
    <row r="528" spans="2:65" s="1" customFormat="1" ht="25.5" customHeight="1">
      <c r="B528" s="46"/>
      <c r="C528" s="217" t="s">
        <v>575</v>
      </c>
      <c r="D528" s="217" t="s">
        <v>135</v>
      </c>
      <c r="E528" s="218" t="s">
        <v>576</v>
      </c>
      <c r="F528" s="219" t="s">
        <v>577</v>
      </c>
      <c r="G528" s="220" t="s">
        <v>273</v>
      </c>
      <c r="H528" s="222"/>
      <c r="I528" s="222"/>
      <c r="J528" s="221">
        <f>ROUND(I528*H528,2)</f>
        <v>0</v>
      </c>
      <c r="K528" s="219" t="s">
        <v>139</v>
      </c>
      <c r="L528" s="72"/>
      <c r="M528" s="223" t="s">
        <v>20</v>
      </c>
      <c r="N528" s="224" t="s">
        <v>42</v>
      </c>
      <c r="O528" s="47"/>
      <c r="P528" s="225">
        <f>O528*H528</f>
        <v>0</v>
      </c>
      <c r="Q528" s="225">
        <v>0</v>
      </c>
      <c r="R528" s="225">
        <f>Q528*H528</f>
        <v>0</v>
      </c>
      <c r="S528" s="225">
        <v>0</v>
      </c>
      <c r="T528" s="226">
        <f>S528*H528</f>
        <v>0</v>
      </c>
      <c r="AR528" s="24" t="s">
        <v>225</v>
      </c>
      <c r="AT528" s="24" t="s">
        <v>135</v>
      </c>
      <c r="AU528" s="24" t="s">
        <v>81</v>
      </c>
      <c r="AY528" s="24" t="s">
        <v>132</v>
      </c>
      <c r="BE528" s="227">
        <f>IF(N528="základní",J528,0)</f>
        <v>0</v>
      </c>
      <c r="BF528" s="227">
        <f>IF(N528="snížená",J528,0)</f>
        <v>0</v>
      </c>
      <c r="BG528" s="227">
        <f>IF(N528="zákl. přenesená",J528,0)</f>
        <v>0</v>
      </c>
      <c r="BH528" s="227">
        <f>IF(N528="sníž. přenesená",J528,0)</f>
        <v>0</v>
      </c>
      <c r="BI528" s="227">
        <f>IF(N528="nulová",J528,0)</f>
        <v>0</v>
      </c>
      <c r="BJ528" s="24" t="s">
        <v>79</v>
      </c>
      <c r="BK528" s="227">
        <f>ROUND(I528*H528,2)</f>
        <v>0</v>
      </c>
      <c r="BL528" s="24" t="s">
        <v>225</v>
      </c>
      <c r="BM528" s="24" t="s">
        <v>578</v>
      </c>
    </row>
    <row r="529" spans="2:63" s="10" customFormat="1" ht="29.85" customHeight="1">
      <c r="B529" s="201"/>
      <c r="C529" s="202"/>
      <c r="D529" s="203" t="s">
        <v>70</v>
      </c>
      <c r="E529" s="215" t="s">
        <v>579</v>
      </c>
      <c r="F529" s="215" t="s">
        <v>580</v>
      </c>
      <c r="G529" s="202"/>
      <c r="H529" s="202"/>
      <c r="I529" s="205"/>
      <c r="J529" s="216">
        <f>BK529</f>
        <v>0</v>
      </c>
      <c r="K529" s="202"/>
      <c r="L529" s="207"/>
      <c r="M529" s="208"/>
      <c r="N529" s="209"/>
      <c r="O529" s="209"/>
      <c r="P529" s="210">
        <f>SUM(P530:P587)</f>
        <v>0</v>
      </c>
      <c r="Q529" s="209"/>
      <c r="R529" s="210">
        <f>SUM(R530:R587)</f>
        <v>0.48159640000000004</v>
      </c>
      <c r="S529" s="209"/>
      <c r="T529" s="211">
        <f>SUM(T530:T587)</f>
        <v>0</v>
      </c>
      <c r="AR529" s="212" t="s">
        <v>81</v>
      </c>
      <c r="AT529" s="213" t="s">
        <v>70</v>
      </c>
      <c r="AU529" s="213" t="s">
        <v>79</v>
      </c>
      <c r="AY529" s="212" t="s">
        <v>132</v>
      </c>
      <c r="BK529" s="214">
        <f>SUM(BK530:BK587)</f>
        <v>0</v>
      </c>
    </row>
    <row r="530" spans="2:65" s="1" customFormat="1" ht="25.5" customHeight="1">
      <c r="B530" s="46"/>
      <c r="C530" s="217" t="s">
        <v>581</v>
      </c>
      <c r="D530" s="217" t="s">
        <v>135</v>
      </c>
      <c r="E530" s="218" t="s">
        <v>582</v>
      </c>
      <c r="F530" s="219" t="s">
        <v>583</v>
      </c>
      <c r="G530" s="220" t="s">
        <v>138</v>
      </c>
      <c r="H530" s="221">
        <v>27.92</v>
      </c>
      <c r="I530" s="222"/>
      <c r="J530" s="221">
        <f>ROUND(I530*H530,2)</f>
        <v>0</v>
      </c>
      <c r="K530" s="219" t="s">
        <v>139</v>
      </c>
      <c r="L530" s="72"/>
      <c r="M530" s="223" t="s">
        <v>20</v>
      </c>
      <c r="N530" s="224" t="s">
        <v>42</v>
      </c>
      <c r="O530" s="47"/>
      <c r="P530" s="225">
        <f>O530*H530</f>
        <v>0</v>
      </c>
      <c r="Q530" s="225">
        <v>0.003</v>
      </c>
      <c r="R530" s="225">
        <f>Q530*H530</f>
        <v>0.08376</v>
      </c>
      <c r="S530" s="225">
        <v>0</v>
      </c>
      <c r="T530" s="226">
        <f>S530*H530</f>
        <v>0</v>
      </c>
      <c r="AR530" s="24" t="s">
        <v>225</v>
      </c>
      <c r="AT530" s="24" t="s">
        <v>135</v>
      </c>
      <c r="AU530" s="24" t="s">
        <v>81</v>
      </c>
      <c r="AY530" s="24" t="s">
        <v>132</v>
      </c>
      <c r="BE530" s="227">
        <f>IF(N530="základní",J530,0)</f>
        <v>0</v>
      </c>
      <c r="BF530" s="227">
        <f>IF(N530="snížená",J530,0)</f>
        <v>0</v>
      </c>
      <c r="BG530" s="227">
        <f>IF(N530="zákl. přenesená",J530,0)</f>
        <v>0</v>
      </c>
      <c r="BH530" s="227">
        <f>IF(N530="sníž. přenesená",J530,0)</f>
        <v>0</v>
      </c>
      <c r="BI530" s="227">
        <f>IF(N530="nulová",J530,0)</f>
        <v>0</v>
      </c>
      <c r="BJ530" s="24" t="s">
        <v>79</v>
      </c>
      <c r="BK530" s="227">
        <f>ROUND(I530*H530,2)</f>
        <v>0</v>
      </c>
      <c r="BL530" s="24" t="s">
        <v>225</v>
      </c>
      <c r="BM530" s="24" t="s">
        <v>584</v>
      </c>
    </row>
    <row r="531" spans="2:51" s="11" customFormat="1" ht="13.5">
      <c r="B531" s="228"/>
      <c r="C531" s="229"/>
      <c r="D531" s="230" t="s">
        <v>142</v>
      </c>
      <c r="E531" s="231" t="s">
        <v>20</v>
      </c>
      <c r="F531" s="232" t="s">
        <v>143</v>
      </c>
      <c r="G531" s="229"/>
      <c r="H531" s="231" t="s">
        <v>20</v>
      </c>
      <c r="I531" s="233"/>
      <c r="J531" s="229"/>
      <c r="K531" s="229"/>
      <c r="L531" s="234"/>
      <c r="M531" s="235"/>
      <c r="N531" s="236"/>
      <c r="O531" s="236"/>
      <c r="P531" s="236"/>
      <c r="Q531" s="236"/>
      <c r="R531" s="236"/>
      <c r="S531" s="236"/>
      <c r="T531" s="237"/>
      <c r="AT531" s="238" t="s">
        <v>142</v>
      </c>
      <c r="AU531" s="238" t="s">
        <v>81</v>
      </c>
      <c r="AV531" s="11" t="s">
        <v>79</v>
      </c>
      <c r="AW531" s="11" t="s">
        <v>34</v>
      </c>
      <c r="AX531" s="11" t="s">
        <v>71</v>
      </c>
      <c r="AY531" s="238" t="s">
        <v>132</v>
      </c>
    </row>
    <row r="532" spans="2:51" s="12" customFormat="1" ht="13.5">
      <c r="B532" s="239"/>
      <c r="C532" s="240"/>
      <c r="D532" s="230" t="s">
        <v>142</v>
      </c>
      <c r="E532" s="241" t="s">
        <v>20</v>
      </c>
      <c r="F532" s="242" t="s">
        <v>184</v>
      </c>
      <c r="G532" s="240"/>
      <c r="H532" s="243">
        <v>6.86</v>
      </c>
      <c r="I532" s="244"/>
      <c r="J532" s="240"/>
      <c r="K532" s="240"/>
      <c r="L532" s="245"/>
      <c r="M532" s="246"/>
      <c r="N532" s="247"/>
      <c r="O532" s="247"/>
      <c r="P532" s="247"/>
      <c r="Q532" s="247"/>
      <c r="R532" s="247"/>
      <c r="S532" s="247"/>
      <c r="T532" s="248"/>
      <c r="AT532" s="249" t="s">
        <v>142</v>
      </c>
      <c r="AU532" s="249" t="s">
        <v>81</v>
      </c>
      <c r="AV532" s="12" t="s">
        <v>81</v>
      </c>
      <c r="AW532" s="12" t="s">
        <v>34</v>
      </c>
      <c r="AX532" s="12" t="s">
        <v>71</v>
      </c>
      <c r="AY532" s="249" t="s">
        <v>132</v>
      </c>
    </row>
    <row r="533" spans="2:51" s="12" customFormat="1" ht="13.5">
      <c r="B533" s="239"/>
      <c r="C533" s="240"/>
      <c r="D533" s="230" t="s">
        <v>142</v>
      </c>
      <c r="E533" s="241" t="s">
        <v>20</v>
      </c>
      <c r="F533" s="242" t="s">
        <v>167</v>
      </c>
      <c r="G533" s="240"/>
      <c r="H533" s="243">
        <v>0.1</v>
      </c>
      <c r="I533" s="244"/>
      <c r="J533" s="240"/>
      <c r="K533" s="240"/>
      <c r="L533" s="245"/>
      <c r="M533" s="246"/>
      <c r="N533" s="247"/>
      <c r="O533" s="247"/>
      <c r="P533" s="247"/>
      <c r="Q533" s="247"/>
      <c r="R533" s="247"/>
      <c r="S533" s="247"/>
      <c r="T533" s="248"/>
      <c r="AT533" s="249" t="s">
        <v>142</v>
      </c>
      <c r="AU533" s="249" t="s">
        <v>81</v>
      </c>
      <c r="AV533" s="12" t="s">
        <v>81</v>
      </c>
      <c r="AW533" s="12" t="s">
        <v>34</v>
      </c>
      <c r="AX533" s="12" t="s">
        <v>71</v>
      </c>
      <c r="AY533" s="249" t="s">
        <v>132</v>
      </c>
    </row>
    <row r="534" spans="2:51" s="12" customFormat="1" ht="13.5">
      <c r="B534" s="239"/>
      <c r="C534" s="240"/>
      <c r="D534" s="230" t="s">
        <v>142</v>
      </c>
      <c r="E534" s="241" t="s">
        <v>20</v>
      </c>
      <c r="F534" s="242" t="s">
        <v>185</v>
      </c>
      <c r="G534" s="240"/>
      <c r="H534" s="243">
        <v>-1.05</v>
      </c>
      <c r="I534" s="244"/>
      <c r="J534" s="240"/>
      <c r="K534" s="240"/>
      <c r="L534" s="245"/>
      <c r="M534" s="246"/>
      <c r="N534" s="247"/>
      <c r="O534" s="247"/>
      <c r="P534" s="247"/>
      <c r="Q534" s="247"/>
      <c r="R534" s="247"/>
      <c r="S534" s="247"/>
      <c r="T534" s="248"/>
      <c r="AT534" s="249" t="s">
        <v>142</v>
      </c>
      <c r="AU534" s="249" t="s">
        <v>81</v>
      </c>
      <c r="AV534" s="12" t="s">
        <v>81</v>
      </c>
      <c r="AW534" s="12" t="s">
        <v>34</v>
      </c>
      <c r="AX534" s="12" t="s">
        <v>71</v>
      </c>
      <c r="AY534" s="249" t="s">
        <v>132</v>
      </c>
    </row>
    <row r="535" spans="2:51" s="12" customFormat="1" ht="13.5">
      <c r="B535" s="239"/>
      <c r="C535" s="240"/>
      <c r="D535" s="230" t="s">
        <v>142</v>
      </c>
      <c r="E535" s="241" t="s">
        <v>20</v>
      </c>
      <c r="F535" s="242" t="s">
        <v>186</v>
      </c>
      <c r="G535" s="240"/>
      <c r="H535" s="243">
        <v>9.45</v>
      </c>
      <c r="I535" s="244"/>
      <c r="J535" s="240"/>
      <c r="K535" s="240"/>
      <c r="L535" s="245"/>
      <c r="M535" s="246"/>
      <c r="N535" s="247"/>
      <c r="O535" s="247"/>
      <c r="P535" s="247"/>
      <c r="Q535" s="247"/>
      <c r="R535" s="247"/>
      <c r="S535" s="247"/>
      <c r="T535" s="248"/>
      <c r="AT535" s="249" t="s">
        <v>142</v>
      </c>
      <c r="AU535" s="249" t="s">
        <v>81</v>
      </c>
      <c r="AV535" s="12" t="s">
        <v>81</v>
      </c>
      <c r="AW535" s="12" t="s">
        <v>34</v>
      </c>
      <c r="AX535" s="12" t="s">
        <v>71</v>
      </c>
      <c r="AY535" s="249" t="s">
        <v>132</v>
      </c>
    </row>
    <row r="536" spans="2:51" s="12" customFormat="1" ht="13.5">
      <c r="B536" s="239"/>
      <c r="C536" s="240"/>
      <c r="D536" s="230" t="s">
        <v>142</v>
      </c>
      <c r="E536" s="241" t="s">
        <v>20</v>
      </c>
      <c r="F536" s="242" t="s">
        <v>187</v>
      </c>
      <c r="G536" s="240"/>
      <c r="H536" s="243">
        <v>1.05</v>
      </c>
      <c r="I536" s="244"/>
      <c r="J536" s="240"/>
      <c r="K536" s="240"/>
      <c r="L536" s="245"/>
      <c r="M536" s="246"/>
      <c r="N536" s="247"/>
      <c r="O536" s="247"/>
      <c r="P536" s="247"/>
      <c r="Q536" s="247"/>
      <c r="R536" s="247"/>
      <c r="S536" s="247"/>
      <c r="T536" s="248"/>
      <c r="AT536" s="249" t="s">
        <v>142</v>
      </c>
      <c r="AU536" s="249" t="s">
        <v>81</v>
      </c>
      <c r="AV536" s="12" t="s">
        <v>81</v>
      </c>
      <c r="AW536" s="12" t="s">
        <v>34</v>
      </c>
      <c r="AX536" s="12" t="s">
        <v>71</v>
      </c>
      <c r="AY536" s="249" t="s">
        <v>132</v>
      </c>
    </row>
    <row r="537" spans="2:51" s="12" customFormat="1" ht="13.5">
      <c r="B537" s="239"/>
      <c r="C537" s="240"/>
      <c r="D537" s="230" t="s">
        <v>142</v>
      </c>
      <c r="E537" s="241" t="s">
        <v>20</v>
      </c>
      <c r="F537" s="242" t="s">
        <v>188</v>
      </c>
      <c r="G537" s="240"/>
      <c r="H537" s="243">
        <v>-2.45</v>
      </c>
      <c r="I537" s="244"/>
      <c r="J537" s="240"/>
      <c r="K537" s="240"/>
      <c r="L537" s="245"/>
      <c r="M537" s="246"/>
      <c r="N537" s="247"/>
      <c r="O537" s="247"/>
      <c r="P537" s="247"/>
      <c r="Q537" s="247"/>
      <c r="R537" s="247"/>
      <c r="S537" s="247"/>
      <c r="T537" s="248"/>
      <c r="AT537" s="249" t="s">
        <v>142</v>
      </c>
      <c r="AU537" s="249" t="s">
        <v>81</v>
      </c>
      <c r="AV537" s="12" t="s">
        <v>81</v>
      </c>
      <c r="AW537" s="12" t="s">
        <v>34</v>
      </c>
      <c r="AX537" s="12" t="s">
        <v>71</v>
      </c>
      <c r="AY537" s="249" t="s">
        <v>132</v>
      </c>
    </row>
    <row r="538" spans="2:51" s="12" customFormat="1" ht="13.5">
      <c r="B538" s="239"/>
      <c r="C538" s="240"/>
      <c r="D538" s="230" t="s">
        <v>142</v>
      </c>
      <c r="E538" s="241" t="s">
        <v>20</v>
      </c>
      <c r="F538" s="242" t="s">
        <v>184</v>
      </c>
      <c r="G538" s="240"/>
      <c r="H538" s="243">
        <v>6.86</v>
      </c>
      <c r="I538" s="244"/>
      <c r="J538" s="240"/>
      <c r="K538" s="240"/>
      <c r="L538" s="245"/>
      <c r="M538" s="246"/>
      <c r="N538" s="247"/>
      <c r="O538" s="247"/>
      <c r="P538" s="247"/>
      <c r="Q538" s="247"/>
      <c r="R538" s="247"/>
      <c r="S538" s="247"/>
      <c r="T538" s="248"/>
      <c r="AT538" s="249" t="s">
        <v>142</v>
      </c>
      <c r="AU538" s="249" t="s">
        <v>81</v>
      </c>
      <c r="AV538" s="12" t="s">
        <v>81</v>
      </c>
      <c r="AW538" s="12" t="s">
        <v>34</v>
      </c>
      <c r="AX538" s="12" t="s">
        <v>71</v>
      </c>
      <c r="AY538" s="249" t="s">
        <v>132</v>
      </c>
    </row>
    <row r="539" spans="2:51" s="12" customFormat="1" ht="13.5">
      <c r="B539" s="239"/>
      <c r="C539" s="240"/>
      <c r="D539" s="230" t="s">
        <v>142</v>
      </c>
      <c r="E539" s="241" t="s">
        <v>20</v>
      </c>
      <c r="F539" s="242" t="s">
        <v>167</v>
      </c>
      <c r="G539" s="240"/>
      <c r="H539" s="243">
        <v>0.1</v>
      </c>
      <c r="I539" s="244"/>
      <c r="J539" s="240"/>
      <c r="K539" s="240"/>
      <c r="L539" s="245"/>
      <c r="M539" s="246"/>
      <c r="N539" s="247"/>
      <c r="O539" s="247"/>
      <c r="P539" s="247"/>
      <c r="Q539" s="247"/>
      <c r="R539" s="247"/>
      <c r="S539" s="247"/>
      <c r="T539" s="248"/>
      <c r="AT539" s="249" t="s">
        <v>142</v>
      </c>
      <c r="AU539" s="249" t="s">
        <v>81</v>
      </c>
      <c r="AV539" s="12" t="s">
        <v>81</v>
      </c>
      <c r="AW539" s="12" t="s">
        <v>34</v>
      </c>
      <c r="AX539" s="12" t="s">
        <v>71</v>
      </c>
      <c r="AY539" s="249" t="s">
        <v>132</v>
      </c>
    </row>
    <row r="540" spans="2:51" s="12" customFormat="1" ht="13.5">
      <c r="B540" s="239"/>
      <c r="C540" s="240"/>
      <c r="D540" s="230" t="s">
        <v>142</v>
      </c>
      <c r="E540" s="241" t="s">
        <v>20</v>
      </c>
      <c r="F540" s="242" t="s">
        <v>185</v>
      </c>
      <c r="G540" s="240"/>
      <c r="H540" s="243">
        <v>-1.05</v>
      </c>
      <c r="I540" s="244"/>
      <c r="J540" s="240"/>
      <c r="K540" s="240"/>
      <c r="L540" s="245"/>
      <c r="M540" s="246"/>
      <c r="N540" s="247"/>
      <c r="O540" s="247"/>
      <c r="P540" s="247"/>
      <c r="Q540" s="247"/>
      <c r="R540" s="247"/>
      <c r="S540" s="247"/>
      <c r="T540" s="248"/>
      <c r="AT540" s="249" t="s">
        <v>142</v>
      </c>
      <c r="AU540" s="249" t="s">
        <v>81</v>
      </c>
      <c r="AV540" s="12" t="s">
        <v>81</v>
      </c>
      <c r="AW540" s="12" t="s">
        <v>34</v>
      </c>
      <c r="AX540" s="12" t="s">
        <v>71</v>
      </c>
      <c r="AY540" s="249" t="s">
        <v>132</v>
      </c>
    </row>
    <row r="541" spans="2:51" s="12" customFormat="1" ht="13.5">
      <c r="B541" s="239"/>
      <c r="C541" s="240"/>
      <c r="D541" s="230" t="s">
        <v>142</v>
      </c>
      <c r="E541" s="241" t="s">
        <v>20</v>
      </c>
      <c r="F541" s="242" t="s">
        <v>186</v>
      </c>
      <c r="G541" s="240"/>
      <c r="H541" s="243">
        <v>9.45</v>
      </c>
      <c r="I541" s="244"/>
      <c r="J541" s="240"/>
      <c r="K541" s="240"/>
      <c r="L541" s="245"/>
      <c r="M541" s="246"/>
      <c r="N541" s="247"/>
      <c r="O541" s="247"/>
      <c r="P541" s="247"/>
      <c r="Q541" s="247"/>
      <c r="R541" s="247"/>
      <c r="S541" s="247"/>
      <c r="T541" s="248"/>
      <c r="AT541" s="249" t="s">
        <v>142</v>
      </c>
      <c r="AU541" s="249" t="s">
        <v>81</v>
      </c>
      <c r="AV541" s="12" t="s">
        <v>81</v>
      </c>
      <c r="AW541" s="12" t="s">
        <v>34</v>
      </c>
      <c r="AX541" s="12" t="s">
        <v>71</v>
      </c>
      <c r="AY541" s="249" t="s">
        <v>132</v>
      </c>
    </row>
    <row r="542" spans="2:51" s="12" customFormat="1" ht="13.5">
      <c r="B542" s="239"/>
      <c r="C542" s="240"/>
      <c r="D542" s="230" t="s">
        <v>142</v>
      </c>
      <c r="E542" s="241" t="s">
        <v>20</v>
      </c>
      <c r="F542" s="242" t="s">
        <v>187</v>
      </c>
      <c r="G542" s="240"/>
      <c r="H542" s="243">
        <v>1.05</v>
      </c>
      <c r="I542" s="244"/>
      <c r="J542" s="240"/>
      <c r="K542" s="240"/>
      <c r="L542" s="245"/>
      <c r="M542" s="246"/>
      <c r="N542" s="247"/>
      <c r="O542" s="247"/>
      <c r="P542" s="247"/>
      <c r="Q542" s="247"/>
      <c r="R542" s="247"/>
      <c r="S542" s="247"/>
      <c r="T542" s="248"/>
      <c r="AT542" s="249" t="s">
        <v>142</v>
      </c>
      <c r="AU542" s="249" t="s">
        <v>81</v>
      </c>
      <c r="AV542" s="12" t="s">
        <v>81</v>
      </c>
      <c r="AW542" s="12" t="s">
        <v>34</v>
      </c>
      <c r="AX542" s="12" t="s">
        <v>71</v>
      </c>
      <c r="AY542" s="249" t="s">
        <v>132</v>
      </c>
    </row>
    <row r="543" spans="2:51" s="12" customFormat="1" ht="13.5">
      <c r="B543" s="239"/>
      <c r="C543" s="240"/>
      <c r="D543" s="230" t="s">
        <v>142</v>
      </c>
      <c r="E543" s="241" t="s">
        <v>20</v>
      </c>
      <c r="F543" s="242" t="s">
        <v>188</v>
      </c>
      <c r="G543" s="240"/>
      <c r="H543" s="243">
        <v>-2.45</v>
      </c>
      <c r="I543" s="244"/>
      <c r="J543" s="240"/>
      <c r="K543" s="240"/>
      <c r="L543" s="245"/>
      <c r="M543" s="246"/>
      <c r="N543" s="247"/>
      <c r="O543" s="247"/>
      <c r="P543" s="247"/>
      <c r="Q543" s="247"/>
      <c r="R543" s="247"/>
      <c r="S543" s="247"/>
      <c r="T543" s="248"/>
      <c r="AT543" s="249" t="s">
        <v>142</v>
      </c>
      <c r="AU543" s="249" t="s">
        <v>81</v>
      </c>
      <c r="AV543" s="12" t="s">
        <v>81</v>
      </c>
      <c r="AW543" s="12" t="s">
        <v>34</v>
      </c>
      <c r="AX543" s="12" t="s">
        <v>71</v>
      </c>
      <c r="AY543" s="249" t="s">
        <v>132</v>
      </c>
    </row>
    <row r="544" spans="2:51" s="13" customFormat="1" ht="13.5">
      <c r="B544" s="250"/>
      <c r="C544" s="251"/>
      <c r="D544" s="230" t="s">
        <v>142</v>
      </c>
      <c r="E544" s="252" t="s">
        <v>20</v>
      </c>
      <c r="F544" s="253" t="s">
        <v>145</v>
      </c>
      <c r="G544" s="251"/>
      <c r="H544" s="254">
        <v>27.92</v>
      </c>
      <c r="I544" s="255"/>
      <c r="J544" s="251"/>
      <c r="K544" s="251"/>
      <c r="L544" s="256"/>
      <c r="M544" s="257"/>
      <c r="N544" s="258"/>
      <c r="O544" s="258"/>
      <c r="P544" s="258"/>
      <c r="Q544" s="258"/>
      <c r="R544" s="258"/>
      <c r="S544" s="258"/>
      <c r="T544" s="259"/>
      <c r="AT544" s="260" t="s">
        <v>142</v>
      </c>
      <c r="AU544" s="260" t="s">
        <v>81</v>
      </c>
      <c r="AV544" s="13" t="s">
        <v>140</v>
      </c>
      <c r="AW544" s="13" t="s">
        <v>34</v>
      </c>
      <c r="AX544" s="13" t="s">
        <v>79</v>
      </c>
      <c r="AY544" s="260" t="s">
        <v>132</v>
      </c>
    </row>
    <row r="545" spans="2:65" s="1" customFormat="1" ht="16.5" customHeight="1">
      <c r="B545" s="46"/>
      <c r="C545" s="261" t="s">
        <v>585</v>
      </c>
      <c r="D545" s="261" t="s">
        <v>284</v>
      </c>
      <c r="E545" s="262" t="s">
        <v>586</v>
      </c>
      <c r="F545" s="263" t="s">
        <v>587</v>
      </c>
      <c r="G545" s="264" t="s">
        <v>138</v>
      </c>
      <c r="H545" s="265">
        <v>30.71</v>
      </c>
      <c r="I545" s="266"/>
      <c r="J545" s="265">
        <f>ROUND(I545*H545,2)</f>
        <v>0</v>
      </c>
      <c r="K545" s="263" t="s">
        <v>139</v>
      </c>
      <c r="L545" s="267"/>
      <c r="M545" s="268" t="s">
        <v>20</v>
      </c>
      <c r="N545" s="269" t="s">
        <v>42</v>
      </c>
      <c r="O545" s="47"/>
      <c r="P545" s="225">
        <f>O545*H545</f>
        <v>0</v>
      </c>
      <c r="Q545" s="225">
        <v>0.0126</v>
      </c>
      <c r="R545" s="225">
        <f>Q545*H545</f>
        <v>0.386946</v>
      </c>
      <c r="S545" s="225">
        <v>0</v>
      </c>
      <c r="T545" s="226">
        <f>S545*H545</f>
        <v>0</v>
      </c>
      <c r="AR545" s="24" t="s">
        <v>287</v>
      </c>
      <c r="AT545" s="24" t="s">
        <v>284</v>
      </c>
      <c r="AU545" s="24" t="s">
        <v>81</v>
      </c>
      <c r="AY545" s="24" t="s">
        <v>132</v>
      </c>
      <c r="BE545" s="227">
        <f>IF(N545="základní",J545,0)</f>
        <v>0</v>
      </c>
      <c r="BF545" s="227">
        <f>IF(N545="snížená",J545,0)</f>
        <v>0</v>
      </c>
      <c r="BG545" s="227">
        <f>IF(N545="zákl. přenesená",J545,0)</f>
        <v>0</v>
      </c>
      <c r="BH545" s="227">
        <f>IF(N545="sníž. přenesená",J545,0)</f>
        <v>0</v>
      </c>
      <c r="BI545" s="227">
        <f>IF(N545="nulová",J545,0)</f>
        <v>0</v>
      </c>
      <c r="BJ545" s="24" t="s">
        <v>79</v>
      </c>
      <c r="BK545" s="227">
        <f>ROUND(I545*H545,2)</f>
        <v>0</v>
      </c>
      <c r="BL545" s="24" t="s">
        <v>225</v>
      </c>
      <c r="BM545" s="24" t="s">
        <v>588</v>
      </c>
    </row>
    <row r="546" spans="2:51" s="11" customFormat="1" ht="13.5">
      <c r="B546" s="228"/>
      <c r="C546" s="229"/>
      <c r="D546" s="230" t="s">
        <v>142</v>
      </c>
      <c r="E546" s="231" t="s">
        <v>20</v>
      </c>
      <c r="F546" s="232" t="s">
        <v>143</v>
      </c>
      <c r="G546" s="229"/>
      <c r="H546" s="231" t="s">
        <v>20</v>
      </c>
      <c r="I546" s="233"/>
      <c r="J546" s="229"/>
      <c r="K546" s="229"/>
      <c r="L546" s="234"/>
      <c r="M546" s="235"/>
      <c r="N546" s="236"/>
      <c r="O546" s="236"/>
      <c r="P546" s="236"/>
      <c r="Q546" s="236"/>
      <c r="R546" s="236"/>
      <c r="S546" s="236"/>
      <c r="T546" s="237"/>
      <c r="AT546" s="238" t="s">
        <v>142</v>
      </c>
      <c r="AU546" s="238" t="s">
        <v>81</v>
      </c>
      <c r="AV546" s="11" t="s">
        <v>79</v>
      </c>
      <c r="AW546" s="11" t="s">
        <v>34</v>
      </c>
      <c r="AX546" s="11" t="s">
        <v>71</v>
      </c>
      <c r="AY546" s="238" t="s">
        <v>132</v>
      </c>
    </row>
    <row r="547" spans="2:51" s="12" customFormat="1" ht="13.5">
      <c r="B547" s="239"/>
      <c r="C547" s="240"/>
      <c r="D547" s="230" t="s">
        <v>142</v>
      </c>
      <c r="E547" s="241" t="s">
        <v>20</v>
      </c>
      <c r="F547" s="242" t="s">
        <v>184</v>
      </c>
      <c r="G547" s="240"/>
      <c r="H547" s="243">
        <v>6.86</v>
      </c>
      <c r="I547" s="244"/>
      <c r="J547" s="240"/>
      <c r="K547" s="240"/>
      <c r="L547" s="245"/>
      <c r="M547" s="246"/>
      <c r="N547" s="247"/>
      <c r="O547" s="247"/>
      <c r="P547" s="247"/>
      <c r="Q547" s="247"/>
      <c r="R547" s="247"/>
      <c r="S547" s="247"/>
      <c r="T547" s="248"/>
      <c r="AT547" s="249" t="s">
        <v>142</v>
      </c>
      <c r="AU547" s="249" t="s">
        <v>81</v>
      </c>
      <c r="AV547" s="12" t="s">
        <v>81</v>
      </c>
      <c r="AW547" s="12" t="s">
        <v>34</v>
      </c>
      <c r="AX547" s="12" t="s">
        <v>71</v>
      </c>
      <c r="AY547" s="249" t="s">
        <v>132</v>
      </c>
    </row>
    <row r="548" spans="2:51" s="12" customFormat="1" ht="13.5">
      <c r="B548" s="239"/>
      <c r="C548" s="240"/>
      <c r="D548" s="230" t="s">
        <v>142</v>
      </c>
      <c r="E548" s="241" t="s">
        <v>20</v>
      </c>
      <c r="F548" s="242" t="s">
        <v>167</v>
      </c>
      <c r="G548" s="240"/>
      <c r="H548" s="243">
        <v>0.1</v>
      </c>
      <c r="I548" s="244"/>
      <c r="J548" s="240"/>
      <c r="K548" s="240"/>
      <c r="L548" s="245"/>
      <c r="M548" s="246"/>
      <c r="N548" s="247"/>
      <c r="O548" s="247"/>
      <c r="P548" s="247"/>
      <c r="Q548" s="247"/>
      <c r="R548" s="247"/>
      <c r="S548" s="247"/>
      <c r="T548" s="248"/>
      <c r="AT548" s="249" t="s">
        <v>142</v>
      </c>
      <c r="AU548" s="249" t="s">
        <v>81</v>
      </c>
      <c r="AV548" s="12" t="s">
        <v>81</v>
      </c>
      <c r="AW548" s="12" t="s">
        <v>34</v>
      </c>
      <c r="AX548" s="12" t="s">
        <v>71</v>
      </c>
      <c r="AY548" s="249" t="s">
        <v>132</v>
      </c>
    </row>
    <row r="549" spans="2:51" s="12" customFormat="1" ht="13.5">
      <c r="B549" s="239"/>
      <c r="C549" s="240"/>
      <c r="D549" s="230" t="s">
        <v>142</v>
      </c>
      <c r="E549" s="241" t="s">
        <v>20</v>
      </c>
      <c r="F549" s="242" t="s">
        <v>185</v>
      </c>
      <c r="G549" s="240"/>
      <c r="H549" s="243">
        <v>-1.05</v>
      </c>
      <c r="I549" s="244"/>
      <c r="J549" s="240"/>
      <c r="K549" s="240"/>
      <c r="L549" s="245"/>
      <c r="M549" s="246"/>
      <c r="N549" s="247"/>
      <c r="O549" s="247"/>
      <c r="P549" s="247"/>
      <c r="Q549" s="247"/>
      <c r="R549" s="247"/>
      <c r="S549" s="247"/>
      <c r="T549" s="248"/>
      <c r="AT549" s="249" t="s">
        <v>142</v>
      </c>
      <c r="AU549" s="249" t="s">
        <v>81</v>
      </c>
      <c r="AV549" s="12" t="s">
        <v>81</v>
      </c>
      <c r="AW549" s="12" t="s">
        <v>34</v>
      </c>
      <c r="AX549" s="12" t="s">
        <v>71</v>
      </c>
      <c r="AY549" s="249" t="s">
        <v>132</v>
      </c>
    </row>
    <row r="550" spans="2:51" s="12" customFormat="1" ht="13.5">
      <c r="B550" s="239"/>
      <c r="C550" s="240"/>
      <c r="D550" s="230" t="s">
        <v>142</v>
      </c>
      <c r="E550" s="241" t="s">
        <v>20</v>
      </c>
      <c r="F550" s="242" t="s">
        <v>186</v>
      </c>
      <c r="G550" s="240"/>
      <c r="H550" s="243">
        <v>9.45</v>
      </c>
      <c r="I550" s="244"/>
      <c r="J550" s="240"/>
      <c r="K550" s="240"/>
      <c r="L550" s="245"/>
      <c r="M550" s="246"/>
      <c r="N550" s="247"/>
      <c r="O550" s="247"/>
      <c r="P550" s="247"/>
      <c r="Q550" s="247"/>
      <c r="R550" s="247"/>
      <c r="S550" s="247"/>
      <c r="T550" s="248"/>
      <c r="AT550" s="249" t="s">
        <v>142</v>
      </c>
      <c r="AU550" s="249" t="s">
        <v>81</v>
      </c>
      <c r="AV550" s="12" t="s">
        <v>81</v>
      </c>
      <c r="AW550" s="12" t="s">
        <v>34</v>
      </c>
      <c r="AX550" s="12" t="s">
        <v>71</v>
      </c>
      <c r="AY550" s="249" t="s">
        <v>132</v>
      </c>
    </row>
    <row r="551" spans="2:51" s="12" customFormat="1" ht="13.5">
      <c r="B551" s="239"/>
      <c r="C551" s="240"/>
      <c r="D551" s="230" t="s">
        <v>142</v>
      </c>
      <c r="E551" s="241" t="s">
        <v>20</v>
      </c>
      <c r="F551" s="242" t="s">
        <v>187</v>
      </c>
      <c r="G551" s="240"/>
      <c r="H551" s="243">
        <v>1.05</v>
      </c>
      <c r="I551" s="244"/>
      <c r="J551" s="240"/>
      <c r="K551" s="240"/>
      <c r="L551" s="245"/>
      <c r="M551" s="246"/>
      <c r="N551" s="247"/>
      <c r="O551" s="247"/>
      <c r="P551" s="247"/>
      <c r="Q551" s="247"/>
      <c r="R551" s="247"/>
      <c r="S551" s="247"/>
      <c r="T551" s="248"/>
      <c r="AT551" s="249" t="s">
        <v>142</v>
      </c>
      <c r="AU551" s="249" t="s">
        <v>81</v>
      </c>
      <c r="AV551" s="12" t="s">
        <v>81</v>
      </c>
      <c r="AW551" s="12" t="s">
        <v>34</v>
      </c>
      <c r="AX551" s="12" t="s">
        <v>71</v>
      </c>
      <c r="AY551" s="249" t="s">
        <v>132</v>
      </c>
    </row>
    <row r="552" spans="2:51" s="12" customFormat="1" ht="13.5">
      <c r="B552" s="239"/>
      <c r="C552" s="240"/>
      <c r="D552" s="230" t="s">
        <v>142</v>
      </c>
      <c r="E552" s="241" t="s">
        <v>20</v>
      </c>
      <c r="F552" s="242" t="s">
        <v>188</v>
      </c>
      <c r="G552" s="240"/>
      <c r="H552" s="243">
        <v>-2.45</v>
      </c>
      <c r="I552" s="244"/>
      <c r="J552" s="240"/>
      <c r="K552" s="240"/>
      <c r="L552" s="245"/>
      <c r="M552" s="246"/>
      <c r="N552" s="247"/>
      <c r="O552" s="247"/>
      <c r="P552" s="247"/>
      <c r="Q552" s="247"/>
      <c r="R552" s="247"/>
      <c r="S552" s="247"/>
      <c r="T552" s="248"/>
      <c r="AT552" s="249" t="s">
        <v>142</v>
      </c>
      <c r="AU552" s="249" t="s">
        <v>81</v>
      </c>
      <c r="AV552" s="12" t="s">
        <v>81</v>
      </c>
      <c r="AW552" s="12" t="s">
        <v>34</v>
      </c>
      <c r="AX552" s="12" t="s">
        <v>71</v>
      </c>
      <c r="AY552" s="249" t="s">
        <v>132</v>
      </c>
    </row>
    <row r="553" spans="2:51" s="12" customFormat="1" ht="13.5">
      <c r="B553" s="239"/>
      <c r="C553" s="240"/>
      <c r="D553" s="230" t="s">
        <v>142</v>
      </c>
      <c r="E553" s="241" t="s">
        <v>20</v>
      </c>
      <c r="F553" s="242" t="s">
        <v>184</v>
      </c>
      <c r="G553" s="240"/>
      <c r="H553" s="243">
        <v>6.86</v>
      </c>
      <c r="I553" s="244"/>
      <c r="J553" s="240"/>
      <c r="K553" s="240"/>
      <c r="L553" s="245"/>
      <c r="M553" s="246"/>
      <c r="N553" s="247"/>
      <c r="O553" s="247"/>
      <c r="P553" s="247"/>
      <c r="Q553" s="247"/>
      <c r="R553" s="247"/>
      <c r="S553" s="247"/>
      <c r="T553" s="248"/>
      <c r="AT553" s="249" t="s">
        <v>142</v>
      </c>
      <c r="AU553" s="249" t="s">
        <v>81</v>
      </c>
      <c r="AV553" s="12" t="s">
        <v>81</v>
      </c>
      <c r="AW553" s="12" t="s">
        <v>34</v>
      </c>
      <c r="AX553" s="12" t="s">
        <v>71</v>
      </c>
      <c r="AY553" s="249" t="s">
        <v>132</v>
      </c>
    </row>
    <row r="554" spans="2:51" s="12" customFormat="1" ht="13.5">
      <c r="B554" s="239"/>
      <c r="C554" s="240"/>
      <c r="D554" s="230" t="s">
        <v>142</v>
      </c>
      <c r="E554" s="241" t="s">
        <v>20</v>
      </c>
      <c r="F554" s="242" t="s">
        <v>167</v>
      </c>
      <c r="G554" s="240"/>
      <c r="H554" s="243">
        <v>0.1</v>
      </c>
      <c r="I554" s="244"/>
      <c r="J554" s="240"/>
      <c r="K554" s="240"/>
      <c r="L554" s="245"/>
      <c r="M554" s="246"/>
      <c r="N554" s="247"/>
      <c r="O554" s="247"/>
      <c r="P554" s="247"/>
      <c r="Q554" s="247"/>
      <c r="R554" s="247"/>
      <c r="S554" s="247"/>
      <c r="T554" s="248"/>
      <c r="AT554" s="249" t="s">
        <v>142</v>
      </c>
      <c r="AU554" s="249" t="s">
        <v>81</v>
      </c>
      <c r="AV554" s="12" t="s">
        <v>81</v>
      </c>
      <c r="AW554" s="12" t="s">
        <v>34</v>
      </c>
      <c r="AX554" s="12" t="s">
        <v>71</v>
      </c>
      <c r="AY554" s="249" t="s">
        <v>132</v>
      </c>
    </row>
    <row r="555" spans="2:51" s="12" customFormat="1" ht="13.5">
      <c r="B555" s="239"/>
      <c r="C555" s="240"/>
      <c r="D555" s="230" t="s">
        <v>142</v>
      </c>
      <c r="E555" s="241" t="s">
        <v>20</v>
      </c>
      <c r="F555" s="242" t="s">
        <v>185</v>
      </c>
      <c r="G555" s="240"/>
      <c r="H555" s="243">
        <v>-1.05</v>
      </c>
      <c r="I555" s="244"/>
      <c r="J555" s="240"/>
      <c r="K555" s="240"/>
      <c r="L555" s="245"/>
      <c r="M555" s="246"/>
      <c r="N555" s="247"/>
      <c r="O555" s="247"/>
      <c r="P555" s="247"/>
      <c r="Q555" s="247"/>
      <c r="R555" s="247"/>
      <c r="S555" s="247"/>
      <c r="T555" s="248"/>
      <c r="AT555" s="249" t="s">
        <v>142</v>
      </c>
      <c r="AU555" s="249" t="s">
        <v>81</v>
      </c>
      <c r="AV555" s="12" t="s">
        <v>81</v>
      </c>
      <c r="AW555" s="12" t="s">
        <v>34</v>
      </c>
      <c r="AX555" s="12" t="s">
        <v>71</v>
      </c>
      <c r="AY555" s="249" t="s">
        <v>132</v>
      </c>
    </row>
    <row r="556" spans="2:51" s="12" customFormat="1" ht="13.5">
      <c r="B556" s="239"/>
      <c r="C556" s="240"/>
      <c r="D556" s="230" t="s">
        <v>142</v>
      </c>
      <c r="E556" s="241" t="s">
        <v>20</v>
      </c>
      <c r="F556" s="242" t="s">
        <v>186</v>
      </c>
      <c r="G556" s="240"/>
      <c r="H556" s="243">
        <v>9.45</v>
      </c>
      <c r="I556" s="244"/>
      <c r="J556" s="240"/>
      <c r="K556" s="240"/>
      <c r="L556" s="245"/>
      <c r="M556" s="246"/>
      <c r="N556" s="247"/>
      <c r="O556" s="247"/>
      <c r="P556" s="247"/>
      <c r="Q556" s="247"/>
      <c r="R556" s="247"/>
      <c r="S556" s="247"/>
      <c r="T556" s="248"/>
      <c r="AT556" s="249" t="s">
        <v>142</v>
      </c>
      <c r="AU556" s="249" t="s">
        <v>81</v>
      </c>
      <c r="AV556" s="12" t="s">
        <v>81</v>
      </c>
      <c r="AW556" s="12" t="s">
        <v>34</v>
      </c>
      <c r="AX556" s="12" t="s">
        <v>71</v>
      </c>
      <c r="AY556" s="249" t="s">
        <v>132</v>
      </c>
    </row>
    <row r="557" spans="2:51" s="12" customFormat="1" ht="13.5">
      <c r="B557" s="239"/>
      <c r="C557" s="240"/>
      <c r="D557" s="230" t="s">
        <v>142</v>
      </c>
      <c r="E557" s="241" t="s">
        <v>20</v>
      </c>
      <c r="F557" s="242" t="s">
        <v>187</v>
      </c>
      <c r="G557" s="240"/>
      <c r="H557" s="243">
        <v>1.05</v>
      </c>
      <c r="I557" s="244"/>
      <c r="J557" s="240"/>
      <c r="K557" s="240"/>
      <c r="L557" s="245"/>
      <c r="M557" s="246"/>
      <c r="N557" s="247"/>
      <c r="O557" s="247"/>
      <c r="P557" s="247"/>
      <c r="Q557" s="247"/>
      <c r="R557" s="247"/>
      <c r="S557" s="247"/>
      <c r="T557" s="248"/>
      <c r="AT557" s="249" t="s">
        <v>142</v>
      </c>
      <c r="AU557" s="249" t="s">
        <v>81</v>
      </c>
      <c r="AV557" s="12" t="s">
        <v>81</v>
      </c>
      <c r="AW557" s="12" t="s">
        <v>34</v>
      </c>
      <c r="AX557" s="12" t="s">
        <v>71</v>
      </c>
      <c r="AY557" s="249" t="s">
        <v>132</v>
      </c>
    </row>
    <row r="558" spans="2:51" s="12" customFormat="1" ht="13.5">
      <c r="B558" s="239"/>
      <c r="C558" s="240"/>
      <c r="D558" s="230" t="s">
        <v>142</v>
      </c>
      <c r="E558" s="241" t="s">
        <v>20</v>
      </c>
      <c r="F558" s="242" t="s">
        <v>188</v>
      </c>
      <c r="G558" s="240"/>
      <c r="H558" s="243">
        <v>-2.45</v>
      </c>
      <c r="I558" s="244"/>
      <c r="J558" s="240"/>
      <c r="K558" s="240"/>
      <c r="L558" s="245"/>
      <c r="M558" s="246"/>
      <c r="N558" s="247"/>
      <c r="O558" s="247"/>
      <c r="P558" s="247"/>
      <c r="Q558" s="247"/>
      <c r="R558" s="247"/>
      <c r="S558" s="247"/>
      <c r="T558" s="248"/>
      <c r="AT558" s="249" t="s">
        <v>142</v>
      </c>
      <c r="AU558" s="249" t="s">
        <v>81</v>
      </c>
      <c r="AV558" s="12" t="s">
        <v>81</v>
      </c>
      <c r="AW558" s="12" t="s">
        <v>34</v>
      </c>
      <c r="AX558" s="12" t="s">
        <v>71</v>
      </c>
      <c r="AY558" s="249" t="s">
        <v>132</v>
      </c>
    </row>
    <row r="559" spans="2:51" s="13" customFormat="1" ht="13.5">
      <c r="B559" s="250"/>
      <c r="C559" s="251"/>
      <c r="D559" s="230" t="s">
        <v>142</v>
      </c>
      <c r="E559" s="252" t="s">
        <v>20</v>
      </c>
      <c r="F559" s="253" t="s">
        <v>145</v>
      </c>
      <c r="G559" s="251"/>
      <c r="H559" s="254">
        <v>27.92</v>
      </c>
      <c r="I559" s="255"/>
      <c r="J559" s="251"/>
      <c r="K559" s="251"/>
      <c r="L559" s="256"/>
      <c r="M559" s="257"/>
      <c r="N559" s="258"/>
      <c r="O559" s="258"/>
      <c r="P559" s="258"/>
      <c r="Q559" s="258"/>
      <c r="R559" s="258"/>
      <c r="S559" s="258"/>
      <c r="T559" s="259"/>
      <c r="AT559" s="260" t="s">
        <v>142</v>
      </c>
      <c r="AU559" s="260" t="s">
        <v>81</v>
      </c>
      <c r="AV559" s="13" t="s">
        <v>140</v>
      </c>
      <c r="AW559" s="13" t="s">
        <v>34</v>
      </c>
      <c r="AX559" s="13" t="s">
        <v>79</v>
      </c>
      <c r="AY559" s="260" t="s">
        <v>132</v>
      </c>
    </row>
    <row r="560" spans="2:51" s="12" customFormat="1" ht="13.5">
      <c r="B560" s="239"/>
      <c r="C560" s="240"/>
      <c r="D560" s="230" t="s">
        <v>142</v>
      </c>
      <c r="E560" s="240"/>
      <c r="F560" s="242" t="s">
        <v>589</v>
      </c>
      <c r="G560" s="240"/>
      <c r="H560" s="243">
        <v>30.71</v>
      </c>
      <c r="I560" s="244"/>
      <c r="J560" s="240"/>
      <c r="K560" s="240"/>
      <c r="L560" s="245"/>
      <c r="M560" s="246"/>
      <c r="N560" s="247"/>
      <c r="O560" s="247"/>
      <c r="P560" s="247"/>
      <c r="Q560" s="247"/>
      <c r="R560" s="247"/>
      <c r="S560" s="247"/>
      <c r="T560" s="248"/>
      <c r="AT560" s="249" t="s">
        <v>142</v>
      </c>
      <c r="AU560" s="249" t="s">
        <v>81</v>
      </c>
      <c r="AV560" s="12" t="s">
        <v>81</v>
      </c>
      <c r="AW560" s="12" t="s">
        <v>6</v>
      </c>
      <c r="AX560" s="12" t="s">
        <v>79</v>
      </c>
      <c r="AY560" s="249" t="s">
        <v>132</v>
      </c>
    </row>
    <row r="561" spans="2:65" s="1" customFormat="1" ht="25.5" customHeight="1">
      <c r="B561" s="46"/>
      <c r="C561" s="217" t="s">
        <v>590</v>
      </c>
      <c r="D561" s="217" t="s">
        <v>135</v>
      </c>
      <c r="E561" s="218" t="s">
        <v>591</v>
      </c>
      <c r="F561" s="219" t="s">
        <v>592</v>
      </c>
      <c r="G561" s="220" t="s">
        <v>138</v>
      </c>
      <c r="H561" s="221">
        <v>0.3</v>
      </c>
      <c r="I561" s="222"/>
      <c r="J561" s="221">
        <f>ROUND(I561*H561,2)</f>
        <v>0</v>
      </c>
      <c r="K561" s="219" t="s">
        <v>139</v>
      </c>
      <c r="L561" s="72"/>
      <c r="M561" s="223" t="s">
        <v>20</v>
      </c>
      <c r="N561" s="224" t="s">
        <v>42</v>
      </c>
      <c r="O561" s="47"/>
      <c r="P561" s="225">
        <f>O561*H561</f>
        <v>0</v>
      </c>
      <c r="Q561" s="225">
        <v>0.00058</v>
      </c>
      <c r="R561" s="225">
        <f>Q561*H561</f>
        <v>0.000174</v>
      </c>
      <c r="S561" s="225">
        <v>0</v>
      </c>
      <c r="T561" s="226">
        <f>S561*H561</f>
        <v>0</v>
      </c>
      <c r="AR561" s="24" t="s">
        <v>225</v>
      </c>
      <c r="AT561" s="24" t="s">
        <v>135</v>
      </c>
      <c r="AU561" s="24" t="s">
        <v>81</v>
      </c>
      <c r="AY561" s="24" t="s">
        <v>132</v>
      </c>
      <c r="BE561" s="227">
        <f>IF(N561="základní",J561,0)</f>
        <v>0</v>
      </c>
      <c r="BF561" s="227">
        <f>IF(N561="snížená",J561,0)</f>
        <v>0</v>
      </c>
      <c r="BG561" s="227">
        <f>IF(N561="zákl. přenesená",J561,0)</f>
        <v>0</v>
      </c>
      <c r="BH561" s="227">
        <f>IF(N561="sníž. přenesená",J561,0)</f>
        <v>0</v>
      </c>
      <c r="BI561" s="227">
        <f>IF(N561="nulová",J561,0)</f>
        <v>0</v>
      </c>
      <c r="BJ561" s="24" t="s">
        <v>79</v>
      </c>
      <c r="BK561" s="227">
        <f>ROUND(I561*H561,2)</f>
        <v>0</v>
      </c>
      <c r="BL561" s="24" t="s">
        <v>225</v>
      </c>
      <c r="BM561" s="24" t="s">
        <v>593</v>
      </c>
    </row>
    <row r="562" spans="2:51" s="11" customFormat="1" ht="13.5">
      <c r="B562" s="228"/>
      <c r="C562" s="229"/>
      <c r="D562" s="230" t="s">
        <v>142</v>
      </c>
      <c r="E562" s="231" t="s">
        <v>20</v>
      </c>
      <c r="F562" s="232" t="s">
        <v>594</v>
      </c>
      <c r="G562" s="229"/>
      <c r="H562" s="231" t="s">
        <v>20</v>
      </c>
      <c r="I562" s="233"/>
      <c r="J562" s="229"/>
      <c r="K562" s="229"/>
      <c r="L562" s="234"/>
      <c r="M562" s="235"/>
      <c r="N562" s="236"/>
      <c r="O562" s="236"/>
      <c r="P562" s="236"/>
      <c r="Q562" s="236"/>
      <c r="R562" s="236"/>
      <c r="S562" s="236"/>
      <c r="T562" s="237"/>
      <c r="AT562" s="238" t="s">
        <v>142</v>
      </c>
      <c r="AU562" s="238" t="s">
        <v>81</v>
      </c>
      <c r="AV562" s="11" t="s">
        <v>79</v>
      </c>
      <c r="AW562" s="11" t="s">
        <v>34</v>
      </c>
      <c r="AX562" s="11" t="s">
        <v>71</v>
      </c>
      <c r="AY562" s="238" t="s">
        <v>132</v>
      </c>
    </row>
    <row r="563" spans="2:51" s="12" customFormat="1" ht="13.5">
      <c r="B563" s="239"/>
      <c r="C563" s="240"/>
      <c r="D563" s="230" t="s">
        <v>142</v>
      </c>
      <c r="E563" s="241" t="s">
        <v>20</v>
      </c>
      <c r="F563" s="242" t="s">
        <v>595</v>
      </c>
      <c r="G563" s="240"/>
      <c r="H563" s="243">
        <v>0.15</v>
      </c>
      <c r="I563" s="244"/>
      <c r="J563" s="240"/>
      <c r="K563" s="240"/>
      <c r="L563" s="245"/>
      <c r="M563" s="246"/>
      <c r="N563" s="247"/>
      <c r="O563" s="247"/>
      <c r="P563" s="247"/>
      <c r="Q563" s="247"/>
      <c r="R563" s="247"/>
      <c r="S563" s="247"/>
      <c r="T563" s="248"/>
      <c r="AT563" s="249" t="s">
        <v>142</v>
      </c>
      <c r="AU563" s="249" t="s">
        <v>81</v>
      </c>
      <c r="AV563" s="12" t="s">
        <v>81</v>
      </c>
      <c r="AW563" s="12" t="s">
        <v>34</v>
      </c>
      <c r="AX563" s="12" t="s">
        <v>71</v>
      </c>
      <c r="AY563" s="249" t="s">
        <v>132</v>
      </c>
    </row>
    <row r="564" spans="2:51" s="12" customFormat="1" ht="13.5">
      <c r="B564" s="239"/>
      <c r="C564" s="240"/>
      <c r="D564" s="230" t="s">
        <v>142</v>
      </c>
      <c r="E564" s="241" t="s">
        <v>20</v>
      </c>
      <c r="F564" s="242" t="s">
        <v>595</v>
      </c>
      <c r="G564" s="240"/>
      <c r="H564" s="243">
        <v>0.15</v>
      </c>
      <c r="I564" s="244"/>
      <c r="J564" s="240"/>
      <c r="K564" s="240"/>
      <c r="L564" s="245"/>
      <c r="M564" s="246"/>
      <c r="N564" s="247"/>
      <c r="O564" s="247"/>
      <c r="P564" s="247"/>
      <c r="Q564" s="247"/>
      <c r="R564" s="247"/>
      <c r="S564" s="247"/>
      <c r="T564" s="248"/>
      <c r="AT564" s="249" t="s">
        <v>142</v>
      </c>
      <c r="AU564" s="249" t="s">
        <v>81</v>
      </c>
      <c r="AV564" s="12" t="s">
        <v>81</v>
      </c>
      <c r="AW564" s="12" t="s">
        <v>34</v>
      </c>
      <c r="AX564" s="12" t="s">
        <v>71</v>
      </c>
      <c r="AY564" s="249" t="s">
        <v>132</v>
      </c>
    </row>
    <row r="565" spans="2:51" s="13" customFormat="1" ht="13.5">
      <c r="B565" s="250"/>
      <c r="C565" s="251"/>
      <c r="D565" s="230" t="s">
        <v>142</v>
      </c>
      <c r="E565" s="252" t="s">
        <v>20</v>
      </c>
      <c r="F565" s="253" t="s">
        <v>145</v>
      </c>
      <c r="G565" s="251"/>
      <c r="H565" s="254">
        <v>0.3</v>
      </c>
      <c r="I565" s="255"/>
      <c r="J565" s="251"/>
      <c r="K565" s="251"/>
      <c r="L565" s="256"/>
      <c r="M565" s="257"/>
      <c r="N565" s="258"/>
      <c r="O565" s="258"/>
      <c r="P565" s="258"/>
      <c r="Q565" s="258"/>
      <c r="R565" s="258"/>
      <c r="S565" s="258"/>
      <c r="T565" s="259"/>
      <c r="AT565" s="260" t="s">
        <v>142</v>
      </c>
      <c r="AU565" s="260" t="s">
        <v>81</v>
      </c>
      <c r="AV565" s="13" t="s">
        <v>140</v>
      </c>
      <c r="AW565" s="13" t="s">
        <v>34</v>
      </c>
      <c r="AX565" s="13" t="s">
        <v>79</v>
      </c>
      <c r="AY565" s="260" t="s">
        <v>132</v>
      </c>
    </row>
    <row r="566" spans="2:65" s="1" customFormat="1" ht="16.5" customHeight="1">
      <c r="B566" s="46"/>
      <c r="C566" s="261" t="s">
        <v>596</v>
      </c>
      <c r="D566" s="261" t="s">
        <v>284</v>
      </c>
      <c r="E566" s="262" t="s">
        <v>597</v>
      </c>
      <c r="F566" s="263" t="s">
        <v>598</v>
      </c>
      <c r="G566" s="264" t="s">
        <v>138</v>
      </c>
      <c r="H566" s="265">
        <v>0.33</v>
      </c>
      <c r="I566" s="266"/>
      <c r="J566" s="265">
        <f>ROUND(I566*H566,2)</f>
        <v>0</v>
      </c>
      <c r="K566" s="263" t="s">
        <v>139</v>
      </c>
      <c r="L566" s="267"/>
      <c r="M566" s="268" t="s">
        <v>20</v>
      </c>
      <c r="N566" s="269" t="s">
        <v>42</v>
      </c>
      <c r="O566" s="47"/>
      <c r="P566" s="225">
        <f>O566*H566</f>
        <v>0</v>
      </c>
      <c r="Q566" s="225">
        <v>0.012</v>
      </c>
      <c r="R566" s="225">
        <f>Q566*H566</f>
        <v>0.00396</v>
      </c>
      <c r="S566" s="225">
        <v>0</v>
      </c>
      <c r="T566" s="226">
        <f>S566*H566</f>
        <v>0</v>
      </c>
      <c r="AR566" s="24" t="s">
        <v>287</v>
      </c>
      <c r="AT566" s="24" t="s">
        <v>284</v>
      </c>
      <c r="AU566" s="24" t="s">
        <v>81</v>
      </c>
      <c r="AY566" s="24" t="s">
        <v>132</v>
      </c>
      <c r="BE566" s="227">
        <f>IF(N566="základní",J566,0)</f>
        <v>0</v>
      </c>
      <c r="BF566" s="227">
        <f>IF(N566="snížená",J566,0)</f>
        <v>0</v>
      </c>
      <c r="BG566" s="227">
        <f>IF(N566="zákl. přenesená",J566,0)</f>
        <v>0</v>
      </c>
      <c r="BH566" s="227">
        <f>IF(N566="sníž. přenesená",J566,0)</f>
        <v>0</v>
      </c>
      <c r="BI566" s="227">
        <f>IF(N566="nulová",J566,0)</f>
        <v>0</v>
      </c>
      <c r="BJ566" s="24" t="s">
        <v>79</v>
      </c>
      <c r="BK566" s="227">
        <f>ROUND(I566*H566,2)</f>
        <v>0</v>
      </c>
      <c r="BL566" s="24" t="s">
        <v>225</v>
      </c>
      <c r="BM566" s="24" t="s">
        <v>599</v>
      </c>
    </row>
    <row r="567" spans="2:51" s="12" customFormat="1" ht="13.5">
      <c r="B567" s="239"/>
      <c r="C567" s="240"/>
      <c r="D567" s="230" t="s">
        <v>142</v>
      </c>
      <c r="E567" s="241" t="s">
        <v>20</v>
      </c>
      <c r="F567" s="242" t="s">
        <v>595</v>
      </c>
      <c r="G567" s="240"/>
      <c r="H567" s="243">
        <v>0.15</v>
      </c>
      <c r="I567" s="244"/>
      <c r="J567" s="240"/>
      <c r="K567" s="240"/>
      <c r="L567" s="245"/>
      <c r="M567" s="246"/>
      <c r="N567" s="247"/>
      <c r="O567" s="247"/>
      <c r="P567" s="247"/>
      <c r="Q567" s="247"/>
      <c r="R567" s="247"/>
      <c r="S567" s="247"/>
      <c r="T567" s="248"/>
      <c r="AT567" s="249" t="s">
        <v>142</v>
      </c>
      <c r="AU567" s="249" t="s">
        <v>81</v>
      </c>
      <c r="AV567" s="12" t="s">
        <v>81</v>
      </c>
      <c r="AW567" s="12" t="s">
        <v>34</v>
      </c>
      <c r="AX567" s="12" t="s">
        <v>71</v>
      </c>
      <c r="AY567" s="249" t="s">
        <v>132</v>
      </c>
    </row>
    <row r="568" spans="2:51" s="12" customFormat="1" ht="13.5">
      <c r="B568" s="239"/>
      <c r="C568" s="240"/>
      <c r="D568" s="230" t="s">
        <v>142</v>
      </c>
      <c r="E568" s="241" t="s">
        <v>20</v>
      </c>
      <c r="F568" s="242" t="s">
        <v>595</v>
      </c>
      <c r="G568" s="240"/>
      <c r="H568" s="243">
        <v>0.15</v>
      </c>
      <c r="I568" s="244"/>
      <c r="J568" s="240"/>
      <c r="K568" s="240"/>
      <c r="L568" s="245"/>
      <c r="M568" s="246"/>
      <c r="N568" s="247"/>
      <c r="O568" s="247"/>
      <c r="P568" s="247"/>
      <c r="Q568" s="247"/>
      <c r="R568" s="247"/>
      <c r="S568" s="247"/>
      <c r="T568" s="248"/>
      <c r="AT568" s="249" t="s">
        <v>142</v>
      </c>
      <c r="AU568" s="249" t="s">
        <v>81</v>
      </c>
      <c r="AV568" s="12" t="s">
        <v>81</v>
      </c>
      <c r="AW568" s="12" t="s">
        <v>34</v>
      </c>
      <c r="AX568" s="12" t="s">
        <v>71</v>
      </c>
      <c r="AY568" s="249" t="s">
        <v>132</v>
      </c>
    </row>
    <row r="569" spans="2:51" s="13" customFormat="1" ht="13.5">
      <c r="B569" s="250"/>
      <c r="C569" s="251"/>
      <c r="D569" s="230" t="s">
        <v>142</v>
      </c>
      <c r="E569" s="252" t="s">
        <v>20</v>
      </c>
      <c r="F569" s="253" t="s">
        <v>145</v>
      </c>
      <c r="G569" s="251"/>
      <c r="H569" s="254">
        <v>0.3</v>
      </c>
      <c r="I569" s="255"/>
      <c r="J569" s="251"/>
      <c r="K569" s="251"/>
      <c r="L569" s="256"/>
      <c r="M569" s="257"/>
      <c r="N569" s="258"/>
      <c r="O569" s="258"/>
      <c r="P569" s="258"/>
      <c r="Q569" s="258"/>
      <c r="R569" s="258"/>
      <c r="S569" s="258"/>
      <c r="T569" s="259"/>
      <c r="AT569" s="260" t="s">
        <v>142</v>
      </c>
      <c r="AU569" s="260" t="s">
        <v>81</v>
      </c>
      <c r="AV569" s="13" t="s">
        <v>140</v>
      </c>
      <c r="AW569" s="13" t="s">
        <v>34</v>
      </c>
      <c r="AX569" s="13" t="s">
        <v>79</v>
      </c>
      <c r="AY569" s="260" t="s">
        <v>132</v>
      </c>
    </row>
    <row r="570" spans="2:51" s="12" customFormat="1" ht="13.5">
      <c r="B570" s="239"/>
      <c r="C570" s="240"/>
      <c r="D570" s="230" t="s">
        <v>142</v>
      </c>
      <c r="E570" s="240"/>
      <c r="F570" s="242" t="s">
        <v>600</v>
      </c>
      <c r="G570" s="240"/>
      <c r="H570" s="243">
        <v>0.33</v>
      </c>
      <c r="I570" s="244"/>
      <c r="J570" s="240"/>
      <c r="K570" s="240"/>
      <c r="L570" s="245"/>
      <c r="M570" s="246"/>
      <c r="N570" s="247"/>
      <c r="O570" s="247"/>
      <c r="P570" s="247"/>
      <c r="Q570" s="247"/>
      <c r="R570" s="247"/>
      <c r="S570" s="247"/>
      <c r="T570" s="248"/>
      <c r="AT570" s="249" t="s">
        <v>142</v>
      </c>
      <c r="AU570" s="249" t="s">
        <v>81</v>
      </c>
      <c r="AV570" s="12" t="s">
        <v>81</v>
      </c>
      <c r="AW570" s="12" t="s">
        <v>6</v>
      </c>
      <c r="AX570" s="12" t="s">
        <v>79</v>
      </c>
      <c r="AY570" s="249" t="s">
        <v>132</v>
      </c>
    </row>
    <row r="571" spans="2:65" s="1" customFormat="1" ht="25.5" customHeight="1">
      <c r="B571" s="46"/>
      <c r="C571" s="217" t="s">
        <v>601</v>
      </c>
      <c r="D571" s="217" t="s">
        <v>135</v>
      </c>
      <c r="E571" s="218" t="s">
        <v>602</v>
      </c>
      <c r="F571" s="219" t="s">
        <v>603</v>
      </c>
      <c r="G571" s="220" t="s">
        <v>280</v>
      </c>
      <c r="H571" s="221">
        <v>7</v>
      </c>
      <c r="I571" s="222"/>
      <c r="J571" s="221">
        <f>ROUND(I571*H571,2)</f>
        <v>0</v>
      </c>
      <c r="K571" s="219" t="s">
        <v>139</v>
      </c>
      <c r="L571" s="72"/>
      <c r="M571" s="223" t="s">
        <v>20</v>
      </c>
      <c r="N571" s="224" t="s">
        <v>42</v>
      </c>
      <c r="O571" s="47"/>
      <c r="P571" s="225">
        <f>O571*H571</f>
        <v>0</v>
      </c>
      <c r="Q571" s="225">
        <v>0.00031</v>
      </c>
      <c r="R571" s="225">
        <f>Q571*H571</f>
        <v>0.00217</v>
      </c>
      <c r="S571" s="225">
        <v>0</v>
      </c>
      <c r="T571" s="226">
        <f>S571*H571</f>
        <v>0</v>
      </c>
      <c r="AR571" s="24" t="s">
        <v>225</v>
      </c>
      <c r="AT571" s="24" t="s">
        <v>135</v>
      </c>
      <c r="AU571" s="24" t="s">
        <v>81</v>
      </c>
      <c r="AY571" s="24" t="s">
        <v>132</v>
      </c>
      <c r="BE571" s="227">
        <f>IF(N571="základní",J571,0)</f>
        <v>0</v>
      </c>
      <c r="BF571" s="227">
        <f>IF(N571="snížená",J571,0)</f>
        <v>0</v>
      </c>
      <c r="BG571" s="227">
        <f>IF(N571="zákl. přenesená",J571,0)</f>
        <v>0</v>
      </c>
      <c r="BH571" s="227">
        <f>IF(N571="sníž. přenesená",J571,0)</f>
        <v>0</v>
      </c>
      <c r="BI571" s="227">
        <f>IF(N571="nulová",J571,0)</f>
        <v>0</v>
      </c>
      <c r="BJ571" s="24" t="s">
        <v>79</v>
      </c>
      <c r="BK571" s="227">
        <f>ROUND(I571*H571,2)</f>
        <v>0</v>
      </c>
      <c r="BL571" s="24" t="s">
        <v>225</v>
      </c>
      <c r="BM571" s="24" t="s">
        <v>604</v>
      </c>
    </row>
    <row r="572" spans="2:51" s="12" customFormat="1" ht="13.5">
      <c r="B572" s="239"/>
      <c r="C572" s="240"/>
      <c r="D572" s="230" t="s">
        <v>142</v>
      </c>
      <c r="E572" s="241" t="s">
        <v>20</v>
      </c>
      <c r="F572" s="242" t="s">
        <v>605</v>
      </c>
      <c r="G572" s="240"/>
      <c r="H572" s="243">
        <v>7</v>
      </c>
      <c r="I572" s="244"/>
      <c r="J572" s="240"/>
      <c r="K572" s="240"/>
      <c r="L572" s="245"/>
      <c r="M572" s="246"/>
      <c r="N572" s="247"/>
      <c r="O572" s="247"/>
      <c r="P572" s="247"/>
      <c r="Q572" s="247"/>
      <c r="R572" s="247"/>
      <c r="S572" s="247"/>
      <c r="T572" s="248"/>
      <c r="AT572" s="249" t="s">
        <v>142</v>
      </c>
      <c r="AU572" s="249" t="s">
        <v>81</v>
      </c>
      <c r="AV572" s="12" t="s">
        <v>81</v>
      </c>
      <c r="AW572" s="12" t="s">
        <v>34</v>
      </c>
      <c r="AX572" s="12" t="s">
        <v>71</v>
      </c>
      <c r="AY572" s="249" t="s">
        <v>132</v>
      </c>
    </row>
    <row r="573" spans="2:51" s="13" customFormat="1" ht="13.5">
      <c r="B573" s="250"/>
      <c r="C573" s="251"/>
      <c r="D573" s="230" t="s">
        <v>142</v>
      </c>
      <c r="E573" s="252" t="s">
        <v>20</v>
      </c>
      <c r="F573" s="253" t="s">
        <v>145</v>
      </c>
      <c r="G573" s="251"/>
      <c r="H573" s="254">
        <v>7</v>
      </c>
      <c r="I573" s="255"/>
      <c r="J573" s="251"/>
      <c r="K573" s="251"/>
      <c r="L573" s="256"/>
      <c r="M573" s="257"/>
      <c r="N573" s="258"/>
      <c r="O573" s="258"/>
      <c r="P573" s="258"/>
      <c r="Q573" s="258"/>
      <c r="R573" s="258"/>
      <c r="S573" s="258"/>
      <c r="T573" s="259"/>
      <c r="AT573" s="260" t="s">
        <v>142</v>
      </c>
      <c r="AU573" s="260" t="s">
        <v>81</v>
      </c>
      <c r="AV573" s="13" t="s">
        <v>140</v>
      </c>
      <c r="AW573" s="13" t="s">
        <v>34</v>
      </c>
      <c r="AX573" s="13" t="s">
        <v>79</v>
      </c>
      <c r="AY573" s="260" t="s">
        <v>132</v>
      </c>
    </row>
    <row r="574" spans="2:65" s="1" customFormat="1" ht="25.5" customHeight="1">
      <c r="B574" s="46"/>
      <c r="C574" s="217" t="s">
        <v>606</v>
      </c>
      <c r="D574" s="217" t="s">
        <v>135</v>
      </c>
      <c r="E574" s="218" t="s">
        <v>607</v>
      </c>
      <c r="F574" s="219" t="s">
        <v>608</v>
      </c>
      <c r="G574" s="220" t="s">
        <v>280</v>
      </c>
      <c r="H574" s="221">
        <v>17.64</v>
      </c>
      <c r="I574" s="222"/>
      <c r="J574" s="221">
        <f>ROUND(I574*H574,2)</f>
        <v>0</v>
      </c>
      <c r="K574" s="219" t="s">
        <v>139</v>
      </c>
      <c r="L574" s="72"/>
      <c r="M574" s="223" t="s">
        <v>20</v>
      </c>
      <c r="N574" s="224" t="s">
        <v>42</v>
      </c>
      <c r="O574" s="47"/>
      <c r="P574" s="225">
        <f>O574*H574</f>
        <v>0</v>
      </c>
      <c r="Q574" s="225">
        <v>0.00026</v>
      </c>
      <c r="R574" s="225">
        <f>Q574*H574</f>
        <v>0.0045864</v>
      </c>
      <c r="S574" s="225">
        <v>0</v>
      </c>
      <c r="T574" s="226">
        <f>S574*H574</f>
        <v>0</v>
      </c>
      <c r="AR574" s="24" t="s">
        <v>225</v>
      </c>
      <c r="AT574" s="24" t="s">
        <v>135</v>
      </c>
      <c r="AU574" s="24" t="s">
        <v>81</v>
      </c>
      <c r="AY574" s="24" t="s">
        <v>132</v>
      </c>
      <c r="BE574" s="227">
        <f>IF(N574="základní",J574,0)</f>
        <v>0</v>
      </c>
      <c r="BF574" s="227">
        <f>IF(N574="snížená",J574,0)</f>
        <v>0</v>
      </c>
      <c r="BG574" s="227">
        <f>IF(N574="zákl. přenesená",J574,0)</f>
        <v>0</v>
      </c>
      <c r="BH574" s="227">
        <f>IF(N574="sníž. přenesená",J574,0)</f>
        <v>0</v>
      </c>
      <c r="BI574" s="227">
        <f>IF(N574="nulová",J574,0)</f>
        <v>0</v>
      </c>
      <c r="BJ574" s="24" t="s">
        <v>79</v>
      </c>
      <c r="BK574" s="227">
        <f>ROUND(I574*H574,2)</f>
        <v>0</v>
      </c>
      <c r="BL574" s="24" t="s">
        <v>225</v>
      </c>
      <c r="BM574" s="24" t="s">
        <v>609</v>
      </c>
    </row>
    <row r="575" spans="2:51" s="12" customFormat="1" ht="13.5">
      <c r="B575" s="239"/>
      <c r="C575" s="240"/>
      <c r="D575" s="230" t="s">
        <v>142</v>
      </c>
      <c r="E575" s="241" t="s">
        <v>20</v>
      </c>
      <c r="F575" s="242" t="s">
        <v>610</v>
      </c>
      <c r="G575" s="240"/>
      <c r="H575" s="243">
        <v>3.92</v>
      </c>
      <c r="I575" s="244"/>
      <c r="J575" s="240"/>
      <c r="K575" s="240"/>
      <c r="L575" s="245"/>
      <c r="M575" s="246"/>
      <c r="N575" s="247"/>
      <c r="O575" s="247"/>
      <c r="P575" s="247"/>
      <c r="Q575" s="247"/>
      <c r="R575" s="247"/>
      <c r="S575" s="247"/>
      <c r="T575" s="248"/>
      <c r="AT575" s="249" t="s">
        <v>142</v>
      </c>
      <c r="AU575" s="249" t="s">
        <v>81</v>
      </c>
      <c r="AV575" s="12" t="s">
        <v>81</v>
      </c>
      <c r="AW575" s="12" t="s">
        <v>34</v>
      </c>
      <c r="AX575" s="12" t="s">
        <v>71</v>
      </c>
      <c r="AY575" s="249" t="s">
        <v>132</v>
      </c>
    </row>
    <row r="576" spans="2:51" s="12" customFormat="1" ht="13.5">
      <c r="B576" s="239"/>
      <c r="C576" s="240"/>
      <c r="D576" s="230" t="s">
        <v>142</v>
      </c>
      <c r="E576" s="241" t="s">
        <v>20</v>
      </c>
      <c r="F576" s="242" t="s">
        <v>611</v>
      </c>
      <c r="G576" s="240"/>
      <c r="H576" s="243">
        <v>0.76</v>
      </c>
      <c r="I576" s="244"/>
      <c r="J576" s="240"/>
      <c r="K576" s="240"/>
      <c r="L576" s="245"/>
      <c r="M576" s="246"/>
      <c r="N576" s="247"/>
      <c r="O576" s="247"/>
      <c r="P576" s="247"/>
      <c r="Q576" s="247"/>
      <c r="R576" s="247"/>
      <c r="S576" s="247"/>
      <c r="T576" s="248"/>
      <c r="AT576" s="249" t="s">
        <v>142</v>
      </c>
      <c r="AU576" s="249" t="s">
        <v>81</v>
      </c>
      <c r="AV576" s="12" t="s">
        <v>81</v>
      </c>
      <c r="AW576" s="12" t="s">
        <v>34</v>
      </c>
      <c r="AX576" s="12" t="s">
        <v>71</v>
      </c>
      <c r="AY576" s="249" t="s">
        <v>132</v>
      </c>
    </row>
    <row r="577" spans="2:51" s="12" customFormat="1" ht="13.5">
      <c r="B577" s="239"/>
      <c r="C577" s="240"/>
      <c r="D577" s="230" t="s">
        <v>142</v>
      </c>
      <c r="E577" s="241" t="s">
        <v>20</v>
      </c>
      <c r="F577" s="242" t="s">
        <v>612</v>
      </c>
      <c r="G577" s="240"/>
      <c r="H577" s="243">
        <v>-0.6</v>
      </c>
      <c r="I577" s="244"/>
      <c r="J577" s="240"/>
      <c r="K577" s="240"/>
      <c r="L577" s="245"/>
      <c r="M577" s="246"/>
      <c r="N577" s="247"/>
      <c r="O577" s="247"/>
      <c r="P577" s="247"/>
      <c r="Q577" s="247"/>
      <c r="R577" s="247"/>
      <c r="S577" s="247"/>
      <c r="T577" s="248"/>
      <c r="AT577" s="249" t="s">
        <v>142</v>
      </c>
      <c r="AU577" s="249" t="s">
        <v>81</v>
      </c>
      <c r="AV577" s="12" t="s">
        <v>81</v>
      </c>
      <c r="AW577" s="12" t="s">
        <v>34</v>
      </c>
      <c r="AX577" s="12" t="s">
        <v>71</v>
      </c>
      <c r="AY577" s="249" t="s">
        <v>132</v>
      </c>
    </row>
    <row r="578" spans="2:51" s="12" customFormat="1" ht="13.5">
      <c r="B578" s="239"/>
      <c r="C578" s="240"/>
      <c r="D578" s="230" t="s">
        <v>142</v>
      </c>
      <c r="E578" s="241" t="s">
        <v>20</v>
      </c>
      <c r="F578" s="242" t="s">
        <v>613</v>
      </c>
      <c r="G578" s="240"/>
      <c r="H578" s="243">
        <v>5.54</v>
      </c>
      <c r="I578" s="244"/>
      <c r="J578" s="240"/>
      <c r="K578" s="240"/>
      <c r="L578" s="245"/>
      <c r="M578" s="246"/>
      <c r="N578" s="247"/>
      <c r="O578" s="247"/>
      <c r="P578" s="247"/>
      <c r="Q578" s="247"/>
      <c r="R578" s="247"/>
      <c r="S578" s="247"/>
      <c r="T578" s="248"/>
      <c r="AT578" s="249" t="s">
        <v>142</v>
      </c>
      <c r="AU578" s="249" t="s">
        <v>81</v>
      </c>
      <c r="AV578" s="12" t="s">
        <v>81</v>
      </c>
      <c r="AW578" s="12" t="s">
        <v>34</v>
      </c>
      <c r="AX578" s="12" t="s">
        <v>71</v>
      </c>
      <c r="AY578" s="249" t="s">
        <v>132</v>
      </c>
    </row>
    <row r="579" spans="2:51" s="12" customFormat="1" ht="13.5">
      <c r="B579" s="239"/>
      <c r="C579" s="240"/>
      <c r="D579" s="230" t="s">
        <v>142</v>
      </c>
      <c r="E579" s="241" t="s">
        <v>20</v>
      </c>
      <c r="F579" s="242" t="s">
        <v>614</v>
      </c>
      <c r="G579" s="240"/>
      <c r="H579" s="243">
        <v>-1.4</v>
      </c>
      <c r="I579" s="244"/>
      <c r="J579" s="240"/>
      <c r="K579" s="240"/>
      <c r="L579" s="245"/>
      <c r="M579" s="246"/>
      <c r="N579" s="247"/>
      <c r="O579" s="247"/>
      <c r="P579" s="247"/>
      <c r="Q579" s="247"/>
      <c r="R579" s="247"/>
      <c r="S579" s="247"/>
      <c r="T579" s="248"/>
      <c r="AT579" s="249" t="s">
        <v>142</v>
      </c>
      <c r="AU579" s="249" t="s">
        <v>81</v>
      </c>
      <c r="AV579" s="12" t="s">
        <v>81</v>
      </c>
      <c r="AW579" s="12" t="s">
        <v>34</v>
      </c>
      <c r="AX579" s="12" t="s">
        <v>71</v>
      </c>
      <c r="AY579" s="249" t="s">
        <v>132</v>
      </c>
    </row>
    <row r="580" spans="2:51" s="12" customFormat="1" ht="13.5">
      <c r="B580" s="239"/>
      <c r="C580" s="240"/>
      <c r="D580" s="230" t="s">
        <v>142</v>
      </c>
      <c r="E580" s="241" t="s">
        <v>20</v>
      </c>
      <c r="F580" s="242" t="s">
        <v>610</v>
      </c>
      <c r="G580" s="240"/>
      <c r="H580" s="243">
        <v>3.92</v>
      </c>
      <c r="I580" s="244"/>
      <c r="J580" s="240"/>
      <c r="K580" s="240"/>
      <c r="L580" s="245"/>
      <c r="M580" s="246"/>
      <c r="N580" s="247"/>
      <c r="O580" s="247"/>
      <c r="P580" s="247"/>
      <c r="Q580" s="247"/>
      <c r="R580" s="247"/>
      <c r="S580" s="247"/>
      <c r="T580" s="248"/>
      <c r="AT580" s="249" t="s">
        <v>142</v>
      </c>
      <c r="AU580" s="249" t="s">
        <v>81</v>
      </c>
      <c r="AV580" s="12" t="s">
        <v>81</v>
      </c>
      <c r="AW580" s="12" t="s">
        <v>34</v>
      </c>
      <c r="AX580" s="12" t="s">
        <v>71</v>
      </c>
      <c r="AY580" s="249" t="s">
        <v>132</v>
      </c>
    </row>
    <row r="581" spans="2:51" s="12" customFormat="1" ht="13.5">
      <c r="B581" s="239"/>
      <c r="C581" s="240"/>
      <c r="D581" s="230" t="s">
        <v>142</v>
      </c>
      <c r="E581" s="241" t="s">
        <v>20</v>
      </c>
      <c r="F581" s="242" t="s">
        <v>611</v>
      </c>
      <c r="G581" s="240"/>
      <c r="H581" s="243">
        <v>0.76</v>
      </c>
      <c r="I581" s="244"/>
      <c r="J581" s="240"/>
      <c r="K581" s="240"/>
      <c r="L581" s="245"/>
      <c r="M581" s="246"/>
      <c r="N581" s="247"/>
      <c r="O581" s="247"/>
      <c r="P581" s="247"/>
      <c r="Q581" s="247"/>
      <c r="R581" s="247"/>
      <c r="S581" s="247"/>
      <c r="T581" s="248"/>
      <c r="AT581" s="249" t="s">
        <v>142</v>
      </c>
      <c r="AU581" s="249" t="s">
        <v>81</v>
      </c>
      <c r="AV581" s="12" t="s">
        <v>81</v>
      </c>
      <c r="AW581" s="12" t="s">
        <v>34</v>
      </c>
      <c r="AX581" s="12" t="s">
        <v>71</v>
      </c>
      <c r="AY581" s="249" t="s">
        <v>132</v>
      </c>
    </row>
    <row r="582" spans="2:51" s="12" customFormat="1" ht="13.5">
      <c r="B582" s="239"/>
      <c r="C582" s="240"/>
      <c r="D582" s="230" t="s">
        <v>142</v>
      </c>
      <c r="E582" s="241" t="s">
        <v>20</v>
      </c>
      <c r="F582" s="242" t="s">
        <v>612</v>
      </c>
      <c r="G582" s="240"/>
      <c r="H582" s="243">
        <v>-0.6</v>
      </c>
      <c r="I582" s="244"/>
      <c r="J582" s="240"/>
      <c r="K582" s="240"/>
      <c r="L582" s="245"/>
      <c r="M582" s="246"/>
      <c r="N582" s="247"/>
      <c r="O582" s="247"/>
      <c r="P582" s="247"/>
      <c r="Q582" s="247"/>
      <c r="R582" s="247"/>
      <c r="S582" s="247"/>
      <c r="T582" s="248"/>
      <c r="AT582" s="249" t="s">
        <v>142</v>
      </c>
      <c r="AU582" s="249" t="s">
        <v>81</v>
      </c>
      <c r="AV582" s="12" t="s">
        <v>81</v>
      </c>
      <c r="AW582" s="12" t="s">
        <v>34</v>
      </c>
      <c r="AX582" s="12" t="s">
        <v>71</v>
      </c>
      <c r="AY582" s="249" t="s">
        <v>132</v>
      </c>
    </row>
    <row r="583" spans="2:51" s="12" customFormat="1" ht="13.5">
      <c r="B583" s="239"/>
      <c r="C583" s="240"/>
      <c r="D583" s="230" t="s">
        <v>142</v>
      </c>
      <c r="E583" s="241" t="s">
        <v>20</v>
      </c>
      <c r="F583" s="242" t="s">
        <v>613</v>
      </c>
      <c r="G583" s="240"/>
      <c r="H583" s="243">
        <v>5.54</v>
      </c>
      <c r="I583" s="244"/>
      <c r="J583" s="240"/>
      <c r="K583" s="240"/>
      <c r="L583" s="245"/>
      <c r="M583" s="246"/>
      <c r="N583" s="247"/>
      <c r="O583" s="247"/>
      <c r="P583" s="247"/>
      <c r="Q583" s="247"/>
      <c r="R583" s="247"/>
      <c r="S583" s="247"/>
      <c r="T583" s="248"/>
      <c r="AT583" s="249" t="s">
        <v>142</v>
      </c>
      <c r="AU583" s="249" t="s">
        <v>81</v>
      </c>
      <c r="AV583" s="12" t="s">
        <v>81</v>
      </c>
      <c r="AW583" s="12" t="s">
        <v>34</v>
      </c>
      <c r="AX583" s="12" t="s">
        <v>71</v>
      </c>
      <c r="AY583" s="249" t="s">
        <v>132</v>
      </c>
    </row>
    <row r="584" spans="2:51" s="12" customFormat="1" ht="13.5">
      <c r="B584" s="239"/>
      <c r="C584" s="240"/>
      <c r="D584" s="230" t="s">
        <v>142</v>
      </c>
      <c r="E584" s="241" t="s">
        <v>20</v>
      </c>
      <c r="F584" s="242" t="s">
        <v>614</v>
      </c>
      <c r="G584" s="240"/>
      <c r="H584" s="243">
        <v>-1.4</v>
      </c>
      <c r="I584" s="244"/>
      <c r="J584" s="240"/>
      <c r="K584" s="240"/>
      <c r="L584" s="245"/>
      <c r="M584" s="246"/>
      <c r="N584" s="247"/>
      <c r="O584" s="247"/>
      <c r="P584" s="247"/>
      <c r="Q584" s="247"/>
      <c r="R584" s="247"/>
      <c r="S584" s="247"/>
      <c r="T584" s="248"/>
      <c r="AT584" s="249" t="s">
        <v>142</v>
      </c>
      <c r="AU584" s="249" t="s">
        <v>81</v>
      </c>
      <c r="AV584" s="12" t="s">
        <v>81</v>
      </c>
      <c r="AW584" s="12" t="s">
        <v>34</v>
      </c>
      <c r="AX584" s="12" t="s">
        <v>71</v>
      </c>
      <c r="AY584" s="249" t="s">
        <v>132</v>
      </c>
    </row>
    <row r="585" spans="2:51" s="12" customFormat="1" ht="13.5">
      <c r="B585" s="239"/>
      <c r="C585" s="240"/>
      <c r="D585" s="230" t="s">
        <v>142</v>
      </c>
      <c r="E585" s="241" t="s">
        <v>20</v>
      </c>
      <c r="F585" s="242" t="s">
        <v>615</v>
      </c>
      <c r="G585" s="240"/>
      <c r="H585" s="243">
        <v>1.2</v>
      </c>
      <c r="I585" s="244"/>
      <c r="J585" s="240"/>
      <c r="K585" s="240"/>
      <c r="L585" s="245"/>
      <c r="M585" s="246"/>
      <c r="N585" s="247"/>
      <c r="O585" s="247"/>
      <c r="P585" s="247"/>
      <c r="Q585" s="247"/>
      <c r="R585" s="247"/>
      <c r="S585" s="247"/>
      <c r="T585" s="248"/>
      <c r="AT585" s="249" t="s">
        <v>142</v>
      </c>
      <c r="AU585" s="249" t="s">
        <v>81</v>
      </c>
      <c r="AV585" s="12" t="s">
        <v>81</v>
      </c>
      <c r="AW585" s="12" t="s">
        <v>34</v>
      </c>
      <c r="AX585" s="12" t="s">
        <v>71</v>
      </c>
      <c r="AY585" s="249" t="s">
        <v>132</v>
      </c>
    </row>
    <row r="586" spans="2:51" s="13" customFormat="1" ht="13.5">
      <c r="B586" s="250"/>
      <c r="C586" s="251"/>
      <c r="D586" s="230" t="s">
        <v>142</v>
      </c>
      <c r="E586" s="252" t="s">
        <v>20</v>
      </c>
      <c r="F586" s="253" t="s">
        <v>145</v>
      </c>
      <c r="G586" s="251"/>
      <c r="H586" s="254">
        <v>17.64</v>
      </c>
      <c r="I586" s="255"/>
      <c r="J586" s="251"/>
      <c r="K586" s="251"/>
      <c r="L586" s="256"/>
      <c r="M586" s="257"/>
      <c r="N586" s="258"/>
      <c r="O586" s="258"/>
      <c r="P586" s="258"/>
      <c r="Q586" s="258"/>
      <c r="R586" s="258"/>
      <c r="S586" s="258"/>
      <c r="T586" s="259"/>
      <c r="AT586" s="260" t="s">
        <v>142</v>
      </c>
      <c r="AU586" s="260" t="s">
        <v>81</v>
      </c>
      <c r="AV586" s="13" t="s">
        <v>140</v>
      </c>
      <c r="AW586" s="13" t="s">
        <v>34</v>
      </c>
      <c r="AX586" s="13" t="s">
        <v>79</v>
      </c>
      <c r="AY586" s="260" t="s">
        <v>132</v>
      </c>
    </row>
    <row r="587" spans="2:65" s="1" customFormat="1" ht="25.5" customHeight="1">
      <c r="B587" s="46"/>
      <c r="C587" s="217" t="s">
        <v>616</v>
      </c>
      <c r="D587" s="217" t="s">
        <v>135</v>
      </c>
      <c r="E587" s="218" t="s">
        <v>617</v>
      </c>
      <c r="F587" s="219" t="s">
        <v>618</v>
      </c>
      <c r="G587" s="220" t="s">
        <v>273</v>
      </c>
      <c r="H587" s="222"/>
      <c r="I587" s="222"/>
      <c r="J587" s="221">
        <f>ROUND(I587*H587,2)</f>
        <v>0</v>
      </c>
      <c r="K587" s="219" t="s">
        <v>139</v>
      </c>
      <c r="L587" s="72"/>
      <c r="M587" s="223" t="s">
        <v>20</v>
      </c>
      <c r="N587" s="224" t="s">
        <v>42</v>
      </c>
      <c r="O587" s="47"/>
      <c r="P587" s="225">
        <f>O587*H587</f>
        <v>0</v>
      </c>
      <c r="Q587" s="225">
        <v>0</v>
      </c>
      <c r="R587" s="225">
        <f>Q587*H587</f>
        <v>0</v>
      </c>
      <c r="S587" s="225">
        <v>0</v>
      </c>
      <c r="T587" s="226">
        <f>S587*H587</f>
        <v>0</v>
      </c>
      <c r="AR587" s="24" t="s">
        <v>225</v>
      </c>
      <c r="AT587" s="24" t="s">
        <v>135</v>
      </c>
      <c r="AU587" s="24" t="s">
        <v>81</v>
      </c>
      <c r="AY587" s="24" t="s">
        <v>132</v>
      </c>
      <c r="BE587" s="227">
        <f>IF(N587="základní",J587,0)</f>
        <v>0</v>
      </c>
      <c r="BF587" s="227">
        <f>IF(N587="snížená",J587,0)</f>
        <v>0</v>
      </c>
      <c r="BG587" s="227">
        <f>IF(N587="zákl. přenesená",J587,0)</f>
        <v>0</v>
      </c>
      <c r="BH587" s="227">
        <f>IF(N587="sníž. přenesená",J587,0)</f>
        <v>0</v>
      </c>
      <c r="BI587" s="227">
        <f>IF(N587="nulová",J587,0)</f>
        <v>0</v>
      </c>
      <c r="BJ587" s="24" t="s">
        <v>79</v>
      </c>
      <c r="BK587" s="227">
        <f>ROUND(I587*H587,2)</f>
        <v>0</v>
      </c>
      <c r="BL587" s="24" t="s">
        <v>225</v>
      </c>
      <c r="BM587" s="24" t="s">
        <v>619</v>
      </c>
    </row>
    <row r="588" spans="2:63" s="10" customFormat="1" ht="29.85" customHeight="1">
      <c r="B588" s="201"/>
      <c r="C588" s="202"/>
      <c r="D588" s="203" t="s">
        <v>70</v>
      </c>
      <c r="E588" s="215" t="s">
        <v>620</v>
      </c>
      <c r="F588" s="215" t="s">
        <v>621</v>
      </c>
      <c r="G588" s="202"/>
      <c r="H588" s="202"/>
      <c r="I588" s="205"/>
      <c r="J588" s="216">
        <f>BK588</f>
        <v>0</v>
      </c>
      <c r="K588" s="202"/>
      <c r="L588" s="207"/>
      <c r="M588" s="208"/>
      <c r="N588" s="209"/>
      <c r="O588" s="209"/>
      <c r="P588" s="210">
        <f>SUM(P589:P591)</f>
        <v>0</v>
      </c>
      <c r="Q588" s="209"/>
      <c r="R588" s="210">
        <f>SUM(R589:R591)</f>
        <v>0</v>
      </c>
      <c r="S588" s="209"/>
      <c r="T588" s="211">
        <f>SUM(T589:T591)</f>
        <v>0</v>
      </c>
      <c r="AR588" s="212" t="s">
        <v>81</v>
      </c>
      <c r="AT588" s="213" t="s">
        <v>70</v>
      </c>
      <c r="AU588" s="213" t="s">
        <v>79</v>
      </c>
      <c r="AY588" s="212" t="s">
        <v>132</v>
      </c>
      <c r="BK588" s="214">
        <f>SUM(BK589:BK591)</f>
        <v>0</v>
      </c>
    </row>
    <row r="589" spans="2:65" s="1" customFormat="1" ht="16.5" customHeight="1">
      <c r="B589" s="46"/>
      <c r="C589" s="217" t="s">
        <v>622</v>
      </c>
      <c r="D589" s="217" t="s">
        <v>135</v>
      </c>
      <c r="E589" s="218" t="s">
        <v>623</v>
      </c>
      <c r="F589" s="219" t="s">
        <v>624</v>
      </c>
      <c r="G589" s="220" t="s">
        <v>475</v>
      </c>
      <c r="H589" s="221">
        <v>4</v>
      </c>
      <c r="I589" s="222"/>
      <c r="J589" s="221">
        <f>ROUND(I589*H589,2)</f>
        <v>0</v>
      </c>
      <c r="K589" s="219" t="s">
        <v>216</v>
      </c>
      <c r="L589" s="72"/>
      <c r="M589" s="223" t="s">
        <v>20</v>
      </c>
      <c r="N589" s="224" t="s">
        <v>42</v>
      </c>
      <c r="O589" s="47"/>
      <c r="P589" s="225">
        <f>O589*H589</f>
        <v>0</v>
      </c>
      <c r="Q589" s="225">
        <v>0</v>
      </c>
      <c r="R589" s="225">
        <f>Q589*H589</f>
        <v>0</v>
      </c>
      <c r="S589" s="225">
        <v>0</v>
      </c>
      <c r="T589" s="226">
        <f>S589*H589</f>
        <v>0</v>
      </c>
      <c r="AR589" s="24" t="s">
        <v>225</v>
      </c>
      <c r="AT589" s="24" t="s">
        <v>135</v>
      </c>
      <c r="AU589" s="24" t="s">
        <v>81</v>
      </c>
      <c r="AY589" s="24" t="s">
        <v>132</v>
      </c>
      <c r="BE589" s="227">
        <f>IF(N589="základní",J589,0)</f>
        <v>0</v>
      </c>
      <c r="BF589" s="227">
        <f>IF(N589="snížená",J589,0)</f>
        <v>0</v>
      </c>
      <c r="BG589" s="227">
        <f>IF(N589="zákl. přenesená",J589,0)</f>
        <v>0</v>
      </c>
      <c r="BH589" s="227">
        <f>IF(N589="sníž. přenesená",J589,0)</f>
        <v>0</v>
      </c>
      <c r="BI589" s="227">
        <f>IF(N589="nulová",J589,0)</f>
        <v>0</v>
      </c>
      <c r="BJ589" s="24" t="s">
        <v>79</v>
      </c>
      <c r="BK589" s="227">
        <f>ROUND(I589*H589,2)</f>
        <v>0</v>
      </c>
      <c r="BL589" s="24" t="s">
        <v>225</v>
      </c>
      <c r="BM589" s="24" t="s">
        <v>625</v>
      </c>
    </row>
    <row r="590" spans="2:51" s="12" customFormat="1" ht="13.5">
      <c r="B590" s="239"/>
      <c r="C590" s="240"/>
      <c r="D590" s="230" t="s">
        <v>142</v>
      </c>
      <c r="E590" s="241" t="s">
        <v>20</v>
      </c>
      <c r="F590" s="242" t="s">
        <v>140</v>
      </c>
      <c r="G590" s="240"/>
      <c r="H590" s="243">
        <v>4</v>
      </c>
      <c r="I590" s="244"/>
      <c r="J590" s="240"/>
      <c r="K590" s="240"/>
      <c r="L590" s="245"/>
      <c r="M590" s="246"/>
      <c r="N590" s="247"/>
      <c r="O590" s="247"/>
      <c r="P590" s="247"/>
      <c r="Q590" s="247"/>
      <c r="R590" s="247"/>
      <c r="S590" s="247"/>
      <c r="T590" s="248"/>
      <c r="AT590" s="249" t="s">
        <v>142</v>
      </c>
      <c r="AU590" s="249" t="s">
        <v>81</v>
      </c>
      <c r="AV590" s="12" t="s">
        <v>81</v>
      </c>
      <c r="AW590" s="12" t="s">
        <v>34</v>
      </c>
      <c r="AX590" s="12" t="s">
        <v>71</v>
      </c>
      <c r="AY590" s="249" t="s">
        <v>132</v>
      </c>
    </row>
    <row r="591" spans="2:51" s="13" customFormat="1" ht="13.5">
      <c r="B591" s="250"/>
      <c r="C591" s="251"/>
      <c r="D591" s="230" t="s">
        <v>142</v>
      </c>
      <c r="E591" s="252" t="s">
        <v>20</v>
      </c>
      <c r="F591" s="253" t="s">
        <v>145</v>
      </c>
      <c r="G591" s="251"/>
      <c r="H591" s="254">
        <v>4</v>
      </c>
      <c r="I591" s="255"/>
      <c r="J591" s="251"/>
      <c r="K591" s="251"/>
      <c r="L591" s="256"/>
      <c r="M591" s="257"/>
      <c r="N591" s="258"/>
      <c r="O591" s="258"/>
      <c r="P591" s="258"/>
      <c r="Q591" s="258"/>
      <c r="R591" s="258"/>
      <c r="S591" s="258"/>
      <c r="T591" s="259"/>
      <c r="AT591" s="260" t="s">
        <v>142</v>
      </c>
      <c r="AU591" s="260" t="s">
        <v>81</v>
      </c>
      <c r="AV591" s="13" t="s">
        <v>140</v>
      </c>
      <c r="AW591" s="13" t="s">
        <v>34</v>
      </c>
      <c r="AX591" s="13" t="s">
        <v>79</v>
      </c>
      <c r="AY591" s="260" t="s">
        <v>132</v>
      </c>
    </row>
    <row r="592" spans="2:63" s="10" customFormat="1" ht="29.85" customHeight="1">
      <c r="B592" s="201"/>
      <c r="C592" s="202"/>
      <c r="D592" s="203" t="s">
        <v>70</v>
      </c>
      <c r="E592" s="215" t="s">
        <v>626</v>
      </c>
      <c r="F592" s="215" t="s">
        <v>627</v>
      </c>
      <c r="G592" s="202"/>
      <c r="H592" s="202"/>
      <c r="I592" s="205"/>
      <c r="J592" s="216">
        <f>BK592</f>
        <v>0</v>
      </c>
      <c r="K592" s="202"/>
      <c r="L592" s="207"/>
      <c r="M592" s="208"/>
      <c r="N592" s="209"/>
      <c r="O592" s="209"/>
      <c r="P592" s="210">
        <f>SUM(P593:P643)</f>
        <v>0</v>
      </c>
      <c r="Q592" s="209"/>
      <c r="R592" s="210">
        <f>SUM(R593:R643)</f>
        <v>0.0265576</v>
      </c>
      <c r="S592" s="209"/>
      <c r="T592" s="211">
        <f>SUM(T593:T643)</f>
        <v>0.0065596</v>
      </c>
      <c r="AR592" s="212" t="s">
        <v>81</v>
      </c>
      <c r="AT592" s="213" t="s">
        <v>70</v>
      </c>
      <c r="AU592" s="213" t="s">
        <v>79</v>
      </c>
      <c r="AY592" s="212" t="s">
        <v>132</v>
      </c>
      <c r="BK592" s="214">
        <f>SUM(BK593:BK643)</f>
        <v>0</v>
      </c>
    </row>
    <row r="593" spans="2:65" s="1" customFormat="1" ht="16.5" customHeight="1">
      <c r="B593" s="46"/>
      <c r="C593" s="217" t="s">
        <v>628</v>
      </c>
      <c r="D593" s="217" t="s">
        <v>135</v>
      </c>
      <c r="E593" s="218" t="s">
        <v>629</v>
      </c>
      <c r="F593" s="219" t="s">
        <v>630</v>
      </c>
      <c r="G593" s="220" t="s">
        <v>138</v>
      </c>
      <c r="H593" s="221">
        <v>21.16</v>
      </c>
      <c r="I593" s="222"/>
      <c r="J593" s="221">
        <f>ROUND(I593*H593,2)</f>
        <v>0</v>
      </c>
      <c r="K593" s="219" t="s">
        <v>139</v>
      </c>
      <c r="L593" s="72"/>
      <c r="M593" s="223" t="s">
        <v>20</v>
      </c>
      <c r="N593" s="224" t="s">
        <v>42</v>
      </c>
      <c r="O593" s="47"/>
      <c r="P593" s="225">
        <f>O593*H593</f>
        <v>0</v>
      </c>
      <c r="Q593" s="225">
        <v>0.001</v>
      </c>
      <c r="R593" s="225">
        <f>Q593*H593</f>
        <v>0.02116</v>
      </c>
      <c r="S593" s="225">
        <v>0.00031</v>
      </c>
      <c r="T593" s="226">
        <f>S593*H593</f>
        <v>0.0065596</v>
      </c>
      <c r="AR593" s="24" t="s">
        <v>225</v>
      </c>
      <c r="AT593" s="24" t="s">
        <v>135</v>
      </c>
      <c r="AU593" s="24" t="s">
        <v>81</v>
      </c>
      <c r="AY593" s="24" t="s">
        <v>132</v>
      </c>
      <c r="BE593" s="227">
        <f>IF(N593="základní",J593,0)</f>
        <v>0</v>
      </c>
      <c r="BF593" s="227">
        <f>IF(N593="snížená",J593,0)</f>
        <v>0</v>
      </c>
      <c r="BG593" s="227">
        <f>IF(N593="zákl. přenesená",J593,0)</f>
        <v>0</v>
      </c>
      <c r="BH593" s="227">
        <f>IF(N593="sníž. přenesená",J593,0)</f>
        <v>0</v>
      </c>
      <c r="BI593" s="227">
        <f>IF(N593="nulová",J593,0)</f>
        <v>0</v>
      </c>
      <c r="BJ593" s="24" t="s">
        <v>79</v>
      </c>
      <c r="BK593" s="227">
        <f>ROUND(I593*H593,2)</f>
        <v>0</v>
      </c>
      <c r="BL593" s="24" t="s">
        <v>225</v>
      </c>
      <c r="BM593" s="24" t="s">
        <v>631</v>
      </c>
    </row>
    <row r="594" spans="2:51" s="11" customFormat="1" ht="13.5">
      <c r="B594" s="228"/>
      <c r="C594" s="229"/>
      <c r="D594" s="230" t="s">
        <v>142</v>
      </c>
      <c r="E594" s="231" t="s">
        <v>20</v>
      </c>
      <c r="F594" s="232" t="s">
        <v>632</v>
      </c>
      <c r="G594" s="229"/>
      <c r="H594" s="231" t="s">
        <v>20</v>
      </c>
      <c r="I594" s="233"/>
      <c r="J594" s="229"/>
      <c r="K594" s="229"/>
      <c r="L594" s="234"/>
      <c r="M594" s="235"/>
      <c r="N594" s="236"/>
      <c r="O594" s="236"/>
      <c r="P594" s="236"/>
      <c r="Q594" s="236"/>
      <c r="R594" s="236"/>
      <c r="S594" s="236"/>
      <c r="T594" s="237"/>
      <c r="AT594" s="238" t="s">
        <v>142</v>
      </c>
      <c r="AU594" s="238" t="s">
        <v>81</v>
      </c>
      <c r="AV594" s="11" t="s">
        <v>79</v>
      </c>
      <c r="AW594" s="11" t="s">
        <v>34</v>
      </c>
      <c r="AX594" s="11" t="s">
        <v>71</v>
      </c>
      <c r="AY594" s="238" t="s">
        <v>132</v>
      </c>
    </row>
    <row r="595" spans="2:51" s="12" customFormat="1" ht="13.5">
      <c r="B595" s="239"/>
      <c r="C595" s="240"/>
      <c r="D595" s="230" t="s">
        <v>142</v>
      </c>
      <c r="E595" s="241" t="s">
        <v>20</v>
      </c>
      <c r="F595" s="242" t="s">
        <v>151</v>
      </c>
      <c r="G595" s="240"/>
      <c r="H595" s="243">
        <v>0.91</v>
      </c>
      <c r="I595" s="244"/>
      <c r="J595" s="240"/>
      <c r="K595" s="240"/>
      <c r="L595" s="245"/>
      <c r="M595" s="246"/>
      <c r="N595" s="247"/>
      <c r="O595" s="247"/>
      <c r="P595" s="247"/>
      <c r="Q595" s="247"/>
      <c r="R595" s="247"/>
      <c r="S595" s="247"/>
      <c r="T595" s="248"/>
      <c r="AT595" s="249" t="s">
        <v>142</v>
      </c>
      <c r="AU595" s="249" t="s">
        <v>81</v>
      </c>
      <c r="AV595" s="12" t="s">
        <v>81</v>
      </c>
      <c r="AW595" s="12" t="s">
        <v>34</v>
      </c>
      <c r="AX595" s="12" t="s">
        <v>71</v>
      </c>
      <c r="AY595" s="249" t="s">
        <v>132</v>
      </c>
    </row>
    <row r="596" spans="2:51" s="12" customFormat="1" ht="13.5">
      <c r="B596" s="239"/>
      <c r="C596" s="240"/>
      <c r="D596" s="230" t="s">
        <v>142</v>
      </c>
      <c r="E596" s="241" t="s">
        <v>20</v>
      </c>
      <c r="F596" s="242" t="s">
        <v>152</v>
      </c>
      <c r="G596" s="240"/>
      <c r="H596" s="243">
        <v>1.8</v>
      </c>
      <c r="I596" s="244"/>
      <c r="J596" s="240"/>
      <c r="K596" s="240"/>
      <c r="L596" s="245"/>
      <c r="M596" s="246"/>
      <c r="N596" s="247"/>
      <c r="O596" s="247"/>
      <c r="P596" s="247"/>
      <c r="Q596" s="247"/>
      <c r="R596" s="247"/>
      <c r="S596" s="247"/>
      <c r="T596" s="248"/>
      <c r="AT596" s="249" t="s">
        <v>142</v>
      </c>
      <c r="AU596" s="249" t="s">
        <v>81</v>
      </c>
      <c r="AV596" s="12" t="s">
        <v>81</v>
      </c>
      <c r="AW596" s="12" t="s">
        <v>34</v>
      </c>
      <c r="AX596" s="12" t="s">
        <v>71</v>
      </c>
      <c r="AY596" s="249" t="s">
        <v>132</v>
      </c>
    </row>
    <row r="597" spans="2:51" s="12" customFormat="1" ht="13.5">
      <c r="B597" s="239"/>
      <c r="C597" s="240"/>
      <c r="D597" s="230" t="s">
        <v>142</v>
      </c>
      <c r="E597" s="241" t="s">
        <v>20</v>
      </c>
      <c r="F597" s="242" t="s">
        <v>151</v>
      </c>
      <c r="G597" s="240"/>
      <c r="H597" s="243">
        <v>0.91</v>
      </c>
      <c r="I597" s="244"/>
      <c r="J597" s="240"/>
      <c r="K597" s="240"/>
      <c r="L597" s="245"/>
      <c r="M597" s="246"/>
      <c r="N597" s="247"/>
      <c r="O597" s="247"/>
      <c r="P597" s="247"/>
      <c r="Q597" s="247"/>
      <c r="R597" s="247"/>
      <c r="S597" s="247"/>
      <c r="T597" s="248"/>
      <c r="AT597" s="249" t="s">
        <v>142</v>
      </c>
      <c r="AU597" s="249" t="s">
        <v>81</v>
      </c>
      <c r="AV597" s="12" t="s">
        <v>81</v>
      </c>
      <c r="AW597" s="12" t="s">
        <v>34</v>
      </c>
      <c r="AX597" s="12" t="s">
        <v>71</v>
      </c>
      <c r="AY597" s="249" t="s">
        <v>132</v>
      </c>
    </row>
    <row r="598" spans="2:51" s="12" customFormat="1" ht="13.5">
      <c r="B598" s="239"/>
      <c r="C598" s="240"/>
      <c r="D598" s="230" t="s">
        <v>142</v>
      </c>
      <c r="E598" s="241" t="s">
        <v>20</v>
      </c>
      <c r="F598" s="242" t="s">
        <v>152</v>
      </c>
      <c r="G598" s="240"/>
      <c r="H598" s="243">
        <v>1.8</v>
      </c>
      <c r="I598" s="244"/>
      <c r="J598" s="240"/>
      <c r="K598" s="240"/>
      <c r="L598" s="245"/>
      <c r="M598" s="246"/>
      <c r="N598" s="247"/>
      <c r="O598" s="247"/>
      <c r="P598" s="247"/>
      <c r="Q598" s="247"/>
      <c r="R598" s="247"/>
      <c r="S598" s="247"/>
      <c r="T598" s="248"/>
      <c r="AT598" s="249" t="s">
        <v>142</v>
      </c>
      <c r="AU598" s="249" t="s">
        <v>81</v>
      </c>
      <c r="AV598" s="12" t="s">
        <v>81</v>
      </c>
      <c r="AW598" s="12" t="s">
        <v>34</v>
      </c>
      <c r="AX598" s="12" t="s">
        <v>71</v>
      </c>
      <c r="AY598" s="249" t="s">
        <v>132</v>
      </c>
    </row>
    <row r="599" spans="2:51" s="12" customFormat="1" ht="13.5">
      <c r="B599" s="239"/>
      <c r="C599" s="240"/>
      <c r="D599" s="230" t="s">
        <v>142</v>
      </c>
      <c r="E599" s="241" t="s">
        <v>20</v>
      </c>
      <c r="F599" s="242" t="s">
        <v>153</v>
      </c>
      <c r="G599" s="240"/>
      <c r="H599" s="243">
        <v>0.38</v>
      </c>
      <c r="I599" s="244"/>
      <c r="J599" s="240"/>
      <c r="K599" s="240"/>
      <c r="L599" s="245"/>
      <c r="M599" s="246"/>
      <c r="N599" s="247"/>
      <c r="O599" s="247"/>
      <c r="P599" s="247"/>
      <c r="Q599" s="247"/>
      <c r="R599" s="247"/>
      <c r="S599" s="247"/>
      <c r="T599" s="248"/>
      <c r="AT599" s="249" t="s">
        <v>142</v>
      </c>
      <c r="AU599" s="249" t="s">
        <v>81</v>
      </c>
      <c r="AV599" s="12" t="s">
        <v>81</v>
      </c>
      <c r="AW599" s="12" t="s">
        <v>34</v>
      </c>
      <c r="AX599" s="12" t="s">
        <v>71</v>
      </c>
      <c r="AY599" s="249" t="s">
        <v>132</v>
      </c>
    </row>
    <row r="600" spans="2:51" s="12" customFormat="1" ht="13.5">
      <c r="B600" s="239"/>
      <c r="C600" s="240"/>
      <c r="D600" s="230" t="s">
        <v>142</v>
      </c>
      <c r="E600" s="241" t="s">
        <v>20</v>
      </c>
      <c r="F600" s="242" t="s">
        <v>154</v>
      </c>
      <c r="G600" s="240"/>
      <c r="H600" s="243">
        <v>0.38</v>
      </c>
      <c r="I600" s="244"/>
      <c r="J600" s="240"/>
      <c r="K600" s="240"/>
      <c r="L600" s="245"/>
      <c r="M600" s="246"/>
      <c r="N600" s="247"/>
      <c r="O600" s="247"/>
      <c r="P600" s="247"/>
      <c r="Q600" s="247"/>
      <c r="R600" s="247"/>
      <c r="S600" s="247"/>
      <c r="T600" s="248"/>
      <c r="AT600" s="249" t="s">
        <v>142</v>
      </c>
      <c r="AU600" s="249" t="s">
        <v>81</v>
      </c>
      <c r="AV600" s="12" t="s">
        <v>81</v>
      </c>
      <c r="AW600" s="12" t="s">
        <v>34</v>
      </c>
      <c r="AX600" s="12" t="s">
        <v>71</v>
      </c>
      <c r="AY600" s="249" t="s">
        <v>132</v>
      </c>
    </row>
    <row r="601" spans="2:51" s="14" customFormat="1" ht="13.5">
      <c r="B601" s="270"/>
      <c r="C601" s="271"/>
      <c r="D601" s="230" t="s">
        <v>142</v>
      </c>
      <c r="E601" s="272" t="s">
        <v>20</v>
      </c>
      <c r="F601" s="273" t="s">
        <v>633</v>
      </c>
      <c r="G601" s="271"/>
      <c r="H601" s="274">
        <v>6.18</v>
      </c>
      <c r="I601" s="275"/>
      <c r="J601" s="271"/>
      <c r="K601" s="271"/>
      <c r="L601" s="276"/>
      <c r="M601" s="277"/>
      <c r="N601" s="278"/>
      <c r="O601" s="278"/>
      <c r="P601" s="278"/>
      <c r="Q601" s="278"/>
      <c r="R601" s="278"/>
      <c r="S601" s="278"/>
      <c r="T601" s="279"/>
      <c r="AT601" s="280" t="s">
        <v>142</v>
      </c>
      <c r="AU601" s="280" t="s">
        <v>81</v>
      </c>
      <c r="AV601" s="14" t="s">
        <v>133</v>
      </c>
      <c r="AW601" s="14" t="s">
        <v>34</v>
      </c>
      <c r="AX601" s="14" t="s">
        <v>71</v>
      </c>
      <c r="AY601" s="280" t="s">
        <v>132</v>
      </c>
    </row>
    <row r="602" spans="2:51" s="11" customFormat="1" ht="13.5">
      <c r="B602" s="228"/>
      <c r="C602" s="229"/>
      <c r="D602" s="230" t="s">
        <v>142</v>
      </c>
      <c r="E602" s="231" t="s">
        <v>20</v>
      </c>
      <c r="F602" s="232" t="s">
        <v>634</v>
      </c>
      <c r="G602" s="229"/>
      <c r="H602" s="231" t="s">
        <v>20</v>
      </c>
      <c r="I602" s="233"/>
      <c r="J602" s="229"/>
      <c r="K602" s="229"/>
      <c r="L602" s="234"/>
      <c r="M602" s="235"/>
      <c r="N602" s="236"/>
      <c r="O602" s="236"/>
      <c r="P602" s="236"/>
      <c r="Q602" s="236"/>
      <c r="R602" s="236"/>
      <c r="S602" s="236"/>
      <c r="T602" s="237"/>
      <c r="AT602" s="238" t="s">
        <v>142</v>
      </c>
      <c r="AU602" s="238" t="s">
        <v>81</v>
      </c>
      <c r="AV602" s="11" t="s">
        <v>79</v>
      </c>
      <c r="AW602" s="11" t="s">
        <v>34</v>
      </c>
      <c r="AX602" s="11" t="s">
        <v>71</v>
      </c>
      <c r="AY602" s="238" t="s">
        <v>132</v>
      </c>
    </row>
    <row r="603" spans="2:51" s="12" customFormat="1" ht="13.5">
      <c r="B603" s="239"/>
      <c r="C603" s="240"/>
      <c r="D603" s="230" t="s">
        <v>142</v>
      </c>
      <c r="E603" s="241" t="s">
        <v>20</v>
      </c>
      <c r="F603" s="242" t="s">
        <v>165</v>
      </c>
      <c r="G603" s="240"/>
      <c r="H603" s="243">
        <v>1.96</v>
      </c>
      <c r="I603" s="244"/>
      <c r="J603" s="240"/>
      <c r="K603" s="240"/>
      <c r="L603" s="245"/>
      <c r="M603" s="246"/>
      <c r="N603" s="247"/>
      <c r="O603" s="247"/>
      <c r="P603" s="247"/>
      <c r="Q603" s="247"/>
      <c r="R603" s="247"/>
      <c r="S603" s="247"/>
      <c r="T603" s="248"/>
      <c r="AT603" s="249" t="s">
        <v>142</v>
      </c>
      <c r="AU603" s="249" t="s">
        <v>81</v>
      </c>
      <c r="AV603" s="12" t="s">
        <v>81</v>
      </c>
      <c r="AW603" s="12" t="s">
        <v>34</v>
      </c>
      <c r="AX603" s="12" t="s">
        <v>71</v>
      </c>
      <c r="AY603" s="249" t="s">
        <v>132</v>
      </c>
    </row>
    <row r="604" spans="2:51" s="12" customFormat="1" ht="13.5">
      <c r="B604" s="239"/>
      <c r="C604" s="240"/>
      <c r="D604" s="230" t="s">
        <v>142</v>
      </c>
      <c r="E604" s="241" t="s">
        <v>20</v>
      </c>
      <c r="F604" s="242" t="s">
        <v>166</v>
      </c>
      <c r="G604" s="240"/>
      <c r="H604" s="243">
        <v>1.08</v>
      </c>
      <c r="I604" s="244"/>
      <c r="J604" s="240"/>
      <c r="K604" s="240"/>
      <c r="L604" s="245"/>
      <c r="M604" s="246"/>
      <c r="N604" s="247"/>
      <c r="O604" s="247"/>
      <c r="P604" s="247"/>
      <c r="Q604" s="247"/>
      <c r="R604" s="247"/>
      <c r="S604" s="247"/>
      <c r="T604" s="248"/>
      <c r="AT604" s="249" t="s">
        <v>142</v>
      </c>
      <c r="AU604" s="249" t="s">
        <v>81</v>
      </c>
      <c r="AV604" s="12" t="s">
        <v>81</v>
      </c>
      <c r="AW604" s="12" t="s">
        <v>34</v>
      </c>
      <c r="AX604" s="12" t="s">
        <v>71</v>
      </c>
      <c r="AY604" s="249" t="s">
        <v>132</v>
      </c>
    </row>
    <row r="605" spans="2:51" s="12" customFormat="1" ht="13.5">
      <c r="B605" s="239"/>
      <c r="C605" s="240"/>
      <c r="D605" s="230" t="s">
        <v>142</v>
      </c>
      <c r="E605" s="241" t="s">
        <v>20</v>
      </c>
      <c r="F605" s="242" t="s">
        <v>168</v>
      </c>
      <c r="G605" s="240"/>
      <c r="H605" s="243">
        <v>-0.15</v>
      </c>
      <c r="I605" s="244"/>
      <c r="J605" s="240"/>
      <c r="K605" s="240"/>
      <c r="L605" s="245"/>
      <c r="M605" s="246"/>
      <c r="N605" s="247"/>
      <c r="O605" s="247"/>
      <c r="P605" s="247"/>
      <c r="Q605" s="247"/>
      <c r="R605" s="247"/>
      <c r="S605" s="247"/>
      <c r="T605" s="248"/>
      <c r="AT605" s="249" t="s">
        <v>142</v>
      </c>
      <c r="AU605" s="249" t="s">
        <v>81</v>
      </c>
      <c r="AV605" s="12" t="s">
        <v>81</v>
      </c>
      <c r="AW605" s="12" t="s">
        <v>34</v>
      </c>
      <c r="AX605" s="12" t="s">
        <v>71</v>
      </c>
      <c r="AY605" s="249" t="s">
        <v>132</v>
      </c>
    </row>
    <row r="606" spans="2:51" s="12" customFormat="1" ht="13.5">
      <c r="B606" s="239"/>
      <c r="C606" s="240"/>
      <c r="D606" s="230" t="s">
        <v>142</v>
      </c>
      <c r="E606" s="241" t="s">
        <v>20</v>
      </c>
      <c r="F606" s="242" t="s">
        <v>169</v>
      </c>
      <c r="G606" s="240"/>
      <c r="H606" s="243">
        <v>2.7</v>
      </c>
      <c r="I606" s="244"/>
      <c r="J606" s="240"/>
      <c r="K606" s="240"/>
      <c r="L606" s="245"/>
      <c r="M606" s="246"/>
      <c r="N606" s="247"/>
      <c r="O606" s="247"/>
      <c r="P606" s="247"/>
      <c r="Q606" s="247"/>
      <c r="R606" s="247"/>
      <c r="S606" s="247"/>
      <c r="T606" s="248"/>
      <c r="AT606" s="249" t="s">
        <v>142</v>
      </c>
      <c r="AU606" s="249" t="s">
        <v>81</v>
      </c>
      <c r="AV606" s="12" t="s">
        <v>81</v>
      </c>
      <c r="AW606" s="12" t="s">
        <v>34</v>
      </c>
      <c r="AX606" s="12" t="s">
        <v>71</v>
      </c>
      <c r="AY606" s="249" t="s">
        <v>132</v>
      </c>
    </row>
    <row r="607" spans="2:51" s="12" customFormat="1" ht="13.5">
      <c r="B607" s="239"/>
      <c r="C607" s="240"/>
      <c r="D607" s="230" t="s">
        <v>142</v>
      </c>
      <c r="E607" s="241" t="s">
        <v>20</v>
      </c>
      <c r="F607" s="242" t="s">
        <v>635</v>
      </c>
      <c r="G607" s="240"/>
      <c r="H607" s="243">
        <v>1.52</v>
      </c>
      <c r="I607" s="244"/>
      <c r="J607" s="240"/>
      <c r="K607" s="240"/>
      <c r="L607" s="245"/>
      <c r="M607" s="246"/>
      <c r="N607" s="247"/>
      <c r="O607" s="247"/>
      <c r="P607" s="247"/>
      <c r="Q607" s="247"/>
      <c r="R607" s="247"/>
      <c r="S607" s="247"/>
      <c r="T607" s="248"/>
      <c r="AT607" s="249" t="s">
        <v>142</v>
      </c>
      <c r="AU607" s="249" t="s">
        <v>81</v>
      </c>
      <c r="AV607" s="12" t="s">
        <v>81</v>
      </c>
      <c r="AW607" s="12" t="s">
        <v>34</v>
      </c>
      <c r="AX607" s="12" t="s">
        <v>71</v>
      </c>
      <c r="AY607" s="249" t="s">
        <v>132</v>
      </c>
    </row>
    <row r="608" spans="2:51" s="12" customFormat="1" ht="13.5">
      <c r="B608" s="239"/>
      <c r="C608" s="240"/>
      <c r="D608" s="230" t="s">
        <v>142</v>
      </c>
      <c r="E608" s="241" t="s">
        <v>20</v>
      </c>
      <c r="F608" s="242" t="s">
        <v>171</v>
      </c>
      <c r="G608" s="240"/>
      <c r="H608" s="243">
        <v>0.35</v>
      </c>
      <c r="I608" s="244"/>
      <c r="J608" s="240"/>
      <c r="K608" s="240"/>
      <c r="L608" s="245"/>
      <c r="M608" s="246"/>
      <c r="N608" s="247"/>
      <c r="O608" s="247"/>
      <c r="P608" s="247"/>
      <c r="Q608" s="247"/>
      <c r="R608" s="247"/>
      <c r="S608" s="247"/>
      <c r="T608" s="248"/>
      <c r="AT608" s="249" t="s">
        <v>142</v>
      </c>
      <c r="AU608" s="249" t="s">
        <v>81</v>
      </c>
      <c r="AV608" s="12" t="s">
        <v>81</v>
      </c>
      <c r="AW608" s="12" t="s">
        <v>34</v>
      </c>
      <c r="AX608" s="12" t="s">
        <v>71</v>
      </c>
      <c r="AY608" s="249" t="s">
        <v>132</v>
      </c>
    </row>
    <row r="609" spans="2:51" s="12" customFormat="1" ht="13.5">
      <c r="B609" s="239"/>
      <c r="C609" s="240"/>
      <c r="D609" s="230" t="s">
        <v>142</v>
      </c>
      <c r="E609" s="241" t="s">
        <v>20</v>
      </c>
      <c r="F609" s="242" t="s">
        <v>172</v>
      </c>
      <c r="G609" s="240"/>
      <c r="H609" s="243">
        <v>-0.35</v>
      </c>
      <c r="I609" s="244"/>
      <c r="J609" s="240"/>
      <c r="K609" s="240"/>
      <c r="L609" s="245"/>
      <c r="M609" s="246"/>
      <c r="N609" s="247"/>
      <c r="O609" s="247"/>
      <c r="P609" s="247"/>
      <c r="Q609" s="247"/>
      <c r="R609" s="247"/>
      <c r="S609" s="247"/>
      <c r="T609" s="248"/>
      <c r="AT609" s="249" t="s">
        <v>142</v>
      </c>
      <c r="AU609" s="249" t="s">
        <v>81</v>
      </c>
      <c r="AV609" s="12" t="s">
        <v>81</v>
      </c>
      <c r="AW609" s="12" t="s">
        <v>34</v>
      </c>
      <c r="AX609" s="12" t="s">
        <v>71</v>
      </c>
      <c r="AY609" s="249" t="s">
        <v>132</v>
      </c>
    </row>
    <row r="610" spans="2:51" s="12" customFormat="1" ht="13.5">
      <c r="B610" s="239"/>
      <c r="C610" s="240"/>
      <c r="D610" s="230" t="s">
        <v>142</v>
      </c>
      <c r="E610" s="241" t="s">
        <v>20</v>
      </c>
      <c r="F610" s="242" t="s">
        <v>165</v>
      </c>
      <c r="G610" s="240"/>
      <c r="H610" s="243">
        <v>1.96</v>
      </c>
      <c r="I610" s="244"/>
      <c r="J610" s="240"/>
      <c r="K610" s="240"/>
      <c r="L610" s="245"/>
      <c r="M610" s="246"/>
      <c r="N610" s="247"/>
      <c r="O610" s="247"/>
      <c r="P610" s="247"/>
      <c r="Q610" s="247"/>
      <c r="R610" s="247"/>
      <c r="S610" s="247"/>
      <c r="T610" s="248"/>
      <c r="AT610" s="249" t="s">
        <v>142</v>
      </c>
      <c r="AU610" s="249" t="s">
        <v>81</v>
      </c>
      <c r="AV610" s="12" t="s">
        <v>81</v>
      </c>
      <c r="AW610" s="12" t="s">
        <v>34</v>
      </c>
      <c r="AX610" s="12" t="s">
        <v>71</v>
      </c>
      <c r="AY610" s="249" t="s">
        <v>132</v>
      </c>
    </row>
    <row r="611" spans="2:51" s="12" customFormat="1" ht="13.5">
      <c r="B611" s="239"/>
      <c r="C611" s="240"/>
      <c r="D611" s="230" t="s">
        <v>142</v>
      </c>
      <c r="E611" s="241" t="s">
        <v>20</v>
      </c>
      <c r="F611" s="242" t="s">
        <v>166</v>
      </c>
      <c r="G611" s="240"/>
      <c r="H611" s="243">
        <v>1.08</v>
      </c>
      <c r="I611" s="244"/>
      <c r="J611" s="240"/>
      <c r="K611" s="240"/>
      <c r="L611" s="245"/>
      <c r="M611" s="246"/>
      <c r="N611" s="247"/>
      <c r="O611" s="247"/>
      <c r="P611" s="247"/>
      <c r="Q611" s="247"/>
      <c r="R611" s="247"/>
      <c r="S611" s="247"/>
      <c r="T611" s="248"/>
      <c r="AT611" s="249" t="s">
        <v>142</v>
      </c>
      <c r="AU611" s="249" t="s">
        <v>81</v>
      </c>
      <c r="AV611" s="12" t="s">
        <v>81</v>
      </c>
      <c r="AW611" s="12" t="s">
        <v>34</v>
      </c>
      <c r="AX611" s="12" t="s">
        <v>71</v>
      </c>
      <c r="AY611" s="249" t="s">
        <v>132</v>
      </c>
    </row>
    <row r="612" spans="2:51" s="12" customFormat="1" ht="13.5">
      <c r="B612" s="239"/>
      <c r="C612" s="240"/>
      <c r="D612" s="230" t="s">
        <v>142</v>
      </c>
      <c r="E612" s="241" t="s">
        <v>20</v>
      </c>
      <c r="F612" s="242" t="s">
        <v>168</v>
      </c>
      <c r="G612" s="240"/>
      <c r="H612" s="243">
        <v>-0.15</v>
      </c>
      <c r="I612" s="244"/>
      <c r="J612" s="240"/>
      <c r="K612" s="240"/>
      <c r="L612" s="245"/>
      <c r="M612" s="246"/>
      <c r="N612" s="247"/>
      <c r="O612" s="247"/>
      <c r="P612" s="247"/>
      <c r="Q612" s="247"/>
      <c r="R612" s="247"/>
      <c r="S612" s="247"/>
      <c r="T612" s="248"/>
      <c r="AT612" s="249" t="s">
        <v>142</v>
      </c>
      <c r="AU612" s="249" t="s">
        <v>81</v>
      </c>
      <c r="AV612" s="12" t="s">
        <v>81</v>
      </c>
      <c r="AW612" s="12" t="s">
        <v>34</v>
      </c>
      <c r="AX612" s="12" t="s">
        <v>71</v>
      </c>
      <c r="AY612" s="249" t="s">
        <v>132</v>
      </c>
    </row>
    <row r="613" spans="2:51" s="12" customFormat="1" ht="13.5">
      <c r="B613" s="239"/>
      <c r="C613" s="240"/>
      <c r="D613" s="230" t="s">
        <v>142</v>
      </c>
      <c r="E613" s="241" t="s">
        <v>20</v>
      </c>
      <c r="F613" s="242" t="s">
        <v>169</v>
      </c>
      <c r="G613" s="240"/>
      <c r="H613" s="243">
        <v>2.7</v>
      </c>
      <c r="I613" s="244"/>
      <c r="J613" s="240"/>
      <c r="K613" s="240"/>
      <c r="L613" s="245"/>
      <c r="M613" s="246"/>
      <c r="N613" s="247"/>
      <c r="O613" s="247"/>
      <c r="P613" s="247"/>
      <c r="Q613" s="247"/>
      <c r="R613" s="247"/>
      <c r="S613" s="247"/>
      <c r="T613" s="248"/>
      <c r="AT613" s="249" t="s">
        <v>142</v>
      </c>
      <c r="AU613" s="249" t="s">
        <v>81</v>
      </c>
      <c r="AV613" s="12" t="s">
        <v>81</v>
      </c>
      <c r="AW613" s="12" t="s">
        <v>34</v>
      </c>
      <c r="AX613" s="12" t="s">
        <v>71</v>
      </c>
      <c r="AY613" s="249" t="s">
        <v>132</v>
      </c>
    </row>
    <row r="614" spans="2:51" s="12" customFormat="1" ht="13.5">
      <c r="B614" s="239"/>
      <c r="C614" s="240"/>
      <c r="D614" s="230" t="s">
        <v>142</v>
      </c>
      <c r="E614" s="241" t="s">
        <v>20</v>
      </c>
      <c r="F614" s="242" t="s">
        <v>635</v>
      </c>
      <c r="G614" s="240"/>
      <c r="H614" s="243">
        <v>1.52</v>
      </c>
      <c r="I614" s="244"/>
      <c r="J614" s="240"/>
      <c r="K614" s="240"/>
      <c r="L614" s="245"/>
      <c r="M614" s="246"/>
      <c r="N614" s="247"/>
      <c r="O614" s="247"/>
      <c r="P614" s="247"/>
      <c r="Q614" s="247"/>
      <c r="R614" s="247"/>
      <c r="S614" s="247"/>
      <c r="T614" s="248"/>
      <c r="AT614" s="249" t="s">
        <v>142</v>
      </c>
      <c r="AU614" s="249" t="s">
        <v>81</v>
      </c>
      <c r="AV614" s="12" t="s">
        <v>81</v>
      </c>
      <c r="AW614" s="12" t="s">
        <v>34</v>
      </c>
      <c r="AX614" s="12" t="s">
        <v>71</v>
      </c>
      <c r="AY614" s="249" t="s">
        <v>132</v>
      </c>
    </row>
    <row r="615" spans="2:51" s="12" customFormat="1" ht="13.5">
      <c r="B615" s="239"/>
      <c r="C615" s="240"/>
      <c r="D615" s="230" t="s">
        <v>142</v>
      </c>
      <c r="E615" s="241" t="s">
        <v>20</v>
      </c>
      <c r="F615" s="242" t="s">
        <v>171</v>
      </c>
      <c r="G615" s="240"/>
      <c r="H615" s="243">
        <v>0.35</v>
      </c>
      <c r="I615" s="244"/>
      <c r="J615" s="240"/>
      <c r="K615" s="240"/>
      <c r="L615" s="245"/>
      <c r="M615" s="246"/>
      <c r="N615" s="247"/>
      <c r="O615" s="247"/>
      <c r="P615" s="247"/>
      <c r="Q615" s="247"/>
      <c r="R615" s="247"/>
      <c r="S615" s="247"/>
      <c r="T615" s="248"/>
      <c r="AT615" s="249" t="s">
        <v>142</v>
      </c>
      <c r="AU615" s="249" t="s">
        <v>81</v>
      </c>
      <c r="AV615" s="12" t="s">
        <v>81</v>
      </c>
      <c r="AW615" s="12" t="s">
        <v>34</v>
      </c>
      <c r="AX615" s="12" t="s">
        <v>71</v>
      </c>
      <c r="AY615" s="249" t="s">
        <v>132</v>
      </c>
    </row>
    <row r="616" spans="2:51" s="12" customFormat="1" ht="13.5">
      <c r="B616" s="239"/>
      <c r="C616" s="240"/>
      <c r="D616" s="230" t="s">
        <v>142</v>
      </c>
      <c r="E616" s="241" t="s">
        <v>20</v>
      </c>
      <c r="F616" s="242" t="s">
        <v>172</v>
      </c>
      <c r="G616" s="240"/>
      <c r="H616" s="243">
        <v>-0.35</v>
      </c>
      <c r="I616" s="244"/>
      <c r="J616" s="240"/>
      <c r="K616" s="240"/>
      <c r="L616" s="245"/>
      <c r="M616" s="246"/>
      <c r="N616" s="247"/>
      <c r="O616" s="247"/>
      <c r="P616" s="247"/>
      <c r="Q616" s="247"/>
      <c r="R616" s="247"/>
      <c r="S616" s="247"/>
      <c r="T616" s="248"/>
      <c r="AT616" s="249" t="s">
        <v>142</v>
      </c>
      <c r="AU616" s="249" t="s">
        <v>81</v>
      </c>
      <c r="AV616" s="12" t="s">
        <v>81</v>
      </c>
      <c r="AW616" s="12" t="s">
        <v>34</v>
      </c>
      <c r="AX616" s="12" t="s">
        <v>71</v>
      </c>
      <c r="AY616" s="249" t="s">
        <v>132</v>
      </c>
    </row>
    <row r="617" spans="2:51" s="12" customFormat="1" ht="13.5">
      <c r="B617" s="239"/>
      <c r="C617" s="240"/>
      <c r="D617" s="230" t="s">
        <v>142</v>
      </c>
      <c r="E617" s="241" t="s">
        <v>20</v>
      </c>
      <c r="F617" s="242" t="s">
        <v>153</v>
      </c>
      <c r="G617" s="240"/>
      <c r="H617" s="243">
        <v>0.38</v>
      </c>
      <c r="I617" s="244"/>
      <c r="J617" s="240"/>
      <c r="K617" s="240"/>
      <c r="L617" s="245"/>
      <c r="M617" s="246"/>
      <c r="N617" s="247"/>
      <c r="O617" s="247"/>
      <c r="P617" s="247"/>
      <c r="Q617" s="247"/>
      <c r="R617" s="247"/>
      <c r="S617" s="247"/>
      <c r="T617" s="248"/>
      <c r="AT617" s="249" t="s">
        <v>142</v>
      </c>
      <c r="AU617" s="249" t="s">
        <v>81</v>
      </c>
      <c r="AV617" s="12" t="s">
        <v>81</v>
      </c>
      <c r="AW617" s="12" t="s">
        <v>34</v>
      </c>
      <c r="AX617" s="12" t="s">
        <v>71</v>
      </c>
      <c r="AY617" s="249" t="s">
        <v>132</v>
      </c>
    </row>
    <row r="618" spans="2:51" s="12" customFormat="1" ht="13.5">
      <c r="B618" s="239"/>
      <c r="C618" s="240"/>
      <c r="D618" s="230" t="s">
        <v>142</v>
      </c>
      <c r="E618" s="241" t="s">
        <v>20</v>
      </c>
      <c r="F618" s="242" t="s">
        <v>154</v>
      </c>
      <c r="G618" s="240"/>
      <c r="H618" s="243">
        <v>0.38</v>
      </c>
      <c r="I618" s="244"/>
      <c r="J618" s="240"/>
      <c r="K618" s="240"/>
      <c r="L618" s="245"/>
      <c r="M618" s="246"/>
      <c r="N618" s="247"/>
      <c r="O618" s="247"/>
      <c r="P618" s="247"/>
      <c r="Q618" s="247"/>
      <c r="R618" s="247"/>
      <c r="S618" s="247"/>
      <c r="T618" s="248"/>
      <c r="AT618" s="249" t="s">
        <v>142</v>
      </c>
      <c r="AU618" s="249" t="s">
        <v>81</v>
      </c>
      <c r="AV618" s="12" t="s">
        <v>81</v>
      </c>
      <c r="AW618" s="12" t="s">
        <v>34</v>
      </c>
      <c r="AX618" s="12" t="s">
        <v>71</v>
      </c>
      <c r="AY618" s="249" t="s">
        <v>132</v>
      </c>
    </row>
    <row r="619" spans="2:51" s="13" customFormat="1" ht="13.5">
      <c r="B619" s="250"/>
      <c r="C619" s="251"/>
      <c r="D619" s="230" t="s">
        <v>142</v>
      </c>
      <c r="E619" s="252" t="s">
        <v>20</v>
      </c>
      <c r="F619" s="253" t="s">
        <v>145</v>
      </c>
      <c r="G619" s="251"/>
      <c r="H619" s="254">
        <v>21.16</v>
      </c>
      <c r="I619" s="255"/>
      <c r="J619" s="251"/>
      <c r="K619" s="251"/>
      <c r="L619" s="256"/>
      <c r="M619" s="257"/>
      <c r="N619" s="258"/>
      <c r="O619" s="258"/>
      <c r="P619" s="258"/>
      <c r="Q619" s="258"/>
      <c r="R619" s="258"/>
      <c r="S619" s="258"/>
      <c r="T619" s="259"/>
      <c r="AT619" s="260" t="s">
        <v>142</v>
      </c>
      <c r="AU619" s="260" t="s">
        <v>81</v>
      </c>
      <c r="AV619" s="13" t="s">
        <v>140</v>
      </c>
      <c r="AW619" s="13" t="s">
        <v>34</v>
      </c>
      <c r="AX619" s="13" t="s">
        <v>79</v>
      </c>
      <c r="AY619" s="260" t="s">
        <v>132</v>
      </c>
    </row>
    <row r="620" spans="2:65" s="1" customFormat="1" ht="25.5" customHeight="1">
      <c r="B620" s="46"/>
      <c r="C620" s="217" t="s">
        <v>636</v>
      </c>
      <c r="D620" s="217" t="s">
        <v>135</v>
      </c>
      <c r="E620" s="218" t="s">
        <v>637</v>
      </c>
      <c r="F620" s="219" t="s">
        <v>638</v>
      </c>
      <c r="G620" s="220" t="s">
        <v>138</v>
      </c>
      <c r="H620" s="221">
        <v>20.76</v>
      </c>
      <c r="I620" s="222"/>
      <c r="J620" s="221">
        <f>ROUND(I620*H620,2)</f>
        <v>0</v>
      </c>
      <c r="K620" s="219" t="s">
        <v>139</v>
      </c>
      <c r="L620" s="72"/>
      <c r="M620" s="223" t="s">
        <v>20</v>
      </c>
      <c r="N620" s="224" t="s">
        <v>42</v>
      </c>
      <c r="O620" s="47"/>
      <c r="P620" s="225">
        <f>O620*H620</f>
        <v>0</v>
      </c>
      <c r="Q620" s="225">
        <v>0.00026</v>
      </c>
      <c r="R620" s="225">
        <f>Q620*H620</f>
        <v>0.0053976</v>
      </c>
      <c r="S620" s="225">
        <v>0</v>
      </c>
      <c r="T620" s="226">
        <f>S620*H620</f>
        <v>0</v>
      </c>
      <c r="AR620" s="24" t="s">
        <v>225</v>
      </c>
      <c r="AT620" s="24" t="s">
        <v>135</v>
      </c>
      <c r="AU620" s="24" t="s">
        <v>81</v>
      </c>
      <c r="AY620" s="24" t="s">
        <v>132</v>
      </c>
      <c r="BE620" s="227">
        <f>IF(N620="základní",J620,0)</f>
        <v>0</v>
      </c>
      <c r="BF620" s="227">
        <f>IF(N620="snížená",J620,0)</f>
        <v>0</v>
      </c>
      <c r="BG620" s="227">
        <f>IF(N620="zákl. přenesená",J620,0)</f>
        <v>0</v>
      </c>
      <c r="BH620" s="227">
        <f>IF(N620="sníž. přenesená",J620,0)</f>
        <v>0</v>
      </c>
      <c r="BI620" s="227">
        <f>IF(N620="nulová",J620,0)</f>
        <v>0</v>
      </c>
      <c r="BJ620" s="24" t="s">
        <v>79</v>
      </c>
      <c r="BK620" s="227">
        <f>ROUND(I620*H620,2)</f>
        <v>0</v>
      </c>
      <c r="BL620" s="24" t="s">
        <v>225</v>
      </c>
      <c r="BM620" s="24" t="s">
        <v>639</v>
      </c>
    </row>
    <row r="621" spans="2:51" s="11" customFormat="1" ht="13.5">
      <c r="B621" s="228"/>
      <c r="C621" s="229"/>
      <c r="D621" s="230" t="s">
        <v>142</v>
      </c>
      <c r="E621" s="231" t="s">
        <v>20</v>
      </c>
      <c r="F621" s="232" t="s">
        <v>632</v>
      </c>
      <c r="G621" s="229"/>
      <c r="H621" s="231" t="s">
        <v>20</v>
      </c>
      <c r="I621" s="233"/>
      <c r="J621" s="229"/>
      <c r="K621" s="229"/>
      <c r="L621" s="234"/>
      <c r="M621" s="235"/>
      <c r="N621" s="236"/>
      <c r="O621" s="236"/>
      <c r="P621" s="236"/>
      <c r="Q621" s="236"/>
      <c r="R621" s="236"/>
      <c r="S621" s="236"/>
      <c r="T621" s="237"/>
      <c r="AT621" s="238" t="s">
        <v>142</v>
      </c>
      <c r="AU621" s="238" t="s">
        <v>81</v>
      </c>
      <c r="AV621" s="11" t="s">
        <v>79</v>
      </c>
      <c r="AW621" s="11" t="s">
        <v>34</v>
      </c>
      <c r="AX621" s="11" t="s">
        <v>71</v>
      </c>
      <c r="AY621" s="238" t="s">
        <v>132</v>
      </c>
    </row>
    <row r="622" spans="2:51" s="12" customFormat="1" ht="13.5">
      <c r="B622" s="239"/>
      <c r="C622" s="240"/>
      <c r="D622" s="230" t="s">
        <v>142</v>
      </c>
      <c r="E622" s="241" t="s">
        <v>20</v>
      </c>
      <c r="F622" s="242" t="s">
        <v>151</v>
      </c>
      <c r="G622" s="240"/>
      <c r="H622" s="243">
        <v>0.91</v>
      </c>
      <c r="I622" s="244"/>
      <c r="J622" s="240"/>
      <c r="K622" s="240"/>
      <c r="L622" s="245"/>
      <c r="M622" s="246"/>
      <c r="N622" s="247"/>
      <c r="O622" s="247"/>
      <c r="P622" s="247"/>
      <c r="Q622" s="247"/>
      <c r="R622" s="247"/>
      <c r="S622" s="247"/>
      <c r="T622" s="248"/>
      <c r="AT622" s="249" t="s">
        <v>142</v>
      </c>
      <c r="AU622" s="249" t="s">
        <v>81</v>
      </c>
      <c r="AV622" s="12" t="s">
        <v>81</v>
      </c>
      <c r="AW622" s="12" t="s">
        <v>34</v>
      </c>
      <c r="AX622" s="12" t="s">
        <v>71</v>
      </c>
      <c r="AY622" s="249" t="s">
        <v>132</v>
      </c>
    </row>
    <row r="623" spans="2:51" s="12" customFormat="1" ht="13.5">
      <c r="B623" s="239"/>
      <c r="C623" s="240"/>
      <c r="D623" s="230" t="s">
        <v>142</v>
      </c>
      <c r="E623" s="241" t="s">
        <v>20</v>
      </c>
      <c r="F623" s="242" t="s">
        <v>193</v>
      </c>
      <c r="G623" s="240"/>
      <c r="H623" s="243">
        <v>1.88</v>
      </c>
      <c r="I623" s="244"/>
      <c r="J623" s="240"/>
      <c r="K623" s="240"/>
      <c r="L623" s="245"/>
      <c r="M623" s="246"/>
      <c r="N623" s="247"/>
      <c r="O623" s="247"/>
      <c r="P623" s="247"/>
      <c r="Q623" s="247"/>
      <c r="R623" s="247"/>
      <c r="S623" s="247"/>
      <c r="T623" s="248"/>
      <c r="AT623" s="249" t="s">
        <v>142</v>
      </c>
      <c r="AU623" s="249" t="s">
        <v>81</v>
      </c>
      <c r="AV623" s="12" t="s">
        <v>81</v>
      </c>
      <c r="AW623" s="12" t="s">
        <v>34</v>
      </c>
      <c r="AX623" s="12" t="s">
        <v>71</v>
      </c>
      <c r="AY623" s="249" t="s">
        <v>132</v>
      </c>
    </row>
    <row r="624" spans="2:51" s="12" customFormat="1" ht="13.5">
      <c r="B624" s="239"/>
      <c r="C624" s="240"/>
      <c r="D624" s="230" t="s">
        <v>142</v>
      </c>
      <c r="E624" s="241" t="s">
        <v>20</v>
      </c>
      <c r="F624" s="242" t="s">
        <v>151</v>
      </c>
      <c r="G624" s="240"/>
      <c r="H624" s="243">
        <v>0.91</v>
      </c>
      <c r="I624" s="244"/>
      <c r="J624" s="240"/>
      <c r="K624" s="240"/>
      <c r="L624" s="245"/>
      <c r="M624" s="246"/>
      <c r="N624" s="247"/>
      <c r="O624" s="247"/>
      <c r="P624" s="247"/>
      <c r="Q624" s="247"/>
      <c r="R624" s="247"/>
      <c r="S624" s="247"/>
      <c r="T624" s="248"/>
      <c r="AT624" s="249" t="s">
        <v>142</v>
      </c>
      <c r="AU624" s="249" t="s">
        <v>81</v>
      </c>
      <c r="AV624" s="12" t="s">
        <v>81</v>
      </c>
      <c r="AW624" s="12" t="s">
        <v>34</v>
      </c>
      <c r="AX624" s="12" t="s">
        <v>71</v>
      </c>
      <c r="AY624" s="249" t="s">
        <v>132</v>
      </c>
    </row>
    <row r="625" spans="2:51" s="12" customFormat="1" ht="13.5">
      <c r="B625" s="239"/>
      <c r="C625" s="240"/>
      <c r="D625" s="230" t="s">
        <v>142</v>
      </c>
      <c r="E625" s="241" t="s">
        <v>20</v>
      </c>
      <c r="F625" s="242" t="s">
        <v>193</v>
      </c>
      <c r="G625" s="240"/>
      <c r="H625" s="243">
        <v>1.88</v>
      </c>
      <c r="I625" s="244"/>
      <c r="J625" s="240"/>
      <c r="K625" s="240"/>
      <c r="L625" s="245"/>
      <c r="M625" s="246"/>
      <c r="N625" s="247"/>
      <c r="O625" s="247"/>
      <c r="P625" s="247"/>
      <c r="Q625" s="247"/>
      <c r="R625" s="247"/>
      <c r="S625" s="247"/>
      <c r="T625" s="248"/>
      <c r="AT625" s="249" t="s">
        <v>142</v>
      </c>
      <c r="AU625" s="249" t="s">
        <v>81</v>
      </c>
      <c r="AV625" s="12" t="s">
        <v>81</v>
      </c>
      <c r="AW625" s="12" t="s">
        <v>34</v>
      </c>
      <c r="AX625" s="12" t="s">
        <v>71</v>
      </c>
      <c r="AY625" s="249" t="s">
        <v>132</v>
      </c>
    </row>
    <row r="626" spans="2:51" s="12" customFormat="1" ht="13.5">
      <c r="B626" s="239"/>
      <c r="C626" s="240"/>
      <c r="D626" s="230" t="s">
        <v>142</v>
      </c>
      <c r="E626" s="241" t="s">
        <v>20</v>
      </c>
      <c r="F626" s="242" t="s">
        <v>153</v>
      </c>
      <c r="G626" s="240"/>
      <c r="H626" s="243">
        <v>0.38</v>
      </c>
      <c r="I626" s="244"/>
      <c r="J626" s="240"/>
      <c r="K626" s="240"/>
      <c r="L626" s="245"/>
      <c r="M626" s="246"/>
      <c r="N626" s="247"/>
      <c r="O626" s="247"/>
      <c r="P626" s="247"/>
      <c r="Q626" s="247"/>
      <c r="R626" s="247"/>
      <c r="S626" s="247"/>
      <c r="T626" s="248"/>
      <c r="AT626" s="249" t="s">
        <v>142</v>
      </c>
      <c r="AU626" s="249" t="s">
        <v>81</v>
      </c>
      <c r="AV626" s="12" t="s">
        <v>81</v>
      </c>
      <c r="AW626" s="12" t="s">
        <v>34</v>
      </c>
      <c r="AX626" s="12" t="s">
        <v>71</v>
      </c>
      <c r="AY626" s="249" t="s">
        <v>132</v>
      </c>
    </row>
    <row r="627" spans="2:51" s="12" customFormat="1" ht="13.5">
      <c r="B627" s="239"/>
      <c r="C627" s="240"/>
      <c r="D627" s="230" t="s">
        <v>142</v>
      </c>
      <c r="E627" s="241" t="s">
        <v>20</v>
      </c>
      <c r="F627" s="242" t="s">
        <v>154</v>
      </c>
      <c r="G627" s="240"/>
      <c r="H627" s="243">
        <v>0.38</v>
      </c>
      <c r="I627" s="244"/>
      <c r="J627" s="240"/>
      <c r="K627" s="240"/>
      <c r="L627" s="245"/>
      <c r="M627" s="246"/>
      <c r="N627" s="247"/>
      <c r="O627" s="247"/>
      <c r="P627" s="247"/>
      <c r="Q627" s="247"/>
      <c r="R627" s="247"/>
      <c r="S627" s="247"/>
      <c r="T627" s="248"/>
      <c r="AT627" s="249" t="s">
        <v>142</v>
      </c>
      <c r="AU627" s="249" t="s">
        <v>81</v>
      </c>
      <c r="AV627" s="12" t="s">
        <v>81</v>
      </c>
      <c r="AW627" s="12" t="s">
        <v>34</v>
      </c>
      <c r="AX627" s="12" t="s">
        <v>71</v>
      </c>
      <c r="AY627" s="249" t="s">
        <v>132</v>
      </c>
    </row>
    <row r="628" spans="2:51" s="11" customFormat="1" ht="13.5">
      <c r="B628" s="228"/>
      <c r="C628" s="229"/>
      <c r="D628" s="230" t="s">
        <v>142</v>
      </c>
      <c r="E628" s="231" t="s">
        <v>20</v>
      </c>
      <c r="F628" s="232" t="s">
        <v>634</v>
      </c>
      <c r="G628" s="229"/>
      <c r="H628" s="231" t="s">
        <v>20</v>
      </c>
      <c r="I628" s="233"/>
      <c r="J628" s="229"/>
      <c r="K628" s="229"/>
      <c r="L628" s="234"/>
      <c r="M628" s="235"/>
      <c r="N628" s="236"/>
      <c r="O628" s="236"/>
      <c r="P628" s="236"/>
      <c r="Q628" s="236"/>
      <c r="R628" s="236"/>
      <c r="S628" s="236"/>
      <c r="T628" s="237"/>
      <c r="AT628" s="238" t="s">
        <v>142</v>
      </c>
      <c r="AU628" s="238" t="s">
        <v>81</v>
      </c>
      <c r="AV628" s="11" t="s">
        <v>79</v>
      </c>
      <c r="AW628" s="11" t="s">
        <v>34</v>
      </c>
      <c r="AX628" s="11" t="s">
        <v>71</v>
      </c>
      <c r="AY628" s="238" t="s">
        <v>132</v>
      </c>
    </row>
    <row r="629" spans="2:51" s="12" customFormat="1" ht="13.5">
      <c r="B629" s="239"/>
      <c r="C629" s="240"/>
      <c r="D629" s="230" t="s">
        <v>142</v>
      </c>
      <c r="E629" s="241" t="s">
        <v>20</v>
      </c>
      <c r="F629" s="242" t="s">
        <v>165</v>
      </c>
      <c r="G629" s="240"/>
      <c r="H629" s="243">
        <v>1.96</v>
      </c>
      <c r="I629" s="244"/>
      <c r="J629" s="240"/>
      <c r="K629" s="240"/>
      <c r="L629" s="245"/>
      <c r="M629" s="246"/>
      <c r="N629" s="247"/>
      <c r="O629" s="247"/>
      <c r="P629" s="247"/>
      <c r="Q629" s="247"/>
      <c r="R629" s="247"/>
      <c r="S629" s="247"/>
      <c r="T629" s="248"/>
      <c r="AT629" s="249" t="s">
        <v>142</v>
      </c>
      <c r="AU629" s="249" t="s">
        <v>81</v>
      </c>
      <c r="AV629" s="12" t="s">
        <v>81</v>
      </c>
      <c r="AW629" s="12" t="s">
        <v>34</v>
      </c>
      <c r="AX629" s="12" t="s">
        <v>71</v>
      </c>
      <c r="AY629" s="249" t="s">
        <v>132</v>
      </c>
    </row>
    <row r="630" spans="2:51" s="12" customFormat="1" ht="13.5">
      <c r="B630" s="239"/>
      <c r="C630" s="240"/>
      <c r="D630" s="230" t="s">
        <v>142</v>
      </c>
      <c r="E630" s="241" t="s">
        <v>20</v>
      </c>
      <c r="F630" s="242" t="s">
        <v>166</v>
      </c>
      <c r="G630" s="240"/>
      <c r="H630" s="243">
        <v>1.08</v>
      </c>
      <c r="I630" s="244"/>
      <c r="J630" s="240"/>
      <c r="K630" s="240"/>
      <c r="L630" s="245"/>
      <c r="M630" s="246"/>
      <c r="N630" s="247"/>
      <c r="O630" s="247"/>
      <c r="P630" s="247"/>
      <c r="Q630" s="247"/>
      <c r="R630" s="247"/>
      <c r="S630" s="247"/>
      <c r="T630" s="248"/>
      <c r="AT630" s="249" t="s">
        <v>142</v>
      </c>
      <c r="AU630" s="249" t="s">
        <v>81</v>
      </c>
      <c r="AV630" s="12" t="s">
        <v>81</v>
      </c>
      <c r="AW630" s="12" t="s">
        <v>34</v>
      </c>
      <c r="AX630" s="12" t="s">
        <v>71</v>
      </c>
      <c r="AY630" s="249" t="s">
        <v>132</v>
      </c>
    </row>
    <row r="631" spans="2:51" s="12" customFormat="1" ht="13.5">
      <c r="B631" s="239"/>
      <c r="C631" s="240"/>
      <c r="D631" s="230" t="s">
        <v>142</v>
      </c>
      <c r="E631" s="241" t="s">
        <v>20</v>
      </c>
      <c r="F631" s="242" t="s">
        <v>168</v>
      </c>
      <c r="G631" s="240"/>
      <c r="H631" s="243">
        <v>-0.15</v>
      </c>
      <c r="I631" s="244"/>
      <c r="J631" s="240"/>
      <c r="K631" s="240"/>
      <c r="L631" s="245"/>
      <c r="M631" s="246"/>
      <c r="N631" s="247"/>
      <c r="O631" s="247"/>
      <c r="P631" s="247"/>
      <c r="Q631" s="247"/>
      <c r="R631" s="247"/>
      <c r="S631" s="247"/>
      <c r="T631" s="248"/>
      <c r="AT631" s="249" t="s">
        <v>142</v>
      </c>
      <c r="AU631" s="249" t="s">
        <v>81</v>
      </c>
      <c r="AV631" s="12" t="s">
        <v>81</v>
      </c>
      <c r="AW631" s="12" t="s">
        <v>34</v>
      </c>
      <c r="AX631" s="12" t="s">
        <v>71</v>
      </c>
      <c r="AY631" s="249" t="s">
        <v>132</v>
      </c>
    </row>
    <row r="632" spans="2:51" s="12" customFormat="1" ht="13.5">
      <c r="B632" s="239"/>
      <c r="C632" s="240"/>
      <c r="D632" s="230" t="s">
        <v>142</v>
      </c>
      <c r="E632" s="241" t="s">
        <v>20</v>
      </c>
      <c r="F632" s="242" t="s">
        <v>640</v>
      </c>
      <c r="G632" s="240"/>
      <c r="H632" s="243">
        <v>2.77</v>
      </c>
      <c r="I632" s="244"/>
      <c r="J632" s="240"/>
      <c r="K632" s="240"/>
      <c r="L632" s="245"/>
      <c r="M632" s="246"/>
      <c r="N632" s="247"/>
      <c r="O632" s="247"/>
      <c r="P632" s="247"/>
      <c r="Q632" s="247"/>
      <c r="R632" s="247"/>
      <c r="S632" s="247"/>
      <c r="T632" s="248"/>
      <c r="AT632" s="249" t="s">
        <v>142</v>
      </c>
      <c r="AU632" s="249" t="s">
        <v>81</v>
      </c>
      <c r="AV632" s="12" t="s">
        <v>81</v>
      </c>
      <c r="AW632" s="12" t="s">
        <v>34</v>
      </c>
      <c r="AX632" s="12" t="s">
        <v>71</v>
      </c>
      <c r="AY632" s="249" t="s">
        <v>132</v>
      </c>
    </row>
    <row r="633" spans="2:51" s="12" customFormat="1" ht="13.5">
      <c r="B633" s="239"/>
      <c r="C633" s="240"/>
      <c r="D633" s="230" t="s">
        <v>142</v>
      </c>
      <c r="E633" s="241" t="s">
        <v>20</v>
      </c>
      <c r="F633" s="242" t="s">
        <v>635</v>
      </c>
      <c r="G633" s="240"/>
      <c r="H633" s="243">
        <v>1.52</v>
      </c>
      <c r="I633" s="244"/>
      <c r="J633" s="240"/>
      <c r="K633" s="240"/>
      <c r="L633" s="245"/>
      <c r="M633" s="246"/>
      <c r="N633" s="247"/>
      <c r="O633" s="247"/>
      <c r="P633" s="247"/>
      <c r="Q633" s="247"/>
      <c r="R633" s="247"/>
      <c r="S633" s="247"/>
      <c r="T633" s="248"/>
      <c r="AT633" s="249" t="s">
        <v>142</v>
      </c>
      <c r="AU633" s="249" t="s">
        <v>81</v>
      </c>
      <c r="AV633" s="12" t="s">
        <v>81</v>
      </c>
      <c r="AW633" s="12" t="s">
        <v>34</v>
      </c>
      <c r="AX633" s="12" t="s">
        <v>71</v>
      </c>
      <c r="AY633" s="249" t="s">
        <v>132</v>
      </c>
    </row>
    <row r="634" spans="2:51" s="12" customFormat="1" ht="13.5">
      <c r="B634" s="239"/>
      <c r="C634" s="240"/>
      <c r="D634" s="230" t="s">
        <v>142</v>
      </c>
      <c r="E634" s="241" t="s">
        <v>20</v>
      </c>
      <c r="F634" s="242" t="s">
        <v>172</v>
      </c>
      <c r="G634" s="240"/>
      <c r="H634" s="243">
        <v>-0.35</v>
      </c>
      <c r="I634" s="244"/>
      <c r="J634" s="240"/>
      <c r="K634" s="240"/>
      <c r="L634" s="245"/>
      <c r="M634" s="246"/>
      <c r="N634" s="247"/>
      <c r="O634" s="247"/>
      <c r="P634" s="247"/>
      <c r="Q634" s="247"/>
      <c r="R634" s="247"/>
      <c r="S634" s="247"/>
      <c r="T634" s="248"/>
      <c r="AT634" s="249" t="s">
        <v>142</v>
      </c>
      <c r="AU634" s="249" t="s">
        <v>81</v>
      </c>
      <c r="AV634" s="12" t="s">
        <v>81</v>
      </c>
      <c r="AW634" s="12" t="s">
        <v>34</v>
      </c>
      <c r="AX634" s="12" t="s">
        <v>71</v>
      </c>
      <c r="AY634" s="249" t="s">
        <v>132</v>
      </c>
    </row>
    <row r="635" spans="2:51" s="12" customFormat="1" ht="13.5">
      <c r="B635" s="239"/>
      <c r="C635" s="240"/>
      <c r="D635" s="230" t="s">
        <v>142</v>
      </c>
      <c r="E635" s="241" t="s">
        <v>20</v>
      </c>
      <c r="F635" s="242" t="s">
        <v>165</v>
      </c>
      <c r="G635" s="240"/>
      <c r="H635" s="243">
        <v>1.96</v>
      </c>
      <c r="I635" s="244"/>
      <c r="J635" s="240"/>
      <c r="K635" s="240"/>
      <c r="L635" s="245"/>
      <c r="M635" s="246"/>
      <c r="N635" s="247"/>
      <c r="O635" s="247"/>
      <c r="P635" s="247"/>
      <c r="Q635" s="247"/>
      <c r="R635" s="247"/>
      <c r="S635" s="247"/>
      <c r="T635" s="248"/>
      <c r="AT635" s="249" t="s">
        <v>142</v>
      </c>
      <c r="AU635" s="249" t="s">
        <v>81</v>
      </c>
      <c r="AV635" s="12" t="s">
        <v>81</v>
      </c>
      <c r="AW635" s="12" t="s">
        <v>34</v>
      </c>
      <c r="AX635" s="12" t="s">
        <v>71</v>
      </c>
      <c r="AY635" s="249" t="s">
        <v>132</v>
      </c>
    </row>
    <row r="636" spans="2:51" s="12" customFormat="1" ht="13.5">
      <c r="B636" s="239"/>
      <c r="C636" s="240"/>
      <c r="D636" s="230" t="s">
        <v>142</v>
      </c>
      <c r="E636" s="241" t="s">
        <v>20</v>
      </c>
      <c r="F636" s="242" t="s">
        <v>166</v>
      </c>
      <c r="G636" s="240"/>
      <c r="H636" s="243">
        <v>1.08</v>
      </c>
      <c r="I636" s="244"/>
      <c r="J636" s="240"/>
      <c r="K636" s="240"/>
      <c r="L636" s="245"/>
      <c r="M636" s="246"/>
      <c r="N636" s="247"/>
      <c r="O636" s="247"/>
      <c r="P636" s="247"/>
      <c r="Q636" s="247"/>
      <c r="R636" s="247"/>
      <c r="S636" s="247"/>
      <c r="T636" s="248"/>
      <c r="AT636" s="249" t="s">
        <v>142</v>
      </c>
      <c r="AU636" s="249" t="s">
        <v>81</v>
      </c>
      <c r="AV636" s="12" t="s">
        <v>81</v>
      </c>
      <c r="AW636" s="12" t="s">
        <v>34</v>
      </c>
      <c r="AX636" s="12" t="s">
        <v>71</v>
      </c>
      <c r="AY636" s="249" t="s">
        <v>132</v>
      </c>
    </row>
    <row r="637" spans="2:51" s="12" customFormat="1" ht="13.5">
      <c r="B637" s="239"/>
      <c r="C637" s="240"/>
      <c r="D637" s="230" t="s">
        <v>142</v>
      </c>
      <c r="E637" s="241" t="s">
        <v>20</v>
      </c>
      <c r="F637" s="242" t="s">
        <v>168</v>
      </c>
      <c r="G637" s="240"/>
      <c r="H637" s="243">
        <v>-0.15</v>
      </c>
      <c r="I637" s="244"/>
      <c r="J637" s="240"/>
      <c r="K637" s="240"/>
      <c r="L637" s="245"/>
      <c r="M637" s="246"/>
      <c r="N637" s="247"/>
      <c r="O637" s="247"/>
      <c r="P637" s="247"/>
      <c r="Q637" s="247"/>
      <c r="R637" s="247"/>
      <c r="S637" s="247"/>
      <c r="T637" s="248"/>
      <c r="AT637" s="249" t="s">
        <v>142</v>
      </c>
      <c r="AU637" s="249" t="s">
        <v>81</v>
      </c>
      <c r="AV637" s="12" t="s">
        <v>81</v>
      </c>
      <c r="AW637" s="12" t="s">
        <v>34</v>
      </c>
      <c r="AX637" s="12" t="s">
        <v>71</v>
      </c>
      <c r="AY637" s="249" t="s">
        <v>132</v>
      </c>
    </row>
    <row r="638" spans="2:51" s="12" customFormat="1" ht="13.5">
      <c r="B638" s="239"/>
      <c r="C638" s="240"/>
      <c r="D638" s="230" t="s">
        <v>142</v>
      </c>
      <c r="E638" s="241" t="s">
        <v>20</v>
      </c>
      <c r="F638" s="242" t="s">
        <v>640</v>
      </c>
      <c r="G638" s="240"/>
      <c r="H638" s="243">
        <v>2.77</v>
      </c>
      <c r="I638" s="244"/>
      <c r="J638" s="240"/>
      <c r="K638" s="240"/>
      <c r="L638" s="245"/>
      <c r="M638" s="246"/>
      <c r="N638" s="247"/>
      <c r="O638" s="247"/>
      <c r="P638" s="247"/>
      <c r="Q638" s="247"/>
      <c r="R638" s="247"/>
      <c r="S638" s="247"/>
      <c r="T638" s="248"/>
      <c r="AT638" s="249" t="s">
        <v>142</v>
      </c>
      <c r="AU638" s="249" t="s">
        <v>81</v>
      </c>
      <c r="AV638" s="12" t="s">
        <v>81</v>
      </c>
      <c r="AW638" s="12" t="s">
        <v>34</v>
      </c>
      <c r="AX638" s="12" t="s">
        <v>71</v>
      </c>
      <c r="AY638" s="249" t="s">
        <v>132</v>
      </c>
    </row>
    <row r="639" spans="2:51" s="12" customFormat="1" ht="13.5">
      <c r="B639" s="239"/>
      <c r="C639" s="240"/>
      <c r="D639" s="230" t="s">
        <v>142</v>
      </c>
      <c r="E639" s="241" t="s">
        <v>20</v>
      </c>
      <c r="F639" s="242" t="s">
        <v>635</v>
      </c>
      <c r="G639" s="240"/>
      <c r="H639" s="243">
        <v>1.52</v>
      </c>
      <c r="I639" s="244"/>
      <c r="J639" s="240"/>
      <c r="K639" s="240"/>
      <c r="L639" s="245"/>
      <c r="M639" s="246"/>
      <c r="N639" s="247"/>
      <c r="O639" s="247"/>
      <c r="P639" s="247"/>
      <c r="Q639" s="247"/>
      <c r="R639" s="247"/>
      <c r="S639" s="247"/>
      <c r="T639" s="248"/>
      <c r="AT639" s="249" t="s">
        <v>142</v>
      </c>
      <c r="AU639" s="249" t="s">
        <v>81</v>
      </c>
      <c r="AV639" s="12" t="s">
        <v>81</v>
      </c>
      <c r="AW639" s="12" t="s">
        <v>34</v>
      </c>
      <c r="AX639" s="12" t="s">
        <v>71</v>
      </c>
      <c r="AY639" s="249" t="s">
        <v>132</v>
      </c>
    </row>
    <row r="640" spans="2:51" s="12" customFormat="1" ht="13.5">
      <c r="B640" s="239"/>
      <c r="C640" s="240"/>
      <c r="D640" s="230" t="s">
        <v>142</v>
      </c>
      <c r="E640" s="241" t="s">
        <v>20</v>
      </c>
      <c r="F640" s="242" t="s">
        <v>172</v>
      </c>
      <c r="G640" s="240"/>
      <c r="H640" s="243">
        <v>-0.35</v>
      </c>
      <c r="I640" s="244"/>
      <c r="J640" s="240"/>
      <c r="K640" s="240"/>
      <c r="L640" s="245"/>
      <c r="M640" s="246"/>
      <c r="N640" s="247"/>
      <c r="O640" s="247"/>
      <c r="P640" s="247"/>
      <c r="Q640" s="247"/>
      <c r="R640" s="247"/>
      <c r="S640" s="247"/>
      <c r="T640" s="248"/>
      <c r="AT640" s="249" t="s">
        <v>142</v>
      </c>
      <c r="AU640" s="249" t="s">
        <v>81</v>
      </c>
      <c r="AV640" s="12" t="s">
        <v>81</v>
      </c>
      <c r="AW640" s="12" t="s">
        <v>34</v>
      </c>
      <c r="AX640" s="12" t="s">
        <v>71</v>
      </c>
      <c r="AY640" s="249" t="s">
        <v>132</v>
      </c>
    </row>
    <row r="641" spans="2:51" s="12" customFormat="1" ht="13.5">
      <c r="B641" s="239"/>
      <c r="C641" s="240"/>
      <c r="D641" s="230" t="s">
        <v>142</v>
      </c>
      <c r="E641" s="241" t="s">
        <v>20</v>
      </c>
      <c r="F641" s="242" t="s">
        <v>153</v>
      </c>
      <c r="G641" s="240"/>
      <c r="H641" s="243">
        <v>0.38</v>
      </c>
      <c r="I641" s="244"/>
      <c r="J641" s="240"/>
      <c r="K641" s="240"/>
      <c r="L641" s="245"/>
      <c r="M641" s="246"/>
      <c r="N641" s="247"/>
      <c r="O641" s="247"/>
      <c r="P641" s="247"/>
      <c r="Q641" s="247"/>
      <c r="R641" s="247"/>
      <c r="S641" s="247"/>
      <c r="T641" s="248"/>
      <c r="AT641" s="249" t="s">
        <v>142</v>
      </c>
      <c r="AU641" s="249" t="s">
        <v>81</v>
      </c>
      <c r="AV641" s="12" t="s">
        <v>81</v>
      </c>
      <c r="AW641" s="12" t="s">
        <v>34</v>
      </c>
      <c r="AX641" s="12" t="s">
        <v>71</v>
      </c>
      <c r="AY641" s="249" t="s">
        <v>132</v>
      </c>
    </row>
    <row r="642" spans="2:51" s="12" customFormat="1" ht="13.5">
      <c r="B642" s="239"/>
      <c r="C642" s="240"/>
      <c r="D642" s="230" t="s">
        <v>142</v>
      </c>
      <c r="E642" s="241" t="s">
        <v>20</v>
      </c>
      <c r="F642" s="242" t="s">
        <v>154</v>
      </c>
      <c r="G642" s="240"/>
      <c r="H642" s="243">
        <v>0.38</v>
      </c>
      <c r="I642" s="244"/>
      <c r="J642" s="240"/>
      <c r="K642" s="240"/>
      <c r="L642" s="245"/>
      <c r="M642" s="246"/>
      <c r="N642" s="247"/>
      <c r="O642" s="247"/>
      <c r="P642" s="247"/>
      <c r="Q642" s="247"/>
      <c r="R642" s="247"/>
      <c r="S642" s="247"/>
      <c r="T642" s="248"/>
      <c r="AT642" s="249" t="s">
        <v>142</v>
      </c>
      <c r="AU642" s="249" t="s">
        <v>81</v>
      </c>
      <c r="AV642" s="12" t="s">
        <v>81</v>
      </c>
      <c r="AW642" s="12" t="s">
        <v>34</v>
      </c>
      <c r="AX642" s="12" t="s">
        <v>71</v>
      </c>
      <c r="AY642" s="249" t="s">
        <v>132</v>
      </c>
    </row>
    <row r="643" spans="2:51" s="13" customFormat="1" ht="13.5">
      <c r="B643" s="250"/>
      <c r="C643" s="251"/>
      <c r="D643" s="230" t="s">
        <v>142</v>
      </c>
      <c r="E643" s="252" t="s">
        <v>20</v>
      </c>
      <c r="F643" s="253" t="s">
        <v>145</v>
      </c>
      <c r="G643" s="251"/>
      <c r="H643" s="254">
        <v>20.76</v>
      </c>
      <c r="I643" s="255"/>
      <c r="J643" s="251"/>
      <c r="K643" s="251"/>
      <c r="L643" s="256"/>
      <c r="M643" s="257"/>
      <c r="N643" s="258"/>
      <c r="O643" s="258"/>
      <c r="P643" s="258"/>
      <c r="Q643" s="258"/>
      <c r="R643" s="258"/>
      <c r="S643" s="258"/>
      <c r="T643" s="259"/>
      <c r="AT643" s="260" t="s">
        <v>142</v>
      </c>
      <c r="AU643" s="260" t="s">
        <v>81</v>
      </c>
      <c r="AV643" s="13" t="s">
        <v>140</v>
      </c>
      <c r="AW643" s="13" t="s">
        <v>34</v>
      </c>
      <c r="AX643" s="13" t="s">
        <v>79</v>
      </c>
      <c r="AY643" s="260" t="s">
        <v>132</v>
      </c>
    </row>
    <row r="644" spans="2:63" s="10" customFormat="1" ht="37.4" customHeight="1">
      <c r="B644" s="201"/>
      <c r="C644" s="202"/>
      <c r="D644" s="203" t="s">
        <v>70</v>
      </c>
      <c r="E644" s="204" t="s">
        <v>641</v>
      </c>
      <c r="F644" s="204" t="s">
        <v>642</v>
      </c>
      <c r="G644" s="202"/>
      <c r="H644" s="202"/>
      <c r="I644" s="205"/>
      <c r="J644" s="206">
        <f>BK644</f>
        <v>0</v>
      </c>
      <c r="K644" s="202"/>
      <c r="L644" s="207"/>
      <c r="M644" s="208"/>
      <c r="N644" s="209"/>
      <c r="O644" s="209"/>
      <c r="P644" s="210">
        <f>P645</f>
        <v>0</v>
      </c>
      <c r="Q644" s="209"/>
      <c r="R644" s="210">
        <f>R645</f>
        <v>0</v>
      </c>
      <c r="S644" s="209"/>
      <c r="T644" s="211">
        <f>T645</f>
        <v>0</v>
      </c>
      <c r="AR644" s="212" t="s">
        <v>161</v>
      </c>
      <c r="AT644" s="213" t="s">
        <v>70</v>
      </c>
      <c r="AU644" s="213" t="s">
        <v>71</v>
      </c>
      <c r="AY644" s="212" t="s">
        <v>132</v>
      </c>
      <c r="BK644" s="214">
        <f>BK645</f>
        <v>0</v>
      </c>
    </row>
    <row r="645" spans="2:65" s="1" customFormat="1" ht="16.5" customHeight="1">
      <c r="B645" s="46"/>
      <c r="C645" s="217" t="s">
        <v>643</v>
      </c>
      <c r="D645" s="217" t="s">
        <v>135</v>
      </c>
      <c r="E645" s="218" t="s">
        <v>644</v>
      </c>
      <c r="F645" s="219" t="s">
        <v>645</v>
      </c>
      <c r="G645" s="220" t="s">
        <v>273</v>
      </c>
      <c r="H645" s="222"/>
      <c r="I645" s="222"/>
      <c r="J645" s="221">
        <f>ROUND(I645*H645,2)</f>
        <v>0</v>
      </c>
      <c r="K645" s="219" t="s">
        <v>20</v>
      </c>
      <c r="L645" s="72"/>
      <c r="M645" s="223" t="s">
        <v>20</v>
      </c>
      <c r="N645" s="281" t="s">
        <v>42</v>
      </c>
      <c r="O645" s="282"/>
      <c r="P645" s="283">
        <f>O645*H645</f>
        <v>0</v>
      </c>
      <c r="Q645" s="283">
        <v>0</v>
      </c>
      <c r="R645" s="283">
        <f>Q645*H645</f>
        <v>0</v>
      </c>
      <c r="S645" s="283">
        <v>0</v>
      </c>
      <c r="T645" s="284">
        <f>S645*H645</f>
        <v>0</v>
      </c>
      <c r="AR645" s="24" t="s">
        <v>140</v>
      </c>
      <c r="AT645" s="24" t="s">
        <v>135</v>
      </c>
      <c r="AU645" s="24" t="s">
        <v>79</v>
      </c>
      <c r="AY645" s="24" t="s">
        <v>132</v>
      </c>
      <c r="BE645" s="227">
        <f>IF(N645="základní",J645,0)</f>
        <v>0</v>
      </c>
      <c r="BF645" s="227">
        <f>IF(N645="snížená",J645,0)</f>
        <v>0</v>
      </c>
      <c r="BG645" s="227">
        <f>IF(N645="zákl. přenesená",J645,0)</f>
        <v>0</v>
      </c>
      <c r="BH645" s="227">
        <f>IF(N645="sníž. přenesená",J645,0)</f>
        <v>0</v>
      </c>
      <c r="BI645" s="227">
        <f>IF(N645="nulová",J645,0)</f>
        <v>0</v>
      </c>
      <c r="BJ645" s="24" t="s">
        <v>79</v>
      </c>
      <c r="BK645" s="227">
        <f>ROUND(I645*H645,2)</f>
        <v>0</v>
      </c>
      <c r="BL645" s="24" t="s">
        <v>140</v>
      </c>
      <c r="BM645" s="24" t="s">
        <v>646</v>
      </c>
    </row>
    <row r="646" spans="2:12" s="1" customFormat="1" ht="6.95" customHeight="1">
      <c r="B646" s="67"/>
      <c r="C646" s="68"/>
      <c r="D646" s="68"/>
      <c r="E646" s="68"/>
      <c r="F646" s="68"/>
      <c r="G646" s="68"/>
      <c r="H646" s="68"/>
      <c r="I646" s="162"/>
      <c r="J646" s="68"/>
      <c r="K646" s="68"/>
      <c r="L646" s="72"/>
    </row>
  </sheetData>
  <sheetProtection password="CC35" sheet="1" objects="1" scenarios="1" formatColumns="0" formatRows="0" autoFilter="0"/>
  <autoFilter ref="C96:K645"/>
  <mergeCells count="10">
    <mergeCell ref="E7:H7"/>
    <mergeCell ref="E9:H9"/>
    <mergeCell ref="E24:H24"/>
    <mergeCell ref="E45:H45"/>
    <mergeCell ref="E47:H47"/>
    <mergeCell ref="J51:J52"/>
    <mergeCell ref="E87:H87"/>
    <mergeCell ref="E89:H89"/>
    <mergeCell ref="G1:H1"/>
    <mergeCell ref="L2:V2"/>
  </mergeCells>
  <hyperlinks>
    <hyperlink ref="F1:G1" location="C2" display="1) Krycí list soupisu"/>
    <hyperlink ref="G1:H1" location="C54" display="2) Rekapitulace"/>
    <hyperlink ref="J1" location="C9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85" customWidth="1"/>
    <col min="2" max="2" width="1.66796875" style="285" customWidth="1"/>
    <col min="3" max="4" width="5" style="285" customWidth="1"/>
    <col min="5" max="5" width="11.66015625" style="285" customWidth="1"/>
    <col min="6" max="6" width="9.16015625" style="285" customWidth="1"/>
    <col min="7" max="7" width="5" style="285" customWidth="1"/>
    <col min="8" max="8" width="77.83203125" style="285" customWidth="1"/>
    <col min="9" max="10" width="20" style="285" customWidth="1"/>
    <col min="11" max="11" width="1.66796875" style="285" customWidth="1"/>
  </cols>
  <sheetData>
    <row r="1" ht="37.5" customHeight="1"/>
    <row r="2" spans="2:11" ht="7.5" customHeight="1">
      <c r="B2" s="286"/>
      <c r="C2" s="287"/>
      <c r="D2" s="287"/>
      <c r="E2" s="287"/>
      <c r="F2" s="287"/>
      <c r="G2" s="287"/>
      <c r="H2" s="287"/>
      <c r="I2" s="287"/>
      <c r="J2" s="287"/>
      <c r="K2" s="288"/>
    </row>
    <row r="3" spans="2:11" s="15" customFormat="1" ht="45" customHeight="1">
      <c r="B3" s="289"/>
      <c r="C3" s="290" t="s">
        <v>647</v>
      </c>
      <c r="D3" s="290"/>
      <c r="E3" s="290"/>
      <c r="F3" s="290"/>
      <c r="G3" s="290"/>
      <c r="H3" s="290"/>
      <c r="I3" s="290"/>
      <c r="J3" s="290"/>
      <c r="K3" s="291"/>
    </row>
    <row r="4" spans="2:11" ht="25.5" customHeight="1">
      <c r="B4" s="292"/>
      <c r="C4" s="293" t="s">
        <v>648</v>
      </c>
      <c r="D4" s="293"/>
      <c r="E4" s="293"/>
      <c r="F4" s="293"/>
      <c r="G4" s="293"/>
      <c r="H4" s="293"/>
      <c r="I4" s="293"/>
      <c r="J4" s="293"/>
      <c r="K4" s="294"/>
    </row>
    <row r="5" spans="2:11" ht="5.25" customHeight="1">
      <c r="B5" s="292"/>
      <c r="C5" s="295"/>
      <c r="D5" s="295"/>
      <c r="E5" s="295"/>
      <c r="F5" s="295"/>
      <c r="G5" s="295"/>
      <c r="H5" s="295"/>
      <c r="I5" s="295"/>
      <c r="J5" s="295"/>
      <c r="K5" s="294"/>
    </row>
    <row r="6" spans="2:11" ht="15" customHeight="1">
      <c r="B6" s="292"/>
      <c r="C6" s="296" t="s">
        <v>649</v>
      </c>
      <c r="D6" s="296"/>
      <c r="E6" s="296"/>
      <c r="F6" s="296"/>
      <c r="G6" s="296"/>
      <c r="H6" s="296"/>
      <c r="I6" s="296"/>
      <c r="J6" s="296"/>
      <c r="K6" s="294"/>
    </row>
    <row r="7" spans="2:11" ht="15" customHeight="1">
      <c r="B7" s="297"/>
      <c r="C7" s="296" t="s">
        <v>650</v>
      </c>
      <c r="D7" s="296"/>
      <c r="E7" s="296"/>
      <c r="F7" s="296"/>
      <c r="G7" s="296"/>
      <c r="H7" s="296"/>
      <c r="I7" s="296"/>
      <c r="J7" s="296"/>
      <c r="K7" s="294"/>
    </row>
    <row r="8" spans="2:11" ht="12.75" customHeight="1">
      <c r="B8" s="297"/>
      <c r="C8" s="296"/>
      <c r="D8" s="296"/>
      <c r="E8" s="296"/>
      <c r="F8" s="296"/>
      <c r="G8" s="296"/>
      <c r="H8" s="296"/>
      <c r="I8" s="296"/>
      <c r="J8" s="296"/>
      <c r="K8" s="294"/>
    </row>
    <row r="9" spans="2:11" ht="15" customHeight="1">
      <c r="B9" s="297"/>
      <c r="C9" s="296" t="s">
        <v>651</v>
      </c>
      <c r="D9" s="296"/>
      <c r="E9" s="296"/>
      <c r="F9" s="296"/>
      <c r="G9" s="296"/>
      <c r="H9" s="296"/>
      <c r="I9" s="296"/>
      <c r="J9" s="296"/>
      <c r="K9" s="294"/>
    </row>
    <row r="10" spans="2:11" ht="15" customHeight="1">
      <c r="B10" s="297"/>
      <c r="C10" s="296"/>
      <c r="D10" s="296" t="s">
        <v>652</v>
      </c>
      <c r="E10" s="296"/>
      <c r="F10" s="296"/>
      <c r="G10" s="296"/>
      <c r="H10" s="296"/>
      <c r="I10" s="296"/>
      <c r="J10" s="296"/>
      <c r="K10" s="294"/>
    </row>
    <row r="11" spans="2:11" ht="15" customHeight="1">
      <c r="B11" s="297"/>
      <c r="C11" s="298"/>
      <c r="D11" s="296" t="s">
        <v>653</v>
      </c>
      <c r="E11" s="296"/>
      <c r="F11" s="296"/>
      <c r="G11" s="296"/>
      <c r="H11" s="296"/>
      <c r="I11" s="296"/>
      <c r="J11" s="296"/>
      <c r="K11" s="294"/>
    </row>
    <row r="12" spans="2:11" ht="12.75" customHeight="1">
      <c r="B12" s="297"/>
      <c r="C12" s="298"/>
      <c r="D12" s="298"/>
      <c r="E12" s="298"/>
      <c r="F12" s="298"/>
      <c r="G12" s="298"/>
      <c r="H12" s="298"/>
      <c r="I12" s="298"/>
      <c r="J12" s="298"/>
      <c r="K12" s="294"/>
    </row>
    <row r="13" spans="2:11" ht="15" customHeight="1">
      <c r="B13" s="297"/>
      <c r="C13" s="298"/>
      <c r="D13" s="296" t="s">
        <v>654</v>
      </c>
      <c r="E13" s="296"/>
      <c r="F13" s="296"/>
      <c r="G13" s="296"/>
      <c r="H13" s="296"/>
      <c r="I13" s="296"/>
      <c r="J13" s="296"/>
      <c r="K13" s="294"/>
    </row>
    <row r="14" spans="2:11" ht="15" customHeight="1">
      <c r="B14" s="297"/>
      <c r="C14" s="298"/>
      <c r="D14" s="296" t="s">
        <v>655</v>
      </c>
      <c r="E14" s="296"/>
      <c r="F14" s="296"/>
      <c r="G14" s="296"/>
      <c r="H14" s="296"/>
      <c r="I14" s="296"/>
      <c r="J14" s="296"/>
      <c r="K14" s="294"/>
    </row>
    <row r="15" spans="2:11" ht="15" customHeight="1">
      <c r="B15" s="297"/>
      <c r="C15" s="298"/>
      <c r="D15" s="296" t="s">
        <v>656</v>
      </c>
      <c r="E15" s="296"/>
      <c r="F15" s="296"/>
      <c r="G15" s="296"/>
      <c r="H15" s="296"/>
      <c r="I15" s="296"/>
      <c r="J15" s="296"/>
      <c r="K15" s="294"/>
    </row>
    <row r="16" spans="2:11" ht="15" customHeight="1">
      <c r="B16" s="297"/>
      <c r="C16" s="298"/>
      <c r="D16" s="298"/>
      <c r="E16" s="299" t="s">
        <v>78</v>
      </c>
      <c r="F16" s="296" t="s">
        <v>657</v>
      </c>
      <c r="G16" s="296"/>
      <c r="H16" s="296"/>
      <c r="I16" s="296"/>
      <c r="J16" s="296"/>
      <c r="K16" s="294"/>
    </row>
    <row r="17" spans="2:11" ht="15" customHeight="1">
      <c r="B17" s="297"/>
      <c r="C17" s="298"/>
      <c r="D17" s="298"/>
      <c r="E17" s="299" t="s">
        <v>658</v>
      </c>
      <c r="F17" s="296" t="s">
        <v>659</v>
      </c>
      <c r="G17" s="296"/>
      <c r="H17" s="296"/>
      <c r="I17" s="296"/>
      <c r="J17" s="296"/>
      <c r="K17" s="294"/>
    </row>
    <row r="18" spans="2:11" ht="15" customHeight="1">
      <c r="B18" s="297"/>
      <c r="C18" s="298"/>
      <c r="D18" s="298"/>
      <c r="E18" s="299" t="s">
        <v>660</v>
      </c>
      <c r="F18" s="296" t="s">
        <v>661</v>
      </c>
      <c r="G18" s="296"/>
      <c r="H18" s="296"/>
      <c r="I18" s="296"/>
      <c r="J18" s="296"/>
      <c r="K18" s="294"/>
    </row>
    <row r="19" spans="2:11" ht="15" customHeight="1">
      <c r="B19" s="297"/>
      <c r="C19" s="298"/>
      <c r="D19" s="298"/>
      <c r="E19" s="299" t="s">
        <v>662</v>
      </c>
      <c r="F19" s="296" t="s">
        <v>663</v>
      </c>
      <c r="G19" s="296"/>
      <c r="H19" s="296"/>
      <c r="I19" s="296"/>
      <c r="J19" s="296"/>
      <c r="K19" s="294"/>
    </row>
    <row r="20" spans="2:11" ht="15" customHeight="1">
      <c r="B20" s="297"/>
      <c r="C20" s="298"/>
      <c r="D20" s="298"/>
      <c r="E20" s="299" t="s">
        <v>664</v>
      </c>
      <c r="F20" s="296" t="s">
        <v>665</v>
      </c>
      <c r="G20" s="296"/>
      <c r="H20" s="296"/>
      <c r="I20" s="296"/>
      <c r="J20" s="296"/>
      <c r="K20" s="294"/>
    </row>
    <row r="21" spans="2:11" ht="15" customHeight="1">
      <c r="B21" s="297"/>
      <c r="C21" s="298"/>
      <c r="D21" s="298"/>
      <c r="E21" s="299" t="s">
        <v>666</v>
      </c>
      <c r="F21" s="296" t="s">
        <v>667</v>
      </c>
      <c r="G21" s="296"/>
      <c r="H21" s="296"/>
      <c r="I21" s="296"/>
      <c r="J21" s="296"/>
      <c r="K21" s="294"/>
    </row>
    <row r="22" spans="2:11" ht="12.75" customHeight="1">
      <c r="B22" s="297"/>
      <c r="C22" s="298"/>
      <c r="D22" s="298"/>
      <c r="E22" s="298"/>
      <c r="F22" s="298"/>
      <c r="G22" s="298"/>
      <c r="H22" s="298"/>
      <c r="I22" s="298"/>
      <c r="J22" s="298"/>
      <c r="K22" s="294"/>
    </row>
    <row r="23" spans="2:11" ht="15" customHeight="1">
      <c r="B23" s="297"/>
      <c r="C23" s="296" t="s">
        <v>668</v>
      </c>
      <c r="D23" s="296"/>
      <c r="E23" s="296"/>
      <c r="F23" s="296"/>
      <c r="G23" s="296"/>
      <c r="H23" s="296"/>
      <c r="I23" s="296"/>
      <c r="J23" s="296"/>
      <c r="K23" s="294"/>
    </row>
    <row r="24" spans="2:11" ht="15" customHeight="1">
      <c r="B24" s="297"/>
      <c r="C24" s="296" t="s">
        <v>669</v>
      </c>
      <c r="D24" s="296"/>
      <c r="E24" s="296"/>
      <c r="F24" s="296"/>
      <c r="G24" s="296"/>
      <c r="H24" s="296"/>
      <c r="I24" s="296"/>
      <c r="J24" s="296"/>
      <c r="K24" s="294"/>
    </row>
    <row r="25" spans="2:11" ht="15" customHeight="1">
      <c r="B25" s="297"/>
      <c r="C25" s="296"/>
      <c r="D25" s="296" t="s">
        <v>670</v>
      </c>
      <c r="E25" s="296"/>
      <c r="F25" s="296"/>
      <c r="G25" s="296"/>
      <c r="H25" s="296"/>
      <c r="I25" s="296"/>
      <c r="J25" s="296"/>
      <c r="K25" s="294"/>
    </row>
    <row r="26" spans="2:11" ht="15" customHeight="1">
      <c r="B26" s="297"/>
      <c r="C26" s="298"/>
      <c r="D26" s="296" t="s">
        <v>671</v>
      </c>
      <c r="E26" s="296"/>
      <c r="F26" s="296"/>
      <c r="G26" s="296"/>
      <c r="H26" s="296"/>
      <c r="I26" s="296"/>
      <c r="J26" s="296"/>
      <c r="K26" s="294"/>
    </row>
    <row r="27" spans="2:11" ht="12.75" customHeight="1">
      <c r="B27" s="297"/>
      <c r="C27" s="298"/>
      <c r="D27" s="298"/>
      <c r="E27" s="298"/>
      <c r="F27" s="298"/>
      <c r="G27" s="298"/>
      <c r="H27" s="298"/>
      <c r="I27" s="298"/>
      <c r="J27" s="298"/>
      <c r="K27" s="294"/>
    </row>
    <row r="28" spans="2:11" ht="15" customHeight="1">
      <c r="B28" s="297"/>
      <c r="C28" s="298"/>
      <c r="D28" s="296" t="s">
        <v>672</v>
      </c>
      <c r="E28" s="296"/>
      <c r="F28" s="296"/>
      <c r="G28" s="296"/>
      <c r="H28" s="296"/>
      <c r="I28" s="296"/>
      <c r="J28" s="296"/>
      <c r="K28" s="294"/>
    </row>
    <row r="29" spans="2:11" ht="15" customHeight="1">
      <c r="B29" s="297"/>
      <c r="C29" s="298"/>
      <c r="D29" s="296" t="s">
        <v>673</v>
      </c>
      <c r="E29" s="296"/>
      <c r="F29" s="296"/>
      <c r="G29" s="296"/>
      <c r="H29" s="296"/>
      <c r="I29" s="296"/>
      <c r="J29" s="296"/>
      <c r="K29" s="294"/>
    </row>
    <row r="30" spans="2:11" ht="12.75" customHeight="1">
      <c r="B30" s="297"/>
      <c r="C30" s="298"/>
      <c r="D30" s="298"/>
      <c r="E30" s="298"/>
      <c r="F30" s="298"/>
      <c r="G30" s="298"/>
      <c r="H30" s="298"/>
      <c r="I30" s="298"/>
      <c r="J30" s="298"/>
      <c r="K30" s="294"/>
    </row>
    <row r="31" spans="2:11" ht="15" customHeight="1">
      <c r="B31" s="297"/>
      <c r="C31" s="298"/>
      <c r="D31" s="296" t="s">
        <v>674</v>
      </c>
      <c r="E31" s="296"/>
      <c r="F31" s="296"/>
      <c r="G31" s="296"/>
      <c r="H31" s="296"/>
      <c r="I31" s="296"/>
      <c r="J31" s="296"/>
      <c r="K31" s="294"/>
    </row>
    <row r="32" spans="2:11" ht="15" customHeight="1">
      <c r="B32" s="297"/>
      <c r="C32" s="298"/>
      <c r="D32" s="296" t="s">
        <v>675</v>
      </c>
      <c r="E32" s="296"/>
      <c r="F32" s="296"/>
      <c r="G32" s="296"/>
      <c r="H32" s="296"/>
      <c r="I32" s="296"/>
      <c r="J32" s="296"/>
      <c r="K32" s="294"/>
    </row>
    <row r="33" spans="2:11" ht="15" customHeight="1">
      <c r="B33" s="297"/>
      <c r="C33" s="298"/>
      <c r="D33" s="296" t="s">
        <v>676</v>
      </c>
      <c r="E33" s="296"/>
      <c r="F33" s="296"/>
      <c r="G33" s="296"/>
      <c r="H33" s="296"/>
      <c r="I33" s="296"/>
      <c r="J33" s="296"/>
      <c r="K33" s="294"/>
    </row>
    <row r="34" spans="2:11" ht="15" customHeight="1">
      <c r="B34" s="297"/>
      <c r="C34" s="298"/>
      <c r="D34" s="296"/>
      <c r="E34" s="300" t="s">
        <v>117</v>
      </c>
      <c r="F34" s="296"/>
      <c r="G34" s="296" t="s">
        <v>677</v>
      </c>
      <c r="H34" s="296"/>
      <c r="I34" s="296"/>
      <c r="J34" s="296"/>
      <c r="K34" s="294"/>
    </row>
    <row r="35" spans="2:11" ht="30.75" customHeight="1">
      <c r="B35" s="297"/>
      <c r="C35" s="298"/>
      <c r="D35" s="296"/>
      <c r="E35" s="300" t="s">
        <v>678</v>
      </c>
      <c r="F35" s="296"/>
      <c r="G35" s="296" t="s">
        <v>679</v>
      </c>
      <c r="H35" s="296"/>
      <c r="I35" s="296"/>
      <c r="J35" s="296"/>
      <c r="K35" s="294"/>
    </row>
    <row r="36" spans="2:11" ht="15" customHeight="1">
      <c r="B36" s="297"/>
      <c r="C36" s="298"/>
      <c r="D36" s="296"/>
      <c r="E36" s="300" t="s">
        <v>52</v>
      </c>
      <c r="F36" s="296"/>
      <c r="G36" s="296" t="s">
        <v>680</v>
      </c>
      <c r="H36" s="296"/>
      <c r="I36" s="296"/>
      <c r="J36" s="296"/>
      <c r="K36" s="294"/>
    </row>
    <row r="37" spans="2:11" ht="15" customHeight="1">
      <c r="B37" s="297"/>
      <c r="C37" s="298"/>
      <c r="D37" s="296"/>
      <c r="E37" s="300" t="s">
        <v>118</v>
      </c>
      <c r="F37" s="296"/>
      <c r="G37" s="296" t="s">
        <v>681</v>
      </c>
      <c r="H37" s="296"/>
      <c r="I37" s="296"/>
      <c r="J37" s="296"/>
      <c r="K37" s="294"/>
    </row>
    <row r="38" spans="2:11" ht="15" customHeight="1">
      <c r="B38" s="297"/>
      <c r="C38" s="298"/>
      <c r="D38" s="296"/>
      <c r="E38" s="300" t="s">
        <v>119</v>
      </c>
      <c r="F38" s="296"/>
      <c r="G38" s="296" t="s">
        <v>682</v>
      </c>
      <c r="H38" s="296"/>
      <c r="I38" s="296"/>
      <c r="J38" s="296"/>
      <c r="K38" s="294"/>
    </row>
    <row r="39" spans="2:11" ht="15" customHeight="1">
      <c r="B39" s="297"/>
      <c r="C39" s="298"/>
      <c r="D39" s="296"/>
      <c r="E39" s="300" t="s">
        <v>120</v>
      </c>
      <c r="F39" s="296"/>
      <c r="G39" s="296" t="s">
        <v>683</v>
      </c>
      <c r="H39" s="296"/>
      <c r="I39" s="296"/>
      <c r="J39" s="296"/>
      <c r="K39" s="294"/>
    </row>
    <row r="40" spans="2:11" ht="15" customHeight="1">
      <c r="B40" s="297"/>
      <c r="C40" s="298"/>
      <c r="D40" s="296"/>
      <c r="E40" s="300" t="s">
        <v>684</v>
      </c>
      <c r="F40" s="296"/>
      <c r="G40" s="296" t="s">
        <v>685</v>
      </c>
      <c r="H40" s="296"/>
      <c r="I40" s="296"/>
      <c r="J40" s="296"/>
      <c r="K40" s="294"/>
    </row>
    <row r="41" spans="2:11" ht="15" customHeight="1">
      <c r="B41" s="297"/>
      <c r="C41" s="298"/>
      <c r="D41" s="296"/>
      <c r="E41" s="300"/>
      <c r="F41" s="296"/>
      <c r="G41" s="296" t="s">
        <v>686</v>
      </c>
      <c r="H41" s="296"/>
      <c r="I41" s="296"/>
      <c r="J41" s="296"/>
      <c r="K41" s="294"/>
    </row>
    <row r="42" spans="2:11" ht="15" customHeight="1">
      <c r="B42" s="297"/>
      <c r="C42" s="298"/>
      <c r="D42" s="296"/>
      <c r="E42" s="300" t="s">
        <v>687</v>
      </c>
      <c r="F42" s="296"/>
      <c r="G42" s="296" t="s">
        <v>688</v>
      </c>
      <c r="H42" s="296"/>
      <c r="I42" s="296"/>
      <c r="J42" s="296"/>
      <c r="K42" s="294"/>
    </row>
    <row r="43" spans="2:11" ht="15" customHeight="1">
      <c r="B43" s="297"/>
      <c r="C43" s="298"/>
      <c r="D43" s="296"/>
      <c r="E43" s="300" t="s">
        <v>122</v>
      </c>
      <c r="F43" s="296"/>
      <c r="G43" s="296" t="s">
        <v>689</v>
      </c>
      <c r="H43" s="296"/>
      <c r="I43" s="296"/>
      <c r="J43" s="296"/>
      <c r="K43" s="294"/>
    </row>
    <row r="44" spans="2:11" ht="12.75" customHeight="1">
      <c r="B44" s="297"/>
      <c r="C44" s="298"/>
      <c r="D44" s="296"/>
      <c r="E44" s="296"/>
      <c r="F44" s="296"/>
      <c r="G44" s="296"/>
      <c r="H44" s="296"/>
      <c r="I44" s="296"/>
      <c r="J44" s="296"/>
      <c r="K44" s="294"/>
    </row>
    <row r="45" spans="2:11" ht="15" customHeight="1">
      <c r="B45" s="297"/>
      <c r="C45" s="298"/>
      <c r="D45" s="296" t="s">
        <v>690</v>
      </c>
      <c r="E45" s="296"/>
      <c r="F45" s="296"/>
      <c r="G45" s="296"/>
      <c r="H45" s="296"/>
      <c r="I45" s="296"/>
      <c r="J45" s="296"/>
      <c r="K45" s="294"/>
    </row>
    <row r="46" spans="2:11" ht="15" customHeight="1">
      <c r="B46" s="297"/>
      <c r="C46" s="298"/>
      <c r="D46" s="298"/>
      <c r="E46" s="296" t="s">
        <v>691</v>
      </c>
      <c r="F46" s="296"/>
      <c r="G46" s="296"/>
      <c r="H46" s="296"/>
      <c r="I46" s="296"/>
      <c r="J46" s="296"/>
      <c r="K46" s="294"/>
    </row>
    <row r="47" spans="2:11" ht="15" customHeight="1">
      <c r="B47" s="297"/>
      <c r="C47" s="298"/>
      <c r="D47" s="298"/>
      <c r="E47" s="296" t="s">
        <v>692</v>
      </c>
      <c r="F47" s="296"/>
      <c r="G47" s="296"/>
      <c r="H47" s="296"/>
      <c r="I47" s="296"/>
      <c r="J47" s="296"/>
      <c r="K47" s="294"/>
    </row>
    <row r="48" spans="2:11" ht="15" customHeight="1">
      <c r="B48" s="297"/>
      <c r="C48" s="298"/>
      <c r="D48" s="298"/>
      <c r="E48" s="296" t="s">
        <v>693</v>
      </c>
      <c r="F48" s="296"/>
      <c r="G48" s="296"/>
      <c r="H48" s="296"/>
      <c r="I48" s="296"/>
      <c r="J48" s="296"/>
      <c r="K48" s="294"/>
    </row>
    <row r="49" spans="2:11" ht="15" customHeight="1">
      <c r="B49" s="297"/>
      <c r="C49" s="298"/>
      <c r="D49" s="296" t="s">
        <v>694</v>
      </c>
      <c r="E49" s="296"/>
      <c r="F49" s="296"/>
      <c r="G49" s="296"/>
      <c r="H49" s="296"/>
      <c r="I49" s="296"/>
      <c r="J49" s="296"/>
      <c r="K49" s="294"/>
    </row>
    <row r="50" spans="2:11" ht="25.5" customHeight="1">
      <c r="B50" s="292"/>
      <c r="C50" s="293" t="s">
        <v>695</v>
      </c>
      <c r="D50" s="293"/>
      <c r="E50" s="293"/>
      <c r="F50" s="293"/>
      <c r="G50" s="293"/>
      <c r="H50" s="293"/>
      <c r="I50" s="293"/>
      <c r="J50" s="293"/>
      <c r="K50" s="294"/>
    </row>
    <row r="51" spans="2:11" ht="5.25" customHeight="1">
      <c r="B51" s="292"/>
      <c r="C51" s="295"/>
      <c r="D51" s="295"/>
      <c r="E51" s="295"/>
      <c r="F51" s="295"/>
      <c r="G51" s="295"/>
      <c r="H51" s="295"/>
      <c r="I51" s="295"/>
      <c r="J51" s="295"/>
      <c r="K51" s="294"/>
    </row>
    <row r="52" spans="2:11" ht="15" customHeight="1">
      <c r="B52" s="292"/>
      <c r="C52" s="296" t="s">
        <v>696</v>
      </c>
      <c r="D52" s="296"/>
      <c r="E52" s="296"/>
      <c r="F52" s="296"/>
      <c r="G52" s="296"/>
      <c r="H52" s="296"/>
      <c r="I52" s="296"/>
      <c r="J52" s="296"/>
      <c r="K52" s="294"/>
    </row>
    <row r="53" spans="2:11" ht="15" customHeight="1">
      <c r="B53" s="292"/>
      <c r="C53" s="296" t="s">
        <v>697</v>
      </c>
      <c r="D53" s="296"/>
      <c r="E53" s="296"/>
      <c r="F53" s="296"/>
      <c r="G53" s="296"/>
      <c r="H53" s="296"/>
      <c r="I53" s="296"/>
      <c r="J53" s="296"/>
      <c r="K53" s="294"/>
    </row>
    <row r="54" spans="2:11" ht="12.75" customHeight="1">
      <c r="B54" s="292"/>
      <c r="C54" s="296"/>
      <c r="D54" s="296"/>
      <c r="E54" s="296"/>
      <c r="F54" s="296"/>
      <c r="G54" s="296"/>
      <c r="H54" s="296"/>
      <c r="I54" s="296"/>
      <c r="J54" s="296"/>
      <c r="K54" s="294"/>
    </row>
    <row r="55" spans="2:11" ht="15" customHeight="1">
      <c r="B55" s="292"/>
      <c r="C55" s="296" t="s">
        <v>698</v>
      </c>
      <c r="D55" s="296"/>
      <c r="E55" s="296"/>
      <c r="F55" s="296"/>
      <c r="G55" s="296"/>
      <c r="H55" s="296"/>
      <c r="I55" s="296"/>
      <c r="J55" s="296"/>
      <c r="K55" s="294"/>
    </row>
    <row r="56" spans="2:11" ht="15" customHeight="1">
      <c r="B56" s="292"/>
      <c r="C56" s="298"/>
      <c r="D56" s="296" t="s">
        <v>699</v>
      </c>
      <c r="E56" s="296"/>
      <c r="F56" s="296"/>
      <c r="G56" s="296"/>
      <c r="H56" s="296"/>
      <c r="I56" s="296"/>
      <c r="J56" s="296"/>
      <c r="K56" s="294"/>
    </row>
    <row r="57" spans="2:11" ht="15" customHeight="1">
      <c r="B57" s="292"/>
      <c r="C57" s="298"/>
      <c r="D57" s="296" t="s">
        <v>700</v>
      </c>
      <c r="E57" s="296"/>
      <c r="F57" s="296"/>
      <c r="G57" s="296"/>
      <c r="H57" s="296"/>
      <c r="I57" s="296"/>
      <c r="J57" s="296"/>
      <c r="K57" s="294"/>
    </row>
    <row r="58" spans="2:11" ht="15" customHeight="1">
      <c r="B58" s="292"/>
      <c r="C58" s="298"/>
      <c r="D58" s="296" t="s">
        <v>701</v>
      </c>
      <c r="E58" s="296"/>
      <c r="F58" s="296"/>
      <c r="G58" s="296"/>
      <c r="H58" s="296"/>
      <c r="I58" s="296"/>
      <c r="J58" s="296"/>
      <c r="K58" s="294"/>
    </row>
    <row r="59" spans="2:11" ht="15" customHeight="1">
      <c r="B59" s="292"/>
      <c r="C59" s="298"/>
      <c r="D59" s="296" t="s">
        <v>702</v>
      </c>
      <c r="E59" s="296"/>
      <c r="F59" s="296"/>
      <c r="G59" s="296"/>
      <c r="H59" s="296"/>
      <c r="I59" s="296"/>
      <c r="J59" s="296"/>
      <c r="K59" s="294"/>
    </row>
    <row r="60" spans="2:11" ht="15" customHeight="1">
      <c r="B60" s="292"/>
      <c r="C60" s="298"/>
      <c r="D60" s="301" t="s">
        <v>703</v>
      </c>
      <c r="E60" s="301"/>
      <c r="F60" s="301"/>
      <c r="G60" s="301"/>
      <c r="H60" s="301"/>
      <c r="I60" s="301"/>
      <c r="J60" s="301"/>
      <c r="K60" s="294"/>
    </row>
    <row r="61" spans="2:11" ht="15" customHeight="1">
      <c r="B61" s="292"/>
      <c r="C61" s="298"/>
      <c r="D61" s="296" t="s">
        <v>704</v>
      </c>
      <c r="E61" s="296"/>
      <c r="F61" s="296"/>
      <c r="G61" s="296"/>
      <c r="H61" s="296"/>
      <c r="I61" s="296"/>
      <c r="J61" s="296"/>
      <c r="K61" s="294"/>
    </row>
    <row r="62" spans="2:11" ht="12.75" customHeight="1">
      <c r="B62" s="292"/>
      <c r="C62" s="298"/>
      <c r="D62" s="298"/>
      <c r="E62" s="302"/>
      <c r="F62" s="298"/>
      <c r="G62" s="298"/>
      <c r="H62" s="298"/>
      <c r="I62" s="298"/>
      <c r="J62" s="298"/>
      <c r="K62" s="294"/>
    </row>
    <row r="63" spans="2:11" ht="15" customHeight="1">
      <c r="B63" s="292"/>
      <c r="C63" s="298"/>
      <c r="D63" s="296" t="s">
        <v>705</v>
      </c>
      <c r="E63" s="296"/>
      <c r="F63" s="296"/>
      <c r="G63" s="296"/>
      <c r="H63" s="296"/>
      <c r="I63" s="296"/>
      <c r="J63" s="296"/>
      <c r="K63" s="294"/>
    </row>
    <row r="64" spans="2:11" ht="15" customHeight="1">
      <c r="B64" s="292"/>
      <c r="C64" s="298"/>
      <c r="D64" s="301" t="s">
        <v>706</v>
      </c>
      <c r="E64" s="301"/>
      <c r="F64" s="301"/>
      <c r="G64" s="301"/>
      <c r="H64" s="301"/>
      <c r="I64" s="301"/>
      <c r="J64" s="301"/>
      <c r="K64" s="294"/>
    </row>
    <row r="65" spans="2:11" ht="15" customHeight="1">
      <c r="B65" s="292"/>
      <c r="C65" s="298"/>
      <c r="D65" s="296" t="s">
        <v>707</v>
      </c>
      <c r="E65" s="296"/>
      <c r="F65" s="296"/>
      <c r="G65" s="296"/>
      <c r="H65" s="296"/>
      <c r="I65" s="296"/>
      <c r="J65" s="296"/>
      <c r="K65" s="294"/>
    </row>
    <row r="66" spans="2:11" ht="15" customHeight="1">
      <c r="B66" s="292"/>
      <c r="C66" s="298"/>
      <c r="D66" s="296" t="s">
        <v>708</v>
      </c>
      <c r="E66" s="296"/>
      <c r="F66" s="296"/>
      <c r="G66" s="296"/>
      <c r="H66" s="296"/>
      <c r="I66" s="296"/>
      <c r="J66" s="296"/>
      <c r="K66" s="294"/>
    </row>
    <row r="67" spans="2:11" ht="15" customHeight="1">
      <c r="B67" s="292"/>
      <c r="C67" s="298"/>
      <c r="D67" s="296" t="s">
        <v>709</v>
      </c>
      <c r="E67" s="296"/>
      <c r="F67" s="296"/>
      <c r="G67" s="296"/>
      <c r="H67" s="296"/>
      <c r="I67" s="296"/>
      <c r="J67" s="296"/>
      <c r="K67" s="294"/>
    </row>
    <row r="68" spans="2:11" ht="15" customHeight="1">
      <c r="B68" s="292"/>
      <c r="C68" s="298"/>
      <c r="D68" s="296" t="s">
        <v>710</v>
      </c>
      <c r="E68" s="296"/>
      <c r="F68" s="296"/>
      <c r="G68" s="296"/>
      <c r="H68" s="296"/>
      <c r="I68" s="296"/>
      <c r="J68" s="296"/>
      <c r="K68" s="294"/>
    </row>
    <row r="69" spans="2:11" ht="12.75" customHeight="1">
      <c r="B69" s="303"/>
      <c r="C69" s="304"/>
      <c r="D69" s="304"/>
      <c r="E69" s="304"/>
      <c r="F69" s="304"/>
      <c r="G69" s="304"/>
      <c r="H69" s="304"/>
      <c r="I69" s="304"/>
      <c r="J69" s="304"/>
      <c r="K69" s="305"/>
    </row>
    <row r="70" spans="2:11" ht="18.75" customHeight="1">
      <c r="B70" s="306"/>
      <c r="C70" s="306"/>
      <c r="D70" s="306"/>
      <c r="E70" s="306"/>
      <c r="F70" s="306"/>
      <c r="G70" s="306"/>
      <c r="H70" s="306"/>
      <c r="I70" s="306"/>
      <c r="J70" s="306"/>
      <c r="K70" s="307"/>
    </row>
    <row r="71" spans="2:11" ht="18.75" customHeight="1">
      <c r="B71" s="307"/>
      <c r="C71" s="307"/>
      <c r="D71" s="307"/>
      <c r="E71" s="307"/>
      <c r="F71" s="307"/>
      <c r="G71" s="307"/>
      <c r="H71" s="307"/>
      <c r="I71" s="307"/>
      <c r="J71" s="307"/>
      <c r="K71" s="307"/>
    </row>
    <row r="72" spans="2:11" ht="7.5" customHeight="1">
      <c r="B72" s="308"/>
      <c r="C72" s="309"/>
      <c r="D72" s="309"/>
      <c r="E72" s="309"/>
      <c r="F72" s="309"/>
      <c r="G72" s="309"/>
      <c r="H72" s="309"/>
      <c r="I72" s="309"/>
      <c r="J72" s="309"/>
      <c r="K72" s="310"/>
    </row>
    <row r="73" spans="2:11" ht="45" customHeight="1">
      <c r="B73" s="311"/>
      <c r="C73" s="312" t="s">
        <v>86</v>
      </c>
      <c r="D73" s="312"/>
      <c r="E73" s="312"/>
      <c r="F73" s="312"/>
      <c r="G73" s="312"/>
      <c r="H73" s="312"/>
      <c r="I73" s="312"/>
      <c r="J73" s="312"/>
      <c r="K73" s="313"/>
    </row>
    <row r="74" spans="2:11" ht="17.25" customHeight="1">
      <c r="B74" s="311"/>
      <c r="C74" s="314" t="s">
        <v>711</v>
      </c>
      <c r="D74" s="314"/>
      <c r="E74" s="314"/>
      <c r="F74" s="314" t="s">
        <v>712</v>
      </c>
      <c r="G74" s="315"/>
      <c r="H74" s="314" t="s">
        <v>118</v>
      </c>
      <c r="I74" s="314" t="s">
        <v>56</v>
      </c>
      <c r="J74" s="314" t="s">
        <v>713</v>
      </c>
      <c r="K74" s="313"/>
    </row>
    <row r="75" spans="2:11" ht="17.25" customHeight="1">
      <c r="B75" s="311"/>
      <c r="C75" s="316" t="s">
        <v>714</v>
      </c>
      <c r="D75" s="316"/>
      <c r="E75" s="316"/>
      <c r="F75" s="317" t="s">
        <v>715</v>
      </c>
      <c r="G75" s="318"/>
      <c r="H75" s="316"/>
      <c r="I75" s="316"/>
      <c r="J75" s="316" t="s">
        <v>716</v>
      </c>
      <c r="K75" s="313"/>
    </row>
    <row r="76" spans="2:11" ht="5.25" customHeight="1">
      <c r="B76" s="311"/>
      <c r="C76" s="319"/>
      <c r="D76" s="319"/>
      <c r="E76" s="319"/>
      <c r="F76" s="319"/>
      <c r="G76" s="320"/>
      <c r="H76" s="319"/>
      <c r="I76" s="319"/>
      <c r="J76" s="319"/>
      <c r="K76" s="313"/>
    </row>
    <row r="77" spans="2:11" ht="15" customHeight="1">
      <c r="B77" s="311"/>
      <c r="C77" s="300" t="s">
        <v>52</v>
      </c>
      <c r="D77" s="319"/>
      <c r="E77" s="319"/>
      <c r="F77" s="321" t="s">
        <v>717</v>
      </c>
      <c r="G77" s="320"/>
      <c r="H77" s="300" t="s">
        <v>718</v>
      </c>
      <c r="I77" s="300" t="s">
        <v>719</v>
      </c>
      <c r="J77" s="300">
        <v>20</v>
      </c>
      <c r="K77" s="313"/>
    </row>
    <row r="78" spans="2:11" ht="15" customHeight="1">
      <c r="B78" s="311"/>
      <c r="C78" s="300" t="s">
        <v>720</v>
      </c>
      <c r="D78" s="300"/>
      <c r="E78" s="300"/>
      <c r="F78" s="321" t="s">
        <v>717</v>
      </c>
      <c r="G78" s="320"/>
      <c r="H78" s="300" t="s">
        <v>721</v>
      </c>
      <c r="I78" s="300" t="s">
        <v>719</v>
      </c>
      <c r="J78" s="300">
        <v>120</v>
      </c>
      <c r="K78" s="313"/>
    </row>
    <row r="79" spans="2:11" ht="15" customHeight="1">
      <c r="B79" s="322"/>
      <c r="C79" s="300" t="s">
        <v>722</v>
      </c>
      <c r="D79" s="300"/>
      <c r="E79" s="300"/>
      <c r="F79" s="321" t="s">
        <v>723</v>
      </c>
      <c r="G79" s="320"/>
      <c r="H79" s="300" t="s">
        <v>724</v>
      </c>
      <c r="I79" s="300" t="s">
        <v>719</v>
      </c>
      <c r="J79" s="300">
        <v>50</v>
      </c>
      <c r="K79" s="313"/>
    </row>
    <row r="80" spans="2:11" ht="15" customHeight="1">
      <c r="B80" s="322"/>
      <c r="C80" s="300" t="s">
        <v>725</v>
      </c>
      <c r="D80" s="300"/>
      <c r="E80" s="300"/>
      <c r="F80" s="321" t="s">
        <v>717</v>
      </c>
      <c r="G80" s="320"/>
      <c r="H80" s="300" t="s">
        <v>726</v>
      </c>
      <c r="I80" s="300" t="s">
        <v>727</v>
      </c>
      <c r="J80" s="300"/>
      <c r="K80" s="313"/>
    </row>
    <row r="81" spans="2:11" ht="15" customHeight="1">
      <c r="B81" s="322"/>
      <c r="C81" s="323" t="s">
        <v>728</v>
      </c>
      <c r="D81" s="323"/>
      <c r="E81" s="323"/>
      <c r="F81" s="324" t="s">
        <v>723</v>
      </c>
      <c r="G81" s="323"/>
      <c r="H81" s="323" t="s">
        <v>729</v>
      </c>
      <c r="I81" s="323" t="s">
        <v>719</v>
      </c>
      <c r="J81" s="323">
        <v>15</v>
      </c>
      <c r="K81" s="313"/>
    </row>
    <row r="82" spans="2:11" ht="15" customHeight="1">
      <c r="B82" s="322"/>
      <c r="C82" s="323" t="s">
        <v>730</v>
      </c>
      <c r="D82" s="323"/>
      <c r="E82" s="323"/>
      <c r="F82" s="324" t="s">
        <v>723</v>
      </c>
      <c r="G82" s="323"/>
      <c r="H82" s="323" t="s">
        <v>731</v>
      </c>
      <c r="I82" s="323" t="s">
        <v>719</v>
      </c>
      <c r="J82" s="323">
        <v>15</v>
      </c>
      <c r="K82" s="313"/>
    </row>
    <row r="83" spans="2:11" ht="15" customHeight="1">
      <c r="B83" s="322"/>
      <c r="C83" s="323" t="s">
        <v>732</v>
      </c>
      <c r="D83" s="323"/>
      <c r="E83" s="323"/>
      <c r="F83" s="324" t="s">
        <v>723</v>
      </c>
      <c r="G83" s="323"/>
      <c r="H83" s="323" t="s">
        <v>733</v>
      </c>
      <c r="I83" s="323" t="s">
        <v>719</v>
      </c>
      <c r="J83" s="323">
        <v>20</v>
      </c>
      <c r="K83" s="313"/>
    </row>
    <row r="84" spans="2:11" ht="15" customHeight="1">
      <c r="B84" s="322"/>
      <c r="C84" s="323" t="s">
        <v>734</v>
      </c>
      <c r="D84" s="323"/>
      <c r="E84" s="323"/>
      <c r="F84" s="324" t="s">
        <v>723</v>
      </c>
      <c r="G84" s="323"/>
      <c r="H84" s="323" t="s">
        <v>735</v>
      </c>
      <c r="I84" s="323" t="s">
        <v>719</v>
      </c>
      <c r="J84" s="323">
        <v>20</v>
      </c>
      <c r="K84" s="313"/>
    </row>
    <row r="85" spans="2:11" ht="15" customHeight="1">
      <c r="B85" s="322"/>
      <c r="C85" s="300" t="s">
        <v>736</v>
      </c>
      <c r="D85" s="300"/>
      <c r="E85" s="300"/>
      <c r="F85" s="321" t="s">
        <v>723</v>
      </c>
      <c r="G85" s="320"/>
      <c r="H85" s="300" t="s">
        <v>737</v>
      </c>
      <c r="I85" s="300" t="s">
        <v>719</v>
      </c>
      <c r="J85" s="300">
        <v>50</v>
      </c>
      <c r="K85" s="313"/>
    </row>
    <row r="86" spans="2:11" ht="15" customHeight="1">
      <c r="B86" s="322"/>
      <c r="C86" s="300" t="s">
        <v>738</v>
      </c>
      <c r="D86" s="300"/>
      <c r="E86" s="300"/>
      <c r="F86" s="321" t="s">
        <v>723</v>
      </c>
      <c r="G86" s="320"/>
      <c r="H86" s="300" t="s">
        <v>739</v>
      </c>
      <c r="I86" s="300" t="s">
        <v>719</v>
      </c>
      <c r="J86" s="300">
        <v>20</v>
      </c>
      <c r="K86" s="313"/>
    </row>
    <row r="87" spans="2:11" ht="15" customHeight="1">
      <c r="B87" s="322"/>
      <c r="C87" s="300" t="s">
        <v>740</v>
      </c>
      <c r="D87" s="300"/>
      <c r="E87" s="300"/>
      <c r="F87" s="321" t="s">
        <v>723</v>
      </c>
      <c r="G87" s="320"/>
      <c r="H87" s="300" t="s">
        <v>741</v>
      </c>
      <c r="I87" s="300" t="s">
        <v>719</v>
      </c>
      <c r="J87" s="300">
        <v>20</v>
      </c>
      <c r="K87" s="313"/>
    </row>
    <row r="88" spans="2:11" ht="15" customHeight="1">
      <c r="B88" s="322"/>
      <c r="C88" s="300" t="s">
        <v>742</v>
      </c>
      <c r="D88" s="300"/>
      <c r="E88" s="300"/>
      <c r="F88" s="321" t="s">
        <v>723</v>
      </c>
      <c r="G88" s="320"/>
      <c r="H88" s="300" t="s">
        <v>743</v>
      </c>
      <c r="I88" s="300" t="s">
        <v>719</v>
      </c>
      <c r="J88" s="300">
        <v>50</v>
      </c>
      <c r="K88" s="313"/>
    </row>
    <row r="89" spans="2:11" ht="15" customHeight="1">
      <c r="B89" s="322"/>
      <c r="C89" s="300" t="s">
        <v>744</v>
      </c>
      <c r="D89" s="300"/>
      <c r="E89" s="300"/>
      <c r="F89" s="321" t="s">
        <v>723</v>
      </c>
      <c r="G89" s="320"/>
      <c r="H89" s="300" t="s">
        <v>744</v>
      </c>
      <c r="I89" s="300" t="s">
        <v>719</v>
      </c>
      <c r="J89" s="300">
        <v>50</v>
      </c>
      <c r="K89" s="313"/>
    </row>
    <row r="90" spans="2:11" ht="15" customHeight="1">
      <c r="B90" s="322"/>
      <c r="C90" s="300" t="s">
        <v>123</v>
      </c>
      <c r="D90" s="300"/>
      <c r="E90" s="300"/>
      <c r="F90" s="321" t="s">
        <v>723</v>
      </c>
      <c r="G90" s="320"/>
      <c r="H90" s="300" t="s">
        <v>745</v>
      </c>
      <c r="I90" s="300" t="s">
        <v>719</v>
      </c>
      <c r="J90" s="300">
        <v>255</v>
      </c>
      <c r="K90" s="313"/>
    </row>
    <row r="91" spans="2:11" ht="15" customHeight="1">
      <c r="B91" s="322"/>
      <c r="C91" s="300" t="s">
        <v>746</v>
      </c>
      <c r="D91" s="300"/>
      <c r="E91" s="300"/>
      <c r="F91" s="321" t="s">
        <v>717</v>
      </c>
      <c r="G91" s="320"/>
      <c r="H91" s="300" t="s">
        <v>747</v>
      </c>
      <c r="I91" s="300" t="s">
        <v>748</v>
      </c>
      <c r="J91" s="300"/>
      <c r="K91" s="313"/>
    </row>
    <row r="92" spans="2:11" ht="15" customHeight="1">
      <c r="B92" s="322"/>
      <c r="C92" s="300" t="s">
        <v>749</v>
      </c>
      <c r="D92" s="300"/>
      <c r="E92" s="300"/>
      <c r="F92" s="321" t="s">
        <v>717</v>
      </c>
      <c r="G92" s="320"/>
      <c r="H92" s="300" t="s">
        <v>750</v>
      </c>
      <c r="I92" s="300" t="s">
        <v>751</v>
      </c>
      <c r="J92" s="300"/>
      <c r="K92" s="313"/>
    </row>
    <row r="93" spans="2:11" ht="15" customHeight="1">
      <c r="B93" s="322"/>
      <c r="C93" s="300" t="s">
        <v>752</v>
      </c>
      <c r="D93" s="300"/>
      <c r="E93" s="300"/>
      <c r="F93" s="321" t="s">
        <v>717</v>
      </c>
      <c r="G93" s="320"/>
      <c r="H93" s="300" t="s">
        <v>752</v>
      </c>
      <c r="I93" s="300" t="s">
        <v>751</v>
      </c>
      <c r="J93" s="300"/>
      <c r="K93" s="313"/>
    </row>
    <row r="94" spans="2:11" ht="15" customHeight="1">
      <c r="B94" s="322"/>
      <c r="C94" s="300" t="s">
        <v>37</v>
      </c>
      <c r="D94" s="300"/>
      <c r="E94" s="300"/>
      <c r="F94" s="321" t="s">
        <v>717</v>
      </c>
      <c r="G94" s="320"/>
      <c r="H94" s="300" t="s">
        <v>753</v>
      </c>
      <c r="I94" s="300" t="s">
        <v>751</v>
      </c>
      <c r="J94" s="300"/>
      <c r="K94" s="313"/>
    </row>
    <row r="95" spans="2:11" ht="15" customHeight="1">
      <c r="B95" s="322"/>
      <c r="C95" s="300" t="s">
        <v>47</v>
      </c>
      <c r="D95" s="300"/>
      <c r="E95" s="300"/>
      <c r="F95" s="321" t="s">
        <v>717</v>
      </c>
      <c r="G95" s="320"/>
      <c r="H95" s="300" t="s">
        <v>754</v>
      </c>
      <c r="I95" s="300" t="s">
        <v>751</v>
      </c>
      <c r="J95" s="300"/>
      <c r="K95" s="313"/>
    </row>
    <row r="96" spans="2:11" ht="15" customHeight="1">
      <c r="B96" s="325"/>
      <c r="C96" s="326"/>
      <c r="D96" s="326"/>
      <c r="E96" s="326"/>
      <c r="F96" s="326"/>
      <c r="G96" s="326"/>
      <c r="H96" s="326"/>
      <c r="I96" s="326"/>
      <c r="J96" s="326"/>
      <c r="K96" s="327"/>
    </row>
    <row r="97" spans="2:11" ht="18.75" customHeight="1">
      <c r="B97" s="328"/>
      <c r="C97" s="329"/>
      <c r="D97" s="329"/>
      <c r="E97" s="329"/>
      <c r="F97" s="329"/>
      <c r="G97" s="329"/>
      <c r="H97" s="329"/>
      <c r="I97" s="329"/>
      <c r="J97" s="329"/>
      <c r="K97" s="328"/>
    </row>
    <row r="98" spans="2:11" ht="18.75" customHeight="1">
      <c r="B98" s="307"/>
      <c r="C98" s="307"/>
      <c r="D98" s="307"/>
      <c r="E98" s="307"/>
      <c r="F98" s="307"/>
      <c r="G98" s="307"/>
      <c r="H98" s="307"/>
      <c r="I98" s="307"/>
      <c r="J98" s="307"/>
      <c r="K98" s="307"/>
    </row>
    <row r="99" spans="2:11" ht="7.5" customHeight="1">
      <c r="B99" s="308"/>
      <c r="C99" s="309"/>
      <c r="D99" s="309"/>
      <c r="E99" s="309"/>
      <c r="F99" s="309"/>
      <c r="G99" s="309"/>
      <c r="H99" s="309"/>
      <c r="I99" s="309"/>
      <c r="J99" s="309"/>
      <c r="K99" s="310"/>
    </row>
    <row r="100" spans="2:11" ht="45" customHeight="1">
      <c r="B100" s="311"/>
      <c r="C100" s="312" t="s">
        <v>755</v>
      </c>
      <c r="D100" s="312"/>
      <c r="E100" s="312"/>
      <c r="F100" s="312"/>
      <c r="G100" s="312"/>
      <c r="H100" s="312"/>
      <c r="I100" s="312"/>
      <c r="J100" s="312"/>
      <c r="K100" s="313"/>
    </row>
    <row r="101" spans="2:11" ht="17.25" customHeight="1">
      <c r="B101" s="311"/>
      <c r="C101" s="314" t="s">
        <v>711</v>
      </c>
      <c r="D101" s="314"/>
      <c r="E101" s="314"/>
      <c r="F101" s="314" t="s">
        <v>712</v>
      </c>
      <c r="G101" s="315"/>
      <c r="H101" s="314" t="s">
        <v>118</v>
      </c>
      <c r="I101" s="314" t="s">
        <v>56</v>
      </c>
      <c r="J101" s="314" t="s">
        <v>713</v>
      </c>
      <c r="K101" s="313"/>
    </row>
    <row r="102" spans="2:11" ht="17.25" customHeight="1">
      <c r="B102" s="311"/>
      <c r="C102" s="316" t="s">
        <v>714</v>
      </c>
      <c r="D102" s="316"/>
      <c r="E102" s="316"/>
      <c r="F102" s="317" t="s">
        <v>715</v>
      </c>
      <c r="G102" s="318"/>
      <c r="H102" s="316"/>
      <c r="I102" s="316"/>
      <c r="J102" s="316" t="s">
        <v>716</v>
      </c>
      <c r="K102" s="313"/>
    </row>
    <row r="103" spans="2:11" ht="5.25" customHeight="1">
      <c r="B103" s="311"/>
      <c r="C103" s="314"/>
      <c r="D103" s="314"/>
      <c r="E103" s="314"/>
      <c r="F103" s="314"/>
      <c r="G103" s="330"/>
      <c r="H103" s="314"/>
      <c r="I103" s="314"/>
      <c r="J103" s="314"/>
      <c r="K103" s="313"/>
    </row>
    <row r="104" spans="2:11" ht="15" customHeight="1">
      <c r="B104" s="311"/>
      <c r="C104" s="300" t="s">
        <v>52</v>
      </c>
      <c r="D104" s="319"/>
      <c r="E104" s="319"/>
      <c r="F104" s="321" t="s">
        <v>717</v>
      </c>
      <c r="G104" s="330"/>
      <c r="H104" s="300" t="s">
        <v>756</v>
      </c>
      <c r="I104" s="300" t="s">
        <v>719</v>
      </c>
      <c r="J104" s="300">
        <v>20</v>
      </c>
      <c r="K104" s="313"/>
    </row>
    <row r="105" spans="2:11" ht="15" customHeight="1">
      <c r="B105" s="311"/>
      <c r="C105" s="300" t="s">
        <v>720</v>
      </c>
      <c r="D105" s="300"/>
      <c r="E105" s="300"/>
      <c r="F105" s="321" t="s">
        <v>717</v>
      </c>
      <c r="G105" s="300"/>
      <c r="H105" s="300" t="s">
        <v>756</v>
      </c>
      <c r="I105" s="300" t="s">
        <v>719</v>
      </c>
      <c r="J105" s="300">
        <v>120</v>
      </c>
      <c r="K105" s="313"/>
    </row>
    <row r="106" spans="2:11" ht="15" customHeight="1">
      <c r="B106" s="322"/>
      <c r="C106" s="300" t="s">
        <v>722</v>
      </c>
      <c r="D106" s="300"/>
      <c r="E106" s="300"/>
      <c r="F106" s="321" t="s">
        <v>723</v>
      </c>
      <c r="G106" s="300"/>
      <c r="H106" s="300" t="s">
        <v>756</v>
      </c>
      <c r="I106" s="300" t="s">
        <v>719</v>
      </c>
      <c r="J106" s="300">
        <v>50</v>
      </c>
      <c r="K106" s="313"/>
    </row>
    <row r="107" spans="2:11" ht="15" customHeight="1">
      <c r="B107" s="322"/>
      <c r="C107" s="300" t="s">
        <v>725</v>
      </c>
      <c r="D107" s="300"/>
      <c r="E107" s="300"/>
      <c r="F107" s="321" t="s">
        <v>717</v>
      </c>
      <c r="G107" s="300"/>
      <c r="H107" s="300" t="s">
        <v>756</v>
      </c>
      <c r="I107" s="300" t="s">
        <v>727</v>
      </c>
      <c r="J107" s="300"/>
      <c r="K107" s="313"/>
    </row>
    <row r="108" spans="2:11" ht="15" customHeight="1">
      <c r="B108" s="322"/>
      <c r="C108" s="300" t="s">
        <v>736</v>
      </c>
      <c r="D108" s="300"/>
      <c r="E108" s="300"/>
      <c r="F108" s="321" t="s">
        <v>723</v>
      </c>
      <c r="G108" s="300"/>
      <c r="H108" s="300" t="s">
        <v>756</v>
      </c>
      <c r="I108" s="300" t="s">
        <v>719</v>
      </c>
      <c r="J108" s="300">
        <v>50</v>
      </c>
      <c r="K108" s="313"/>
    </row>
    <row r="109" spans="2:11" ht="15" customHeight="1">
      <c r="B109" s="322"/>
      <c r="C109" s="300" t="s">
        <v>744</v>
      </c>
      <c r="D109" s="300"/>
      <c r="E109" s="300"/>
      <c r="F109" s="321" t="s">
        <v>723</v>
      </c>
      <c r="G109" s="300"/>
      <c r="H109" s="300" t="s">
        <v>756</v>
      </c>
      <c r="I109" s="300" t="s">
        <v>719</v>
      </c>
      <c r="J109" s="300">
        <v>50</v>
      </c>
      <c r="K109" s="313"/>
    </row>
    <row r="110" spans="2:11" ht="15" customHeight="1">
      <c r="B110" s="322"/>
      <c r="C110" s="300" t="s">
        <v>742</v>
      </c>
      <c r="D110" s="300"/>
      <c r="E110" s="300"/>
      <c r="F110" s="321" t="s">
        <v>723</v>
      </c>
      <c r="G110" s="300"/>
      <c r="H110" s="300" t="s">
        <v>756</v>
      </c>
      <c r="I110" s="300" t="s">
        <v>719</v>
      </c>
      <c r="J110" s="300">
        <v>50</v>
      </c>
      <c r="K110" s="313"/>
    </row>
    <row r="111" spans="2:11" ht="15" customHeight="1">
      <c r="B111" s="322"/>
      <c r="C111" s="300" t="s">
        <v>52</v>
      </c>
      <c r="D111" s="300"/>
      <c r="E111" s="300"/>
      <c r="F111" s="321" t="s">
        <v>717</v>
      </c>
      <c r="G111" s="300"/>
      <c r="H111" s="300" t="s">
        <v>757</v>
      </c>
      <c r="I111" s="300" t="s">
        <v>719</v>
      </c>
      <c r="J111" s="300">
        <v>20</v>
      </c>
      <c r="K111" s="313"/>
    </row>
    <row r="112" spans="2:11" ht="15" customHeight="1">
      <c r="B112" s="322"/>
      <c r="C112" s="300" t="s">
        <v>758</v>
      </c>
      <c r="D112" s="300"/>
      <c r="E112" s="300"/>
      <c r="F112" s="321" t="s">
        <v>717</v>
      </c>
      <c r="G112" s="300"/>
      <c r="H112" s="300" t="s">
        <v>759</v>
      </c>
      <c r="I112" s="300" t="s">
        <v>719</v>
      </c>
      <c r="J112" s="300">
        <v>120</v>
      </c>
      <c r="K112" s="313"/>
    </row>
    <row r="113" spans="2:11" ht="15" customHeight="1">
      <c r="B113" s="322"/>
      <c r="C113" s="300" t="s">
        <v>37</v>
      </c>
      <c r="D113" s="300"/>
      <c r="E113" s="300"/>
      <c r="F113" s="321" t="s">
        <v>717</v>
      </c>
      <c r="G113" s="300"/>
      <c r="H113" s="300" t="s">
        <v>760</v>
      </c>
      <c r="I113" s="300" t="s">
        <v>751</v>
      </c>
      <c r="J113" s="300"/>
      <c r="K113" s="313"/>
    </row>
    <row r="114" spans="2:11" ht="15" customHeight="1">
      <c r="B114" s="322"/>
      <c r="C114" s="300" t="s">
        <v>47</v>
      </c>
      <c r="D114" s="300"/>
      <c r="E114" s="300"/>
      <c r="F114" s="321" t="s">
        <v>717</v>
      </c>
      <c r="G114" s="300"/>
      <c r="H114" s="300" t="s">
        <v>761</v>
      </c>
      <c r="I114" s="300" t="s">
        <v>751</v>
      </c>
      <c r="J114" s="300"/>
      <c r="K114" s="313"/>
    </row>
    <row r="115" spans="2:11" ht="15" customHeight="1">
      <c r="B115" s="322"/>
      <c r="C115" s="300" t="s">
        <v>56</v>
      </c>
      <c r="D115" s="300"/>
      <c r="E115" s="300"/>
      <c r="F115" s="321" t="s">
        <v>717</v>
      </c>
      <c r="G115" s="300"/>
      <c r="H115" s="300" t="s">
        <v>762</v>
      </c>
      <c r="I115" s="300" t="s">
        <v>763</v>
      </c>
      <c r="J115" s="300"/>
      <c r="K115" s="313"/>
    </row>
    <row r="116" spans="2:11" ht="15" customHeight="1">
      <c r="B116" s="325"/>
      <c r="C116" s="331"/>
      <c r="D116" s="331"/>
      <c r="E116" s="331"/>
      <c r="F116" s="331"/>
      <c r="G116" s="331"/>
      <c r="H116" s="331"/>
      <c r="I116" s="331"/>
      <c r="J116" s="331"/>
      <c r="K116" s="327"/>
    </row>
    <row r="117" spans="2:11" ht="18.75" customHeight="1">
      <c r="B117" s="332"/>
      <c r="C117" s="296"/>
      <c r="D117" s="296"/>
      <c r="E117" s="296"/>
      <c r="F117" s="333"/>
      <c r="G117" s="296"/>
      <c r="H117" s="296"/>
      <c r="I117" s="296"/>
      <c r="J117" s="296"/>
      <c r="K117" s="332"/>
    </row>
    <row r="118" spans="2:11" ht="18.75" customHeight="1">
      <c r="B118" s="307"/>
      <c r="C118" s="307"/>
      <c r="D118" s="307"/>
      <c r="E118" s="307"/>
      <c r="F118" s="307"/>
      <c r="G118" s="307"/>
      <c r="H118" s="307"/>
      <c r="I118" s="307"/>
      <c r="J118" s="307"/>
      <c r="K118" s="307"/>
    </row>
    <row r="119" spans="2:11" ht="7.5" customHeight="1">
      <c r="B119" s="334"/>
      <c r="C119" s="335"/>
      <c r="D119" s="335"/>
      <c r="E119" s="335"/>
      <c r="F119" s="335"/>
      <c r="G119" s="335"/>
      <c r="H119" s="335"/>
      <c r="I119" s="335"/>
      <c r="J119" s="335"/>
      <c r="K119" s="336"/>
    </row>
    <row r="120" spans="2:11" ht="45" customHeight="1">
      <c r="B120" s="337"/>
      <c r="C120" s="290" t="s">
        <v>764</v>
      </c>
      <c r="D120" s="290"/>
      <c r="E120" s="290"/>
      <c r="F120" s="290"/>
      <c r="G120" s="290"/>
      <c r="H120" s="290"/>
      <c r="I120" s="290"/>
      <c r="J120" s="290"/>
      <c r="K120" s="338"/>
    </row>
    <row r="121" spans="2:11" ht="17.25" customHeight="1">
      <c r="B121" s="339"/>
      <c r="C121" s="314" t="s">
        <v>711</v>
      </c>
      <c r="D121" s="314"/>
      <c r="E121" s="314"/>
      <c r="F121" s="314" t="s">
        <v>712</v>
      </c>
      <c r="G121" s="315"/>
      <c r="H121" s="314" t="s">
        <v>118</v>
      </c>
      <c r="I121" s="314" t="s">
        <v>56</v>
      </c>
      <c r="J121" s="314" t="s">
        <v>713</v>
      </c>
      <c r="K121" s="340"/>
    </row>
    <row r="122" spans="2:11" ht="17.25" customHeight="1">
      <c r="B122" s="339"/>
      <c r="C122" s="316" t="s">
        <v>714</v>
      </c>
      <c r="D122" s="316"/>
      <c r="E122" s="316"/>
      <c r="F122" s="317" t="s">
        <v>715</v>
      </c>
      <c r="G122" s="318"/>
      <c r="H122" s="316"/>
      <c r="I122" s="316"/>
      <c r="J122" s="316" t="s">
        <v>716</v>
      </c>
      <c r="K122" s="340"/>
    </row>
    <row r="123" spans="2:11" ht="5.25" customHeight="1">
      <c r="B123" s="341"/>
      <c r="C123" s="319"/>
      <c r="D123" s="319"/>
      <c r="E123" s="319"/>
      <c r="F123" s="319"/>
      <c r="G123" s="300"/>
      <c r="H123" s="319"/>
      <c r="I123" s="319"/>
      <c r="J123" s="319"/>
      <c r="K123" s="342"/>
    </row>
    <row r="124" spans="2:11" ht="15" customHeight="1">
      <c r="B124" s="341"/>
      <c r="C124" s="300" t="s">
        <v>720</v>
      </c>
      <c r="D124" s="319"/>
      <c r="E124" s="319"/>
      <c r="F124" s="321" t="s">
        <v>717</v>
      </c>
      <c r="G124" s="300"/>
      <c r="H124" s="300" t="s">
        <v>756</v>
      </c>
      <c r="I124" s="300" t="s">
        <v>719</v>
      </c>
      <c r="J124" s="300">
        <v>120</v>
      </c>
      <c r="K124" s="343"/>
    </row>
    <row r="125" spans="2:11" ht="15" customHeight="1">
      <c r="B125" s="341"/>
      <c r="C125" s="300" t="s">
        <v>765</v>
      </c>
      <c r="D125" s="300"/>
      <c r="E125" s="300"/>
      <c r="F125" s="321" t="s">
        <v>717</v>
      </c>
      <c r="G125" s="300"/>
      <c r="H125" s="300" t="s">
        <v>766</v>
      </c>
      <c r="I125" s="300" t="s">
        <v>719</v>
      </c>
      <c r="J125" s="300" t="s">
        <v>767</v>
      </c>
      <c r="K125" s="343"/>
    </row>
    <row r="126" spans="2:11" ht="15" customHeight="1">
      <c r="B126" s="341"/>
      <c r="C126" s="300" t="s">
        <v>666</v>
      </c>
      <c r="D126" s="300"/>
      <c r="E126" s="300"/>
      <c r="F126" s="321" t="s">
        <v>717</v>
      </c>
      <c r="G126" s="300"/>
      <c r="H126" s="300" t="s">
        <v>768</v>
      </c>
      <c r="I126" s="300" t="s">
        <v>719</v>
      </c>
      <c r="J126" s="300" t="s">
        <v>767</v>
      </c>
      <c r="K126" s="343"/>
    </row>
    <row r="127" spans="2:11" ht="15" customHeight="1">
      <c r="B127" s="341"/>
      <c r="C127" s="300" t="s">
        <v>728</v>
      </c>
      <c r="D127" s="300"/>
      <c r="E127" s="300"/>
      <c r="F127" s="321" t="s">
        <v>723</v>
      </c>
      <c r="G127" s="300"/>
      <c r="H127" s="300" t="s">
        <v>729</v>
      </c>
      <c r="I127" s="300" t="s">
        <v>719</v>
      </c>
      <c r="J127" s="300">
        <v>15</v>
      </c>
      <c r="K127" s="343"/>
    </row>
    <row r="128" spans="2:11" ht="15" customHeight="1">
      <c r="B128" s="341"/>
      <c r="C128" s="323" t="s">
        <v>730</v>
      </c>
      <c r="D128" s="323"/>
      <c r="E128" s="323"/>
      <c r="F128" s="324" t="s">
        <v>723</v>
      </c>
      <c r="G128" s="323"/>
      <c r="H128" s="323" t="s">
        <v>731</v>
      </c>
      <c r="I128" s="323" t="s">
        <v>719</v>
      </c>
      <c r="J128" s="323">
        <v>15</v>
      </c>
      <c r="K128" s="343"/>
    </row>
    <row r="129" spans="2:11" ht="15" customHeight="1">
      <c r="B129" s="341"/>
      <c r="C129" s="323" t="s">
        <v>732</v>
      </c>
      <c r="D129" s="323"/>
      <c r="E129" s="323"/>
      <c r="F129" s="324" t="s">
        <v>723</v>
      </c>
      <c r="G129" s="323"/>
      <c r="H129" s="323" t="s">
        <v>733</v>
      </c>
      <c r="I129" s="323" t="s">
        <v>719</v>
      </c>
      <c r="J129" s="323">
        <v>20</v>
      </c>
      <c r="K129" s="343"/>
    </row>
    <row r="130" spans="2:11" ht="15" customHeight="1">
      <c r="B130" s="341"/>
      <c r="C130" s="323" t="s">
        <v>734</v>
      </c>
      <c r="D130" s="323"/>
      <c r="E130" s="323"/>
      <c r="F130" s="324" t="s">
        <v>723</v>
      </c>
      <c r="G130" s="323"/>
      <c r="H130" s="323" t="s">
        <v>735</v>
      </c>
      <c r="I130" s="323" t="s">
        <v>719</v>
      </c>
      <c r="J130" s="323">
        <v>20</v>
      </c>
      <c r="K130" s="343"/>
    </row>
    <row r="131" spans="2:11" ht="15" customHeight="1">
      <c r="B131" s="341"/>
      <c r="C131" s="300" t="s">
        <v>722</v>
      </c>
      <c r="D131" s="300"/>
      <c r="E131" s="300"/>
      <c r="F131" s="321" t="s">
        <v>723</v>
      </c>
      <c r="G131" s="300"/>
      <c r="H131" s="300" t="s">
        <v>756</v>
      </c>
      <c r="I131" s="300" t="s">
        <v>719</v>
      </c>
      <c r="J131" s="300">
        <v>50</v>
      </c>
      <c r="K131" s="343"/>
    </row>
    <row r="132" spans="2:11" ht="15" customHeight="1">
      <c r="B132" s="341"/>
      <c r="C132" s="300" t="s">
        <v>736</v>
      </c>
      <c r="D132" s="300"/>
      <c r="E132" s="300"/>
      <c r="F132" s="321" t="s">
        <v>723</v>
      </c>
      <c r="G132" s="300"/>
      <c r="H132" s="300" t="s">
        <v>756</v>
      </c>
      <c r="I132" s="300" t="s">
        <v>719</v>
      </c>
      <c r="J132" s="300">
        <v>50</v>
      </c>
      <c r="K132" s="343"/>
    </row>
    <row r="133" spans="2:11" ht="15" customHeight="1">
      <c r="B133" s="341"/>
      <c r="C133" s="300" t="s">
        <v>742</v>
      </c>
      <c r="D133" s="300"/>
      <c r="E133" s="300"/>
      <c r="F133" s="321" t="s">
        <v>723</v>
      </c>
      <c r="G133" s="300"/>
      <c r="H133" s="300" t="s">
        <v>756</v>
      </c>
      <c r="I133" s="300" t="s">
        <v>719</v>
      </c>
      <c r="J133" s="300">
        <v>50</v>
      </c>
      <c r="K133" s="343"/>
    </row>
    <row r="134" spans="2:11" ht="15" customHeight="1">
      <c r="B134" s="341"/>
      <c r="C134" s="300" t="s">
        <v>744</v>
      </c>
      <c r="D134" s="300"/>
      <c r="E134" s="300"/>
      <c r="F134" s="321" t="s">
        <v>723</v>
      </c>
      <c r="G134" s="300"/>
      <c r="H134" s="300" t="s">
        <v>756</v>
      </c>
      <c r="I134" s="300" t="s">
        <v>719</v>
      </c>
      <c r="J134" s="300">
        <v>50</v>
      </c>
      <c r="K134" s="343"/>
    </row>
    <row r="135" spans="2:11" ht="15" customHeight="1">
      <c r="B135" s="341"/>
      <c r="C135" s="300" t="s">
        <v>123</v>
      </c>
      <c r="D135" s="300"/>
      <c r="E135" s="300"/>
      <c r="F135" s="321" t="s">
        <v>723</v>
      </c>
      <c r="G135" s="300"/>
      <c r="H135" s="300" t="s">
        <v>769</v>
      </c>
      <c r="I135" s="300" t="s">
        <v>719</v>
      </c>
      <c r="J135" s="300">
        <v>255</v>
      </c>
      <c r="K135" s="343"/>
    </row>
    <row r="136" spans="2:11" ht="15" customHeight="1">
      <c r="B136" s="341"/>
      <c r="C136" s="300" t="s">
        <v>746</v>
      </c>
      <c r="D136" s="300"/>
      <c r="E136" s="300"/>
      <c r="F136" s="321" t="s">
        <v>717</v>
      </c>
      <c r="G136" s="300"/>
      <c r="H136" s="300" t="s">
        <v>770</v>
      </c>
      <c r="I136" s="300" t="s">
        <v>748</v>
      </c>
      <c r="J136" s="300"/>
      <c r="K136" s="343"/>
    </row>
    <row r="137" spans="2:11" ht="15" customHeight="1">
      <c r="B137" s="341"/>
      <c r="C137" s="300" t="s">
        <v>749</v>
      </c>
      <c r="D137" s="300"/>
      <c r="E137" s="300"/>
      <c r="F137" s="321" t="s">
        <v>717</v>
      </c>
      <c r="G137" s="300"/>
      <c r="H137" s="300" t="s">
        <v>771</v>
      </c>
      <c r="I137" s="300" t="s">
        <v>751</v>
      </c>
      <c r="J137" s="300"/>
      <c r="K137" s="343"/>
    </row>
    <row r="138" spans="2:11" ht="15" customHeight="1">
      <c r="B138" s="341"/>
      <c r="C138" s="300" t="s">
        <v>752</v>
      </c>
      <c r="D138" s="300"/>
      <c r="E138" s="300"/>
      <c r="F138" s="321" t="s">
        <v>717</v>
      </c>
      <c r="G138" s="300"/>
      <c r="H138" s="300" t="s">
        <v>752</v>
      </c>
      <c r="I138" s="300" t="s">
        <v>751</v>
      </c>
      <c r="J138" s="300"/>
      <c r="K138" s="343"/>
    </row>
    <row r="139" spans="2:11" ht="15" customHeight="1">
      <c r="B139" s="341"/>
      <c r="C139" s="300" t="s">
        <v>37</v>
      </c>
      <c r="D139" s="300"/>
      <c r="E139" s="300"/>
      <c r="F139" s="321" t="s">
        <v>717</v>
      </c>
      <c r="G139" s="300"/>
      <c r="H139" s="300" t="s">
        <v>772</v>
      </c>
      <c r="I139" s="300" t="s">
        <v>751</v>
      </c>
      <c r="J139" s="300"/>
      <c r="K139" s="343"/>
    </row>
    <row r="140" spans="2:11" ht="15" customHeight="1">
      <c r="B140" s="341"/>
      <c r="C140" s="300" t="s">
        <v>773</v>
      </c>
      <c r="D140" s="300"/>
      <c r="E140" s="300"/>
      <c r="F140" s="321" t="s">
        <v>717</v>
      </c>
      <c r="G140" s="300"/>
      <c r="H140" s="300" t="s">
        <v>774</v>
      </c>
      <c r="I140" s="300" t="s">
        <v>751</v>
      </c>
      <c r="J140" s="300"/>
      <c r="K140" s="343"/>
    </row>
    <row r="141" spans="2:11" ht="15" customHeight="1">
      <c r="B141" s="344"/>
      <c r="C141" s="345"/>
      <c r="D141" s="345"/>
      <c r="E141" s="345"/>
      <c r="F141" s="345"/>
      <c r="G141" s="345"/>
      <c r="H141" s="345"/>
      <c r="I141" s="345"/>
      <c r="J141" s="345"/>
      <c r="K141" s="346"/>
    </row>
    <row r="142" spans="2:11" ht="18.75" customHeight="1">
      <c r="B142" s="296"/>
      <c r="C142" s="296"/>
      <c r="D142" s="296"/>
      <c r="E142" s="296"/>
      <c r="F142" s="333"/>
      <c r="G142" s="296"/>
      <c r="H142" s="296"/>
      <c r="I142" s="296"/>
      <c r="J142" s="296"/>
      <c r="K142" s="296"/>
    </row>
    <row r="143" spans="2:11" ht="18.75" customHeight="1">
      <c r="B143" s="307"/>
      <c r="C143" s="307"/>
      <c r="D143" s="307"/>
      <c r="E143" s="307"/>
      <c r="F143" s="307"/>
      <c r="G143" s="307"/>
      <c r="H143" s="307"/>
      <c r="I143" s="307"/>
      <c r="J143" s="307"/>
      <c r="K143" s="307"/>
    </row>
    <row r="144" spans="2:11" ht="7.5" customHeight="1">
      <c r="B144" s="308"/>
      <c r="C144" s="309"/>
      <c r="D144" s="309"/>
      <c r="E144" s="309"/>
      <c r="F144" s="309"/>
      <c r="G144" s="309"/>
      <c r="H144" s="309"/>
      <c r="I144" s="309"/>
      <c r="J144" s="309"/>
      <c r="K144" s="310"/>
    </row>
    <row r="145" spans="2:11" ht="45" customHeight="1">
      <c r="B145" s="311"/>
      <c r="C145" s="312" t="s">
        <v>775</v>
      </c>
      <c r="D145" s="312"/>
      <c r="E145" s="312"/>
      <c r="F145" s="312"/>
      <c r="G145" s="312"/>
      <c r="H145" s="312"/>
      <c r="I145" s="312"/>
      <c r="J145" s="312"/>
      <c r="K145" s="313"/>
    </row>
    <row r="146" spans="2:11" ht="17.25" customHeight="1">
      <c r="B146" s="311"/>
      <c r="C146" s="314" t="s">
        <v>711</v>
      </c>
      <c r="D146" s="314"/>
      <c r="E146" s="314"/>
      <c r="F146" s="314" t="s">
        <v>712</v>
      </c>
      <c r="G146" s="315"/>
      <c r="H146" s="314" t="s">
        <v>118</v>
      </c>
      <c r="I146" s="314" t="s">
        <v>56</v>
      </c>
      <c r="J146" s="314" t="s">
        <v>713</v>
      </c>
      <c r="K146" s="313"/>
    </row>
    <row r="147" spans="2:11" ht="17.25" customHeight="1">
      <c r="B147" s="311"/>
      <c r="C147" s="316" t="s">
        <v>714</v>
      </c>
      <c r="D147" s="316"/>
      <c r="E147" s="316"/>
      <c r="F147" s="317" t="s">
        <v>715</v>
      </c>
      <c r="G147" s="318"/>
      <c r="H147" s="316"/>
      <c r="I147" s="316"/>
      <c r="J147" s="316" t="s">
        <v>716</v>
      </c>
      <c r="K147" s="313"/>
    </row>
    <row r="148" spans="2:11" ht="5.25" customHeight="1">
      <c r="B148" s="322"/>
      <c r="C148" s="319"/>
      <c r="D148" s="319"/>
      <c r="E148" s="319"/>
      <c r="F148" s="319"/>
      <c r="G148" s="320"/>
      <c r="H148" s="319"/>
      <c r="I148" s="319"/>
      <c r="J148" s="319"/>
      <c r="K148" s="343"/>
    </row>
    <row r="149" spans="2:11" ht="15" customHeight="1">
      <c r="B149" s="322"/>
      <c r="C149" s="347" t="s">
        <v>720</v>
      </c>
      <c r="D149" s="300"/>
      <c r="E149" s="300"/>
      <c r="F149" s="348" t="s">
        <v>717</v>
      </c>
      <c r="G149" s="300"/>
      <c r="H149" s="347" t="s">
        <v>756</v>
      </c>
      <c r="I149" s="347" t="s">
        <v>719</v>
      </c>
      <c r="J149" s="347">
        <v>120</v>
      </c>
      <c r="K149" s="343"/>
    </row>
    <row r="150" spans="2:11" ht="15" customHeight="1">
      <c r="B150" s="322"/>
      <c r="C150" s="347" t="s">
        <v>765</v>
      </c>
      <c r="D150" s="300"/>
      <c r="E150" s="300"/>
      <c r="F150" s="348" t="s">
        <v>717</v>
      </c>
      <c r="G150" s="300"/>
      <c r="H150" s="347" t="s">
        <v>776</v>
      </c>
      <c r="I150" s="347" t="s">
        <v>719</v>
      </c>
      <c r="J150" s="347" t="s">
        <v>767</v>
      </c>
      <c r="K150" s="343"/>
    </row>
    <row r="151" spans="2:11" ht="15" customHeight="1">
      <c r="B151" s="322"/>
      <c r="C151" s="347" t="s">
        <v>666</v>
      </c>
      <c r="D151" s="300"/>
      <c r="E151" s="300"/>
      <c r="F151" s="348" t="s">
        <v>717</v>
      </c>
      <c r="G151" s="300"/>
      <c r="H151" s="347" t="s">
        <v>777</v>
      </c>
      <c r="I151" s="347" t="s">
        <v>719</v>
      </c>
      <c r="J151" s="347" t="s">
        <v>767</v>
      </c>
      <c r="K151" s="343"/>
    </row>
    <row r="152" spans="2:11" ht="15" customHeight="1">
      <c r="B152" s="322"/>
      <c r="C152" s="347" t="s">
        <v>722</v>
      </c>
      <c r="D152" s="300"/>
      <c r="E152" s="300"/>
      <c r="F152" s="348" t="s">
        <v>723</v>
      </c>
      <c r="G152" s="300"/>
      <c r="H152" s="347" t="s">
        <v>756</v>
      </c>
      <c r="I152" s="347" t="s">
        <v>719</v>
      </c>
      <c r="J152" s="347">
        <v>50</v>
      </c>
      <c r="K152" s="343"/>
    </row>
    <row r="153" spans="2:11" ht="15" customHeight="1">
      <c r="B153" s="322"/>
      <c r="C153" s="347" t="s">
        <v>725</v>
      </c>
      <c r="D153" s="300"/>
      <c r="E153" s="300"/>
      <c r="F153" s="348" t="s">
        <v>717</v>
      </c>
      <c r="G153" s="300"/>
      <c r="H153" s="347" t="s">
        <v>756</v>
      </c>
      <c r="I153" s="347" t="s">
        <v>727</v>
      </c>
      <c r="J153" s="347"/>
      <c r="K153" s="343"/>
    </row>
    <row r="154" spans="2:11" ht="15" customHeight="1">
      <c r="B154" s="322"/>
      <c r="C154" s="347" t="s">
        <v>736</v>
      </c>
      <c r="D154" s="300"/>
      <c r="E154" s="300"/>
      <c r="F154" s="348" t="s">
        <v>723</v>
      </c>
      <c r="G154" s="300"/>
      <c r="H154" s="347" t="s">
        <v>756</v>
      </c>
      <c r="I154" s="347" t="s">
        <v>719</v>
      </c>
      <c r="J154" s="347">
        <v>50</v>
      </c>
      <c r="K154" s="343"/>
    </row>
    <row r="155" spans="2:11" ht="15" customHeight="1">
      <c r="B155" s="322"/>
      <c r="C155" s="347" t="s">
        <v>744</v>
      </c>
      <c r="D155" s="300"/>
      <c r="E155" s="300"/>
      <c r="F155" s="348" t="s">
        <v>723</v>
      </c>
      <c r="G155" s="300"/>
      <c r="H155" s="347" t="s">
        <v>756</v>
      </c>
      <c r="I155" s="347" t="s">
        <v>719</v>
      </c>
      <c r="J155" s="347">
        <v>50</v>
      </c>
      <c r="K155" s="343"/>
    </row>
    <row r="156" spans="2:11" ht="15" customHeight="1">
      <c r="B156" s="322"/>
      <c r="C156" s="347" t="s">
        <v>742</v>
      </c>
      <c r="D156" s="300"/>
      <c r="E156" s="300"/>
      <c r="F156" s="348" t="s">
        <v>723</v>
      </c>
      <c r="G156" s="300"/>
      <c r="H156" s="347" t="s">
        <v>756</v>
      </c>
      <c r="I156" s="347" t="s">
        <v>719</v>
      </c>
      <c r="J156" s="347">
        <v>50</v>
      </c>
      <c r="K156" s="343"/>
    </row>
    <row r="157" spans="2:11" ht="15" customHeight="1">
      <c r="B157" s="322"/>
      <c r="C157" s="347" t="s">
        <v>91</v>
      </c>
      <c r="D157" s="300"/>
      <c r="E157" s="300"/>
      <c r="F157" s="348" t="s">
        <v>717</v>
      </c>
      <c r="G157" s="300"/>
      <c r="H157" s="347" t="s">
        <v>778</v>
      </c>
      <c r="I157" s="347" t="s">
        <v>719</v>
      </c>
      <c r="J157" s="347" t="s">
        <v>779</v>
      </c>
      <c r="K157" s="343"/>
    </row>
    <row r="158" spans="2:11" ht="15" customHeight="1">
      <c r="B158" s="322"/>
      <c r="C158" s="347" t="s">
        <v>780</v>
      </c>
      <c r="D158" s="300"/>
      <c r="E158" s="300"/>
      <c r="F158" s="348" t="s">
        <v>717</v>
      </c>
      <c r="G158" s="300"/>
      <c r="H158" s="347" t="s">
        <v>781</v>
      </c>
      <c r="I158" s="347" t="s">
        <v>751</v>
      </c>
      <c r="J158" s="347"/>
      <c r="K158" s="343"/>
    </row>
    <row r="159" spans="2:11" ht="15" customHeight="1">
      <c r="B159" s="349"/>
      <c r="C159" s="331"/>
      <c r="D159" s="331"/>
      <c r="E159" s="331"/>
      <c r="F159" s="331"/>
      <c r="G159" s="331"/>
      <c r="H159" s="331"/>
      <c r="I159" s="331"/>
      <c r="J159" s="331"/>
      <c r="K159" s="350"/>
    </row>
    <row r="160" spans="2:11" ht="18.75" customHeight="1">
      <c r="B160" s="296"/>
      <c r="C160" s="300"/>
      <c r="D160" s="300"/>
      <c r="E160" s="300"/>
      <c r="F160" s="321"/>
      <c r="G160" s="300"/>
      <c r="H160" s="300"/>
      <c r="I160" s="300"/>
      <c r="J160" s="300"/>
      <c r="K160" s="296"/>
    </row>
    <row r="161" spans="2:11" ht="18.75" customHeight="1">
      <c r="B161" s="307"/>
      <c r="C161" s="307"/>
      <c r="D161" s="307"/>
      <c r="E161" s="307"/>
      <c r="F161" s="307"/>
      <c r="G161" s="307"/>
      <c r="H161" s="307"/>
      <c r="I161" s="307"/>
      <c r="J161" s="307"/>
      <c r="K161" s="307"/>
    </row>
    <row r="162" spans="2:11" ht="7.5" customHeight="1">
      <c r="B162" s="286"/>
      <c r="C162" s="287"/>
      <c r="D162" s="287"/>
      <c r="E162" s="287"/>
      <c r="F162" s="287"/>
      <c r="G162" s="287"/>
      <c r="H162" s="287"/>
      <c r="I162" s="287"/>
      <c r="J162" s="287"/>
      <c r="K162" s="288"/>
    </row>
    <row r="163" spans="2:11" ht="45" customHeight="1">
      <c r="B163" s="289"/>
      <c r="C163" s="290" t="s">
        <v>782</v>
      </c>
      <c r="D163" s="290"/>
      <c r="E163" s="290"/>
      <c r="F163" s="290"/>
      <c r="G163" s="290"/>
      <c r="H163" s="290"/>
      <c r="I163" s="290"/>
      <c r="J163" s="290"/>
      <c r="K163" s="291"/>
    </row>
    <row r="164" spans="2:11" ht="17.25" customHeight="1">
      <c r="B164" s="289"/>
      <c r="C164" s="314" t="s">
        <v>711</v>
      </c>
      <c r="D164" s="314"/>
      <c r="E164" s="314"/>
      <c r="F164" s="314" t="s">
        <v>712</v>
      </c>
      <c r="G164" s="351"/>
      <c r="H164" s="352" t="s">
        <v>118</v>
      </c>
      <c r="I164" s="352" t="s">
        <v>56</v>
      </c>
      <c r="J164" s="314" t="s">
        <v>713</v>
      </c>
      <c r="K164" s="291"/>
    </row>
    <row r="165" spans="2:11" ht="17.25" customHeight="1">
      <c r="B165" s="292"/>
      <c r="C165" s="316" t="s">
        <v>714</v>
      </c>
      <c r="D165" s="316"/>
      <c r="E165" s="316"/>
      <c r="F165" s="317" t="s">
        <v>715</v>
      </c>
      <c r="G165" s="353"/>
      <c r="H165" s="354"/>
      <c r="I165" s="354"/>
      <c r="J165" s="316" t="s">
        <v>716</v>
      </c>
      <c r="K165" s="294"/>
    </row>
    <row r="166" spans="2:11" ht="5.25" customHeight="1">
      <c r="B166" s="322"/>
      <c r="C166" s="319"/>
      <c r="D166" s="319"/>
      <c r="E166" s="319"/>
      <c r="F166" s="319"/>
      <c r="G166" s="320"/>
      <c r="H166" s="319"/>
      <c r="I166" s="319"/>
      <c r="J166" s="319"/>
      <c r="K166" s="343"/>
    </row>
    <row r="167" spans="2:11" ht="15" customHeight="1">
      <c r="B167" s="322"/>
      <c r="C167" s="300" t="s">
        <v>720</v>
      </c>
      <c r="D167" s="300"/>
      <c r="E167" s="300"/>
      <c r="F167" s="321" t="s">
        <v>717</v>
      </c>
      <c r="G167" s="300"/>
      <c r="H167" s="300" t="s">
        <v>756</v>
      </c>
      <c r="I167" s="300" t="s">
        <v>719</v>
      </c>
      <c r="J167" s="300">
        <v>120</v>
      </c>
      <c r="K167" s="343"/>
    </row>
    <row r="168" spans="2:11" ht="15" customHeight="1">
      <c r="B168" s="322"/>
      <c r="C168" s="300" t="s">
        <v>765</v>
      </c>
      <c r="D168" s="300"/>
      <c r="E168" s="300"/>
      <c r="F168" s="321" t="s">
        <v>717</v>
      </c>
      <c r="G168" s="300"/>
      <c r="H168" s="300" t="s">
        <v>766</v>
      </c>
      <c r="I168" s="300" t="s">
        <v>719</v>
      </c>
      <c r="J168" s="300" t="s">
        <v>767</v>
      </c>
      <c r="K168" s="343"/>
    </row>
    <row r="169" spans="2:11" ht="15" customHeight="1">
      <c r="B169" s="322"/>
      <c r="C169" s="300" t="s">
        <v>666</v>
      </c>
      <c r="D169" s="300"/>
      <c r="E169" s="300"/>
      <c r="F169" s="321" t="s">
        <v>717</v>
      </c>
      <c r="G169" s="300"/>
      <c r="H169" s="300" t="s">
        <v>783</v>
      </c>
      <c r="I169" s="300" t="s">
        <v>719</v>
      </c>
      <c r="J169" s="300" t="s">
        <v>767</v>
      </c>
      <c r="K169" s="343"/>
    </row>
    <row r="170" spans="2:11" ht="15" customHeight="1">
      <c r="B170" s="322"/>
      <c r="C170" s="300" t="s">
        <v>722</v>
      </c>
      <c r="D170" s="300"/>
      <c r="E170" s="300"/>
      <c r="F170" s="321" t="s">
        <v>723</v>
      </c>
      <c r="G170" s="300"/>
      <c r="H170" s="300" t="s">
        <v>783</v>
      </c>
      <c r="I170" s="300" t="s">
        <v>719</v>
      </c>
      <c r="J170" s="300">
        <v>50</v>
      </c>
      <c r="K170" s="343"/>
    </row>
    <row r="171" spans="2:11" ht="15" customHeight="1">
      <c r="B171" s="322"/>
      <c r="C171" s="300" t="s">
        <v>725</v>
      </c>
      <c r="D171" s="300"/>
      <c r="E171" s="300"/>
      <c r="F171" s="321" t="s">
        <v>717</v>
      </c>
      <c r="G171" s="300"/>
      <c r="H171" s="300" t="s">
        <v>783</v>
      </c>
      <c r="I171" s="300" t="s">
        <v>727</v>
      </c>
      <c r="J171" s="300"/>
      <c r="K171" s="343"/>
    </row>
    <row r="172" spans="2:11" ht="15" customHeight="1">
      <c r="B172" s="322"/>
      <c r="C172" s="300" t="s">
        <v>736</v>
      </c>
      <c r="D172" s="300"/>
      <c r="E172" s="300"/>
      <c r="F172" s="321" t="s">
        <v>723</v>
      </c>
      <c r="G172" s="300"/>
      <c r="H172" s="300" t="s">
        <v>783</v>
      </c>
      <c r="I172" s="300" t="s">
        <v>719</v>
      </c>
      <c r="J172" s="300">
        <v>50</v>
      </c>
      <c r="K172" s="343"/>
    </row>
    <row r="173" spans="2:11" ht="15" customHeight="1">
      <c r="B173" s="322"/>
      <c r="C173" s="300" t="s">
        <v>744</v>
      </c>
      <c r="D173" s="300"/>
      <c r="E173" s="300"/>
      <c r="F173" s="321" t="s">
        <v>723</v>
      </c>
      <c r="G173" s="300"/>
      <c r="H173" s="300" t="s">
        <v>783</v>
      </c>
      <c r="I173" s="300" t="s">
        <v>719</v>
      </c>
      <c r="J173" s="300">
        <v>50</v>
      </c>
      <c r="K173" s="343"/>
    </row>
    <row r="174" spans="2:11" ht="15" customHeight="1">
      <c r="B174" s="322"/>
      <c r="C174" s="300" t="s">
        <v>742</v>
      </c>
      <c r="D174" s="300"/>
      <c r="E174" s="300"/>
      <c r="F174" s="321" t="s">
        <v>723</v>
      </c>
      <c r="G174" s="300"/>
      <c r="H174" s="300" t="s">
        <v>783</v>
      </c>
      <c r="I174" s="300" t="s">
        <v>719</v>
      </c>
      <c r="J174" s="300">
        <v>50</v>
      </c>
      <c r="K174" s="343"/>
    </row>
    <row r="175" spans="2:11" ht="15" customHeight="1">
      <c r="B175" s="322"/>
      <c r="C175" s="300" t="s">
        <v>117</v>
      </c>
      <c r="D175" s="300"/>
      <c r="E175" s="300"/>
      <c r="F175" s="321" t="s">
        <v>717</v>
      </c>
      <c r="G175" s="300"/>
      <c r="H175" s="300" t="s">
        <v>784</v>
      </c>
      <c r="I175" s="300" t="s">
        <v>785</v>
      </c>
      <c r="J175" s="300"/>
      <c r="K175" s="343"/>
    </row>
    <row r="176" spans="2:11" ht="15" customHeight="1">
      <c r="B176" s="322"/>
      <c r="C176" s="300" t="s">
        <v>56</v>
      </c>
      <c r="D176" s="300"/>
      <c r="E176" s="300"/>
      <c r="F176" s="321" t="s">
        <v>717</v>
      </c>
      <c r="G176" s="300"/>
      <c r="H176" s="300" t="s">
        <v>786</v>
      </c>
      <c r="I176" s="300" t="s">
        <v>787</v>
      </c>
      <c r="J176" s="300">
        <v>1</v>
      </c>
      <c r="K176" s="343"/>
    </row>
    <row r="177" spans="2:11" ht="15" customHeight="1">
      <c r="B177" s="322"/>
      <c r="C177" s="300" t="s">
        <v>52</v>
      </c>
      <c r="D177" s="300"/>
      <c r="E177" s="300"/>
      <c r="F177" s="321" t="s">
        <v>717</v>
      </c>
      <c r="G177" s="300"/>
      <c r="H177" s="300" t="s">
        <v>788</v>
      </c>
      <c r="I177" s="300" t="s">
        <v>719</v>
      </c>
      <c r="J177" s="300">
        <v>20</v>
      </c>
      <c r="K177" s="343"/>
    </row>
    <row r="178" spans="2:11" ht="15" customHeight="1">
      <c r="B178" s="322"/>
      <c r="C178" s="300" t="s">
        <v>118</v>
      </c>
      <c r="D178" s="300"/>
      <c r="E178" s="300"/>
      <c r="F178" s="321" t="s">
        <v>717</v>
      </c>
      <c r="G178" s="300"/>
      <c r="H178" s="300" t="s">
        <v>789</v>
      </c>
      <c r="I178" s="300" t="s">
        <v>719</v>
      </c>
      <c r="J178" s="300">
        <v>255</v>
      </c>
      <c r="K178" s="343"/>
    </row>
    <row r="179" spans="2:11" ht="15" customHeight="1">
      <c r="B179" s="322"/>
      <c r="C179" s="300" t="s">
        <v>119</v>
      </c>
      <c r="D179" s="300"/>
      <c r="E179" s="300"/>
      <c r="F179" s="321" t="s">
        <v>717</v>
      </c>
      <c r="G179" s="300"/>
      <c r="H179" s="300" t="s">
        <v>682</v>
      </c>
      <c r="I179" s="300" t="s">
        <v>719</v>
      </c>
      <c r="J179" s="300">
        <v>10</v>
      </c>
      <c r="K179" s="343"/>
    </row>
    <row r="180" spans="2:11" ht="15" customHeight="1">
      <c r="B180" s="322"/>
      <c r="C180" s="300" t="s">
        <v>120</v>
      </c>
      <c r="D180" s="300"/>
      <c r="E180" s="300"/>
      <c r="F180" s="321" t="s">
        <v>717</v>
      </c>
      <c r="G180" s="300"/>
      <c r="H180" s="300" t="s">
        <v>790</v>
      </c>
      <c r="I180" s="300" t="s">
        <v>751</v>
      </c>
      <c r="J180" s="300"/>
      <c r="K180" s="343"/>
    </row>
    <row r="181" spans="2:11" ht="15" customHeight="1">
      <c r="B181" s="322"/>
      <c r="C181" s="300" t="s">
        <v>791</v>
      </c>
      <c r="D181" s="300"/>
      <c r="E181" s="300"/>
      <c r="F181" s="321" t="s">
        <v>717</v>
      </c>
      <c r="G181" s="300"/>
      <c r="H181" s="300" t="s">
        <v>792</v>
      </c>
      <c r="I181" s="300" t="s">
        <v>751</v>
      </c>
      <c r="J181" s="300"/>
      <c r="K181" s="343"/>
    </row>
    <row r="182" spans="2:11" ht="15" customHeight="1">
      <c r="B182" s="322"/>
      <c r="C182" s="300" t="s">
        <v>780</v>
      </c>
      <c r="D182" s="300"/>
      <c r="E182" s="300"/>
      <c r="F182" s="321" t="s">
        <v>717</v>
      </c>
      <c r="G182" s="300"/>
      <c r="H182" s="300" t="s">
        <v>793</v>
      </c>
      <c r="I182" s="300" t="s">
        <v>751</v>
      </c>
      <c r="J182" s="300"/>
      <c r="K182" s="343"/>
    </row>
    <row r="183" spans="2:11" ht="15" customHeight="1">
      <c r="B183" s="322"/>
      <c r="C183" s="300" t="s">
        <v>122</v>
      </c>
      <c r="D183" s="300"/>
      <c r="E183" s="300"/>
      <c r="F183" s="321" t="s">
        <v>723</v>
      </c>
      <c r="G183" s="300"/>
      <c r="H183" s="300" t="s">
        <v>794</v>
      </c>
      <c r="I183" s="300" t="s">
        <v>719</v>
      </c>
      <c r="J183" s="300">
        <v>50</v>
      </c>
      <c r="K183" s="343"/>
    </row>
    <row r="184" spans="2:11" ht="15" customHeight="1">
      <c r="B184" s="322"/>
      <c r="C184" s="300" t="s">
        <v>795</v>
      </c>
      <c r="D184" s="300"/>
      <c r="E184" s="300"/>
      <c r="F184" s="321" t="s">
        <v>723</v>
      </c>
      <c r="G184" s="300"/>
      <c r="H184" s="300" t="s">
        <v>796</v>
      </c>
      <c r="I184" s="300" t="s">
        <v>797</v>
      </c>
      <c r="J184" s="300"/>
      <c r="K184" s="343"/>
    </row>
    <row r="185" spans="2:11" ht="15" customHeight="1">
      <c r="B185" s="322"/>
      <c r="C185" s="300" t="s">
        <v>798</v>
      </c>
      <c r="D185" s="300"/>
      <c r="E185" s="300"/>
      <c r="F185" s="321" t="s">
        <v>723</v>
      </c>
      <c r="G185" s="300"/>
      <c r="H185" s="300" t="s">
        <v>799</v>
      </c>
      <c r="I185" s="300" t="s">
        <v>797</v>
      </c>
      <c r="J185" s="300"/>
      <c r="K185" s="343"/>
    </row>
    <row r="186" spans="2:11" ht="15" customHeight="1">
      <c r="B186" s="322"/>
      <c r="C186" s="300" t="s">
        <v>800</v>
      </c>
      <c r="D186" s="300"/>
      <c r="E186" s="300"/>
      <c r="F186" s="321" t="s">
        <v>723</v>
      </c>
      <c r="G186" s="300"/>
      <c r="H186" s="300" t="s">
        <v>801</v>
      </c>
      <c r="I186" s="300" t="s">
        <v>797</v>
      </c>
      <c r="J186" s="300"/>
      <c r="K186" s="343"/>
    </row>
    <row r="187" spans="2:11" ht="15" customHeight="1">
      <c r="B187" s="322"/>
      <c r="C187" s="355" t="s">
        <v>802</v>
      </c>
      <c r="D187" s="300"/>
      <c r="E187" s="300"/>
      <c r="F187" s="321" t="s">
        <v>723</v>
      </c>
      <c r="G187" s="300"/>
      <c r="H187" s="300" t="s">
        <v>803</v>
      </c>
      <c r="I187" s="300" t="s">
        <v>804</v>
      </c>
      <c r="J187" s="356" t="s">
        <v>805</v>
      </c>
      <c r="K187" s="343"/>
    </row>
    <row r="188" spans="2:11" ht="15" customHeight="1">
      <c r="B188" s="322"/>
      <c r="C188" s="306" t="s">
        <v>41</v>
      </c>
      <c r="D188" s="300"/>
      <c r="E188" s="300"/>
      <c r="F188" s="321" t="s">
        <v>717</v>
      </c>
      <c r="G188" s="300"/>
      <c r="H188" s="296" t="s">
        <v>806</v>
      </c>
      <c r="I188" s="300" t="s">
        <v>807</v>
      </c>
      <c r="J188" s="300"/>
      <c r="K188" s="343"/>
    </row>
    <row r="189" spans="2:11" ht="15" customHeight="1">
      <c r="B189" s="322"/>
      <c r="C189" s="306" t="s">
        <v>808</v>
      </c>
      <c r="D189" s="300"/>
      <c r="E189" s="300"/>
      <c r="F189" s="321" t="s">
        <v>717</v>
      </c>
      <c r="G189" s="300"/>
      <c r="H189" s="300" t="s">
        <v>809</v>
      </c>
      <c r="I189" s="300" t="s">
        <v>751</v>
      </c>
      <c r="J189" s="300"/>
      <c r="K189" s="343"/>
    </row>
    <row r="190" spans="2:11" ht="15" customHeight="1">
      <c r="B190" s="322"/>
      <c r="C190" s="306" t="s">
        <v>810</v>
      </c>
      <c r="D190" s="300"/>
      <c r="E190" s="300"/>
      <c r="F190" s="321" t="s">
        <v>717</v>
      </c>
      <c r="G190" s="300"/>
      <c r="H190" s="300" t="s">
        <v>811</v>
      </c>
      <c r="I190" s="300" t="s">
        <v>751</v>
      </c>
      <c r="J190" s="300"/>
      <c r="K190" s="343"/>
    </row>
    <row r="191" spans="2:11" ht="15" customHeight="1">
      <c r="B191" s="322"/>
      <c r="C191" s="306" t="s">
        <v>812</v>
      </c>
      <c r="D191" s="300"/>
      <c r="E191" s="300"/>
      <c r="F191" s="321" t="s">
        <v>723</v>
      </c>
      <c r="G191" s="300"/>
      <c r="H191" s="300" t="s">
        <v>813</v>
      </c>
      <c r="I191" s="300" t="s">
        <v>751</v>
      </c>
      <c r="J191" s="300"/>
      <c r="K191" s="343"/>
    </row>
    <row r="192" spans="2:11" ht="15" customHeight="1">
      <c r="B192" s="349"/>
      <c r="C192" s="357"/>
      <c r="D192" s="331"/>
      <c r="E192" s="331"/>
      <c r="F192" s="331"/>
      <c r="G192" s="331"/>
      <c r="H192" s="331"/>
      <c r="I192" s="331"/>
      <c r="J192" s="331"/>
      <c r="K192" s="350"/>
    </row>
    <row r="193" spans="2:11" ht="18.75" customHeight="1">
      <c r="B193" s="296"/>
      <c r="C193" s="300"/>
      <c r="D193" s="300"/>
      <c r="E193" s="300"/>
      <c r="F193" s="321"/>
      <c r="G193" s="300"/>
      <c r="H193" s="300"/>
      <c r="I193" s="300"/>
      <c r="J193" s="300"/>
      <c r="K193" s="296"/>
    </row>
    <row r="194" spans="2:11" ht="18.75" customHeight="1">
      <c r="B194" s="296"/>
      <c r="C194" s="300"/>
      <c r="D194" s="300"/>
      <c r="E194" s="300"/>
      <c r="F194" s="321"/>
      <c r="G194" s="300"/>
      <c r="H194" s="300"/>
      <c r="I194" s="300"/>
      <c r="J194" s="300"/>
      <c r="K194" s="296"/>
    </row>
    <row r="195" spans="2:11" ht="18.75" customHeight="1">
      <c r="B195" s="307"/>
      <c r="C195" s="307"/>
      <c r="D195" s="307"/>
      <c r="E195" s="307"/>
      <c r="F195" s="307"/>
      <c r="G195" s="307"/>
      <c r="H195" s="307"/>
      <c r="I195" s="307"/>
      <c r="J195" s="307"/>
      <c r="K195" s="307"/>
    </row>
    <row r="196" spans="2:11" ht="13.5">
      <c r="B196" s="286"/>
      <c r="C196" s="287"/>
      <c r="D196" s="287"/>
      <c r="E196" s="287"/>
      <c r="F196" s="287"/>
      <c r="G196" s="287"/>
      <c r="H196" s="287"/>
      <c r="I196" s="287"/>
      <c r="J196" s="287"/>
      <c r="K196" s="288"/>
    </row>
    <row r="197" spans="2:11" ht="21">
      <c r="B197" s="289"/>
      <c r="C197" s="290" t="s">
        <v>814</v>
      </c>
      <c r="D197" s="290"/>
      <c r="E197" s="290"/>
      <c r="F197" s="290"/>
      <c r="G197" s="290"/>
      <c r="H197" s="290"/>
      <c r="I197" s="290"/>
      <c r="J197" s="290"/>
      <c r="K197" s="291"/>
    </row>
    <row r="198" spans="2:11" ht="25.5" customHeight="1">
      <c r="B198" s="289"/>
      <c r="C198" s="358" t="s">
        <v>815</v>
      </c>
      <c r="D198" s="358"/>
      <c r="E198" s="358"/>
      <c r="F198" s="358" t="s">
        <v>816</v>
      </c>
      <c r="G198" s="359"/>
      <c r="H198" s="358" t="s">
        <v>817</v>
      </c>
      <c r="I198" s="358"/>
      <c r="J198" s="358"/>
      <c r="K198" s="291"/>
    </row>
    <row r="199" spans="2:11" ht="5.25" customHeight="1">
      <c r="B199" s="322"/>
      <c r="C199" s="319"/>
      <c r="D199" s="319"/>
      <c r="E199" s="319"/>
      <c r="F199" s="319"/>
      <c r="G199" s="300"/>
      <c r="H199" s="319"/>
      <c r="I199" s="319"/>
      <c r="J199" s="319"/>
      <c r="K199" s="343"/>
    </row>
    <row r="200" spans="2:11" ht="15" customHeight="1">
      <c r="B200" s="322"/>
      <c r="C200" s="300" t="s">
        <v>807</v>
      </c>
      <c r="D200" s="300"/>
      <c r="E200" s="300"/>
      <c r="F200" s="321" t="s">
        <v>42</v>
      </c>
      <c r="G200" s="300"/>
      <c r="H200" s="300" t="s">
        <v>818</v>
      </c>
      <c r="I200" s="300"/>
      <c r="J200" s="300"/>
      <c r="K200" s="343"/>
    </row>
    <row r="201" spans="2:11" ht="15" customHeight="1">
      <c r="B201" s="322"/>
      <c r="C201" s="328"/>
      <c r="D201" s="300"/>
      <c r="E201" s="300"/>
      <c r="F201" s="321" t="s">
        <v>43</v>
      </c>
      <c r="G201" s="300"/>
      <c r="H201" s="300" t="s">
        <v>819</v>
      </c>
      <c r="I201" s="300"/>
      <c r="J201" s="300"/>
      <c r="K201" s="343"/>
    </row>
    <row r="202" spans="2:11" ht="15" customHeight="1">
      <c r="B202" s="322"/>
      <c r="C202" s="328"/>
      <c r="D202" s="300"/>
      <c r="E202" s="300"/>
      <c r="F202" s="321" t="s">
        <v>46</v>
      </c>
      <c r="G202" s="300"/>
      <c r="H202" s="300" t="s">
        <v>820</v>
      </c>
      <c r="I202" s="300"/>
      <c r="J202" s="300"/>
      <c r="K202" s="343"/>
    </row>
    <row r="203" spans="2:11" ht="15" customHeight="1">
      <c r="B203" s="322"/>
      <c r="C203" s="300"/>
      <c r="D203" s="300"/>
      <c r="E203" s="300"/>
      <c r="F203" s="321" t="s">
        <v>44</v>
      </c>
      <c r="G203" s="300"/>
      <c r="H203" s="300" t="s">
        <v>821</v>
      </c>
      <c r="I203" s="300"/>
      <c r="J203" s="300"/>
      <c r="K203" s="343"/>
    </row>
    <row r="204" spans="2:11" ht="15" customHeight="1">
      <c r="B204" s="322"/>
      <c r="C204" s="300"/>
      <c r="D204" s="300"/>
      <c r="E204" s="300"/>
      <c r="F204" s="321" t="s">
        <v>45</v>
      </c>
      <c r="G204" s="300"/>
      <c r="H204" s="300" t="s">
        <v>822</v>
      </c>
      <c r="I204" s="300"/>
      <c r="J204" s="300"/>
      <c r="K204" s="343"/>
    </row>
    <row r="205" spans="2:11" ht="15" customHeight="1">
      <c r="B205" s="322"/>
      <c r="C205" s="300"/>
      <c r="D205" s="300"/>
      <c r="E205" s="300"/>
      <c r="F205" s="321"/>
      <c r="G205" s="300"/>
      <c r="H205" s="300"/>
      <c r="I205" s="300"/>
      <c r="J205" s="300"/>
      <c r="K205" s="343"/>
    </row>
    <row r="206" spans="2:11" ht="15" customHeight="1">
      <c r="B206" s="322"/>
      <c r="C206" s="300" t="s">
        <v>763</v>
      </c>
      <c r="D206" s="300"/>
      <c r="E206" s="300"/>
      <c r="F206" s="321" t="s">
        <v>78</v>
      </c>
      <c r="G206" s="300"/>
      <c r="H206" s="300" t="s">
        <v>823</v>
      </c>
      <c r="I206" s="300"/>
      <c r="J206" s="300"/>
      <c r="K206" s="343"/>
    </row>
    <row r="207" spans="2:11" ht="15" customHeight="1">
      <c r="B207" s="322"/>
      <c r="C207" s="328"/>
      <c r="D207" s="300"/>
      <c r="E207" s="300"/>
      <c r="F207" s="321" t="s">
        <v>660</v>
      </c>
      <c r="G207" s="300"/>
      <c r="H207" s="300" t="s">
        <v>661</v>
      </c>
      <c r="I207" s="300"/>
      <c r="J207" s="300"/>
      <c r="K207" s="343"/>
    </row>
    <row r="208" spans="2:11" ht="15" customHeight="1">
      <c r="B208" s="322"/>
      <c r="C208" s="300"/>
      <c r="D208" s="300"/>
      <c r="E208" s="300"/>
      <c r="F208" s="321" t="s">
        <v>658</v>
      </c>
      <c r="G208" s="300"/>
      <c r="H208" s="300" t="s">
        <v>824</v>
      </c>
      <c r="I208" s="300"/>
      <c r="J208" s="300"/>
      <c r="K208" s="343"/>
    </row>
    <row r="209" spans="2:11" ht="15" customHeight="1">
      <c r="B209" s="360"/>
      <c r="C209" s="328"/>
      <c r="D209" s="328"/>
      <c r="E209" s="328"/>
      <c r="F209" s="321" t="s">
        <v>662</v>
      </c>
      <c r="G209" s="306"/>
      <c r="H209" s="347" t="s">
        <v>663</v>
      </c>
      <c r="I209" s="347"/>
      <c r="J209" s="347"/>
      <c r="K209" s="361"/>
    </row>
    <row r="210" spans="2:11" ht="15" customHeight="1">
      <c r="B210" s="360"/>
      <c r="C210" s="328"/>
      <c r="D210" s="328"/>
      <c r="E210" s="328"/>
      <c r="F210" s="321" t="s">
        <v>664</v>
      </c>
      <c r="G210" s="306"/>
      <c r="H210" s="347" t="s">
        <v>825</v>
      </c>
      <c r="I210" s="347"/>
      <c r="J210" s="347"/>
      <c r="K210" s="361"/>
    </row>
    <row r="211" spans="2:11" ht="15" customHeight="1">
      <c r="B211" s="360"/>
      <c r="C211" s="328"/>
      <c r="D211" s="328"/>
      <c r="E211" s="328"/>
      <c r="F211" s="362"/>
      <c r="G211" s="306"/>
      <c r="H211" s="363"/>
      <c r="I211" s="363"/>
      <c r="J211" s="363"/>
      <c r="K211" s="361"/>
    </row>
    <row r="212" spans="2:11" ht="15" customHeight="1">
      <c r="B212" s="360"/>
      <c r="C212" s="300" t="s">
        <v>787</v>
      </c>
      <c r="D212" s="328"/>
      <c r="E212" s="328"/>
      <c r="F212" s="321">
        <v>1</v>
      </c>
      <c r="G212" s="306"/>
      <c r="H212" s="347" t="s">
        <v>826</v>
      </c>
      <c r="I212" s="347"/>
      <c r="J212" s="347"/>
      <c r="K212" s="361"/>
    </row>
    <row r="213" spans="2:11" ht="15" customHeight="1">
      <c r="B213" s="360"/>
      <c r="C213" s="328"/>
      <c r="D213" s="328"/>
      <c r="E213" s="328"/>
      <c r="F213" s="321">
        <v>2</v>
      </c>
      <c r="G213" s="306"/>
      <c r="H213" s="347" t="s">
        <v>827</v>
      </c>
      <c r="I213" s="347"/>
      <c r="J213" s="347"/>
      <c r="K213" s="361"/>
    </row>
    <row r="214" spans="2:11" ht="15" customHeight="1">
      <c r="B214" s="360"/>
      <c r="C214" s="328"/>
      <c r="D214" s="328"/>
      <c r="E214" s="328"/>
      <c r="F214" s="321">
        <v>3</v>
      </c>
      <c r="G214" s="306"/>
      <c r="H214" s="347" t="s">
        <v>828</v>
      </c>
      <c r="I214" s="347"/>
      <c r="J214" s="347"/>
      <c r="K214" s="361"/>
    </row>
    <row r="215" spans="2:11" ht="15" customHeight="1">
      <c r="B215" s="360"/>
      <c r="C215" s="328"/>
      <c r="D215" s="328"/>
      <c r="E215" s="328"/>
      <c r="F215" s="321">
        <v>4</v>
      </c>
      <c r="G215" s="306"/>
      <c r="H215" s="347" t="s">
        <v>829</v>
      </c>
      <c r="I215" s="347"/>
      <c r="J215" s="347"/>
      <c r="K215" s="361"/>
    </row>
    <row r="216" spans="2:11" ht="12.75" customHeight="1">
      <c r="B216" s="364"/>
      <c r="C216" s="365"/>
      <c r="D216" s="365"/>
      <c r="E216" s="365"/>
      <c r="F216" s="365"/>
      <c r="G216" s="365"/>
      <c r="H216" s="365"/>
      <c r="I216" s="365"/>
      <c r="J216" s="365"/>
      <c r="K216" s="366"/>
    </row>
  </sheetData>
  <sheetProtection formatCells="0" formatColumns="0" formatRows="0" insertColumns="0" insertRows="0" insertHyperlinks="0" deleteColumns="0" deleteRows="0" sort="0" autoFilter="0" pivotTables="0"/>
  <mergeCells count="77"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  <mergeCell ref="H198:J198"/>
    <mergeCell ref="C197:J197"/>
    <mergeCell ref="H206:J206"/>
    <mergeCell ref="H204:J204"/>
    <mergeCell ref="H202:J202"/>
    <mergeCell ref="H200:J200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D64:J64"/>
    <mergeCell ref="D59:J59"/>
    <mergeCell ref="D60:J60"/>
    <mergeCell ref="D63:J63"/>
    <mergeCell ref="D61:J61"/>
    <mergeCell ref="D58:J58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31:J31"/>
    <mergeCell ref="D32:J32"/>
    <mergeCell ref="D29:J29"/>
    <mergeCell ref="D28:J28"/>
    <mergeCell ref="D26:J26"/>
    <mergeCell ref="C23:J23"/>
    <mergeCell ref="D25:J25"/>
    <mergeCell ref="C24:J24"/>
    <mergeCell ref="F18:J18"/>
    <mergeCell ref="F21:J21"/>
    <mergeCell ref="F19:J19"/>
    <mergeCell ref="F20:J20"/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DESKTOP-CO3P5C2\admin</dc:creator>
  <cp:keywords/>
  <dc:description/>
  <cp:lastModifiedBy>DESKTOP-CO3P5C2\admin</cp:lastModifiedBy>
  <dcterms:created xsi:type="dcterms:W3CDTF">2019-05-28T07:50:36Z</dcterms:created>
  <dcterms:modified xsi:type="dcterms:W3CDTF">2019-05-28T07:50:45Z</dcterms:modified>
  <cp:category/>
  <cp:version/>
  <cp:contentType/>
  <cp:contentStatus/>
</cp:coreProperties>
</file>